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2907A639-E867-4E7F-8FE9-31733D538CB0}" xr6:coauthVersionLast="47" xr6:coauthVersionMax="47" xr10:uidLastSave="{00000000-0000-0000-0000-000000000000}"/>
  <bookViews>
    <workbookView xWindow="-120" yWindow="-120" windowWidth="29040" windowHeight="15225" tabRatio="930" xr2:uid="{EEFA7D9B-AA68-4708-BCD0-D60E13413EBD}"/>
  </bookViews>
  <sheets>
    <sheet name="1031" sheetId="578" r:id="rId1"/>
    <sheet name="1031(18度C)" sheetId="579" r:id="rId2"/>
    <sheet name="1031(4度C)" sheetId="580" r:id="rId3"/>
    <sheet name="1030" sheetId="575" r:id="rId4"/>
    <sheet name="1030(18度C)" sheetId="576" r:id="rId5"/>
    <sheet name="1030(4度C)" sheetId="577" r:id="rId6"/>
    <sheet name="1029" sheetId="572" r:id="rId7"/>
    <sheet name="1029(18度C)" sheetId="573" r:id="rId8"/>
    <sheet name="1029(4度C)" sheetId="574" r:id="rId9"/>
    <sheet name="1028" sheetId="569" r:id="rId10"/>
    <sheet name="1028(18度C)" sheetId="570" r:id="rId11"/>
    <sheet name="1028(4度C)" sheetId="571" r:id="rId12"/>
    <sheet name="1027" sheetId="563" r:id="rId13"/>
    <sheet name="1027(18度C)" sheetId="564" r:id="rId14"/>
    <sheet name="1027(4度C)" sheetId="565" r:id="rId15"/>
    <sheet name="1026" sheetId="560" r:id="rId16"/>
    <sheet name="1026(18度C)" sheetId="561" r:id="rId17"/>
    <sheet name="1026(4度C)" sheetId="562" r:id="rId18"/>
    <sheet name="1025" sheetId="557" r:id="rId19"/>
    <sheet name="1025(18度C)" sheetId="558" r:id="rId20"/>
    <sheet name="1025(4度C)" sheetId="559" r:id="rId21"/>
    <sheet name="1024" sheetId="554" r:id="rId22"/>
    <sheet name="1024(18度C)" sheetId="555" r:id="rId23"/>
    <sheet name="1024(4度C)" sheetId="556" r:id="rId24"/>
    <sheet name="1023" sheetId="551" r:id="rId25"/>
    <sheet name="1023(18度C)" sheetId="552" r:id="rId26"/>
    <sheet name="1023(4度C)" sheetId="553" r:id="rId27"/>
    <sheet name="1022" sheetId="548" r:id="rId28"/>
    <sheet name="1022(18度C)" sheetId="549" r:id="rId29"/>
    <sheet name="1022(4度C)" sheetId="550" r:id="rId30"/>
    <sheet name="1021" sheetId="545" r:id="rId31"/>
    <sheet name="1021(18度C)" sheetId="546" r:id="rId32"/>
    <sheet name="1021(4度C)" sheetId="547" r:id="rId33"/>
    <sheet name="1020" sheetId="542" r:id="rId34"/>
    <sheet name="1020(18度C)" sheetId="543" r:id="rId35"/>
    <sheet name="1020(4度C)" sheetId="544" r:id="rId36"/>
    <sheet name="1019" sheetId="539" r:id="rId37"/>
    <sheet name="1019(18度C)" sheetId="540" r:id="rId38"/>
    <sheet name="1019(4度C)" sheetId="541" r:id="rId39"/>
    <sheet name="1018" sheetId="536" r:id="rId40"/>
    <sheet name="1018(18度C)" sheetId="537" r:id="rId41"/>
    <sheet name="1018(4度C)" sheetId="538" r:id="rId42"/>
    <sheet name="1017" sheetId="533" r:id="rId43"/>
    <sheet name="1017(18度C)" sheetId="534" r:id="rId44"/>
    <sheet name="1017(4度C)" sheetId="535" r:id="rId45"/>
    <sheet name="1016" sheetId="530" r:id="rId46"/>
    <sheet name="1016(18度C)" sheetId="531" r:id="rId47"/>
    <sheet name="1016(4度C)" sheetId="532" r:id="rId48"/>
    <sheet name="1015" sheetId="527" r:id="rId49"/>
    <sheet name="1015(18度C)" sheetId="528" r:id="rId50"/>
    <sheet name="1015(4度C)" sheetId="529" r:id="rId51"/>
    <sheet name="1014" sheetId="524" r:id="rId52"/>
    <sheet name="1014(18度C)" sheetId="525" r:id="rId53"/>
    <sheet name="1014(4度C)" sheetId="526" r:id="rId54"/>
    <sheet name="1013" sheetId="521" r:id="rId55"/>
    <sheet name="1013(18度C)" sheetId="522" r:id="rId56"/>
    <sheet name="1013(4度C)" sheetId="523" r:id="rId57"/>
    <sheet name="1012" sheetId="518" r:id="rId58"/>
    <sheet name="1012(18度C)" sheetId="519" r:id="rId59"/>
    <sheet name="1012(4度C)" sheetId="520" r:id="rId60"/>
    <sheet name="1011" sheetId="515" r:id="rId61"/>
    <sheet name="1011(18度C)" sheetId="516" r:id="rId62"/>
    <sheet name="1011(4度C)" sheetId="517" r:id="rId63"/>
    <sheet name="1010" sheetId="512" r:id="rId64"/>
    <sheet name="1010(18度C)" sheetId="513" r:id="rId65"/>
    <sheet name="1010(4度C)" sheetId="514" r:id="rId66"/>
    <sheet name="1009" sheetId="509" r:id="rId67"/>
    <sheet name="1009(18度C)" sheetId="510" r:id="rId68"/>
    <sheet name="1009(4度C)" sheetId="511" r:id="rId69"/>
    <sheet name="1008" sheetId="506" r:id="rId70"/>
    <sheet name="1008(18度C)" sheetId="507" r:id="rId71"/>
    <sheet name="1008(4度C)" sheetId="508" r:id="rId72"/>
    <sheet name="1007" sheetId="500" r:id="rId73"/>
    <sheet name="1007(18度C)" sheetId="501" r:id="rId74"/>
    <sheet name="1007(4度C)" sheetId="502" r:id="rId75"/>
    <sheet name="1006" sheetId="497" r:id="rId76"/>
    <sheet name="1006(18度C)" sheetId="498" r:id="rId77"/>
    <sheet name="1006(4度C)" sheetId="499" r:id="rId78"/>
    <sheet name="1005" sheetId="494" r:id="rId79"/>
    <sheet name="1005(18度C)" sheetId="495" r:id="rId80"/>
    <sheet name="1005(4度C)" sheetId="496" r:id="rId81"/>
    <sheet name="1004" sheetId="491" r:id="rId82"/>
    <sheet name="1004(18度C)" sheetId="492" r:id="rId83"/>
    <sheet name="1004(4度C)" sheetId="493" r:id="rId84"/>
    <sheet name="1003" sheetId="488" r:id="rId85"/>
    <sheet name="1003(18度C)" sheetId="489" r:id="rId86"/>
    <sheet name="1003(4度C)" sheetId="490" r:id="rId87"/>
    <sheet name="1002" sheetId="485" r:id="rId88"/>
    <sheet name="1002(18度C)" sheetId="486" r:id="rId89"/>
    <sheet name="1002(4度C)" sheetId="487" r:id="rId90"/>
    <sheet name="1001" sheetId="482" r:id="rId91"/>
    <sheet name="1001(18度C)" sheetId="483" r:id="rId92"/>
    <sheet name="1001(4度C)" sheetId="484" r:id="rId93"/>
  </sheets>
  <definedNames>
    <definedName name="_xlnm._FilterDatabase" localSheetId="91" hidden="1">'1001(18度C)'!$A$4:$AQ$4</definedName>
    <definedName name="_xlnm._FilterDatabase" localSheetId="92" hidden="1">'1001(4度C)'!$A$4:$AQ$4</definedName>
    <definedName name="_xlnm._FilterDatabase" localSheetId="88" hidden="1">'1002(18度C)'!$A$4:$AQ$191</definedName>
    <definedName name="_xlnm._FilterDatabase" localSheetId="89" hidden="1">'1002(4度C)'!$A$4:$AQ$157</definedName>
    <definedName name="_xlnm._FilterDatabase" localSheetId="85" hidden="1">'1003(18度C)'!$A$4:$AQ$4</definedName>
    <definedName name="_xlnm._FilterDatabase" localSheetId="86" hidden="1">'1003(4度C)'!$A$4:$AQ$4</definedName>
    <definedName name="_xlnm._FilterDatabase" localSheetId="82" hidden="1">'1004(18度C)'!$A$4:$AQ$4</definedName>
    <definedName name="_xlnm._FilterDatabase" localSheetId="83" hidden="1">'1004(4度C)'!$A$4:$AQ$4</definedName>
    <definedName name="_xlnm._FilterDatabase" localSheetId="79" hidden="1">'1005(18度C)'!$A$4:$AQ$4</definedName>
    <definedName name="_xlnm._FilterDatabase" localSheetId="80" hidden="1">'1005(4度C)'!$A$4:$AQ$4</definedName>
    <definedName name="_xlnm._FilterDatabase" localSheetId="76" hidden="1">'1006(18度C)'!$A$4:$AQ$4</definedName>
    <definedName name="_xlnm._FilterDatabase" localSheetId="77" hidden="1">'1006(4度C)'!$A$4:$AQ$4</definedName>
    <definedName name="_xlnm._FilterDatabase" localSheetId="73" hidden="1">'1007(18度C)'!$A$4:$AC$4</definedName>
    <definedName name="_xlnm._FilterDatabase" localSheetId="74" hidden="1">'1007(4度C)'!$A$4:$AC$4</definedName>
    <definedName name="_xlnm._FilterDatabase" localSheetId="70" hidden="1">'1008(18度C)'!$A$4:$AC$191</definedName>
    <definedName name="_xlnm._FilterDatabase" localSheetId="71" hidden="1">'1008(4度C)'!$A$4:$AC$174</definedName>
    <definedName name="_xlnm._FilterDatabase" localSheetId="67" hidden="1">'1009(18度C)'!$A$4:$AC$191</definedName>
    <definedName name="_xlnm._FilterDatabase" localSheetId="68" hidden="1">'1009(4度C)'!$A$4:$AC$4</definedName>
    <definedName name="_xlnm._FilterDatabase" localSheetId="64" hidden="1">'1010(18度C)'!$A$4:$AC$4</definedName>
    <definedName name="_xlnm._FilterDatabase" localSheetId="65" hidden="1">'1010(4度C)'!$A$4:$AC$4</definedName>
    <definedName name="_xlnm._FilterDatabase" localSheetId="61" hidden="1">'1011(18度C)'!$A$4:$AC$4</definedName>
    <definedName name="_xlnm._FilterDatabase" localSheetId="62" hidden="1">'1011(4度C)'!$A$4:$AC$4</definedName>
    <definedName name="_xlnm._FilterDatabase" localSheetId="58" hidden="1">'1012(18度C)'!$A$4:$AC$4</definedName>
    <definedName name="_xlnm._FilterDatabase" localSheetId="59" hidden="1">'1012(4度C)'!$A$4:$AC$4</definedName>
    <definedName name="_xlnm._FilterDatabase" localSheetId="55" hidden="1">'1013(18度C)'!$A$4:$AC$191</definedName>
    <definedName name="_xlnm._FilterDatabase" localSheetId="56" hidden="1">'1013(4度C)'!$A$4:$AC$174</definedName>
    <definedName name="_xlnm._FilterDatabase" localSheetId="52" hidden="1">'1014(18度C)'!$A$4:$AC$4</definedName>
    <definedName name="_xlnm._FilterDatabase" localSheetId="53" hidden="1">'1014(4度C)'!$A$4:$AC$4</definedName>
    <definedName name="_xlnm._FilterDatabase" localSheetId="49" hidden="1">'1015(18度C)'!$A$4:$AC$4</definedName>
    <definedName name="_xlnm._FilterDatabase" localSheetId="50" hidden="1">'1015(4度C)'!$A$4:$AC$4</definedName>
    <definedName name="_xlnm._FilterDatabase" localSheetId="46" hidden="1">'1016(18度C)'!$A$4:$AC$4</definedName>
    <definedName name="_xlnm._FilterDatabase" localSheetId="47" hidden="1">'1016(4度C)'!$A$4:$AC$4</definedName>
    <definedName name="_xlnm._FilterDatabase" localSheetId="43" hidden="1">'1017(18度C)'!$A$4:$AC$225</definedName>
    <definedName name="_xlnm._FilterDatabase" localSheetId="44" hidden="1">'1017(4度C)'!$A$4:$AC$157</definedName>
    <definedName name="_xlnm._FilterDatabase" localSheetId="40" hidden="1">'1018(18度C)'!$A$4:$AC$4</definedName>
    <definedName name="_xlnm._FilterDatabase" localSheetId="41" hidden="1">'1018(4度C)'!$A$4:$AC$4</definedName>
    <definedName name="_xlnm._FilterDatabase" localSheetId="37" hidden="1">'1019(18度C)'!$A$4:$AC$4</definedName>
    <definedName name="_xlnm._FilterDatabase" localSheetId="38" hidden="1">'1019(4度C)'!$A$4:$AC$4</definedName>
    <definedName name="_xlnm._FilterDatabase" localSheetId="34" hidden="1">'1020(18度C)'!$A$4:$AC$4</definedName>
    <definedName name="_xlnm._FilterDatabase" localSheetId="35" hidden="1">'1020(4度C)'!$A$4:$AC$4</definedName>
    <definedName name="_xlnm._FilterDatabase" localSheetId="31" hidden="1">'1021(18度C)'!$A$4:$AC$4</definedName>
    <definedName name="_xlnm._FilterDatabase" localSheetId="32" hidden="1">'1021(4度C)'!$A$4:$AC$4</definedName>
    <definedName name="_xlnm._FilterDatabase" localSheetId="28" hidden="1">'1022(18度C)'!$A$4:$AC$4</definedName>
    <definedName name="_xlnm._FilterDatabase" localSheetId="29" hidden="1">'1022(4度C)'!$A$4:$AC$4</definedName>
    <definedName name="_xlnm._FilterDatabase" localSheetId="25" hidden="1">'1023(18度C)'!$A$4:$AC$4</definedName>
    <definedName name="_xlnm._FilterDatabase" localSheetId="26" hidden="1">'1023(4度C)'!$A$4:$AC$4</definedName>
    <definedName name="_xlnm._FilterDatabase" localSheetId="22" hidden="1">'1024(18度C)'!$A$4:$AC$4</definedName>
    <definedName name="_xlnm._FilterDatabase" localSheetId="23" hidden="1">'1024(4度C)'!$A$4:$AC$4</definedName>
    <definedName name="_xlnm._FilterDatabase" localSheetId="19" hidden="1">'1025(18度C)'!$A$4:$AC$4</definedName>
    <definedName name="_xlnm._FilterDatabase" localSheetId="20" hidden="1">'1025(4度C)'!$A$4:$AC$4</definedName>
    <definedName name="_xlnm._FilterDatabase" localSheetId="16" hidden="1">'1026(18度C)'!$A$4:$AC$4</definedName>
    <definedName name="_xlnm._FilterDatabase" localSheetId="17" hidden="1">'1026(4度C)'!$A$4:$AC$4</definedName>
    <definedName name="_xlnm._FilterDatabase" localSheetId="13" hidden="1">'1027(18度C)'!$A$4:$AC$4</definedName>
    <definedName name="_xlnm._FilterDatabase" localSheetId="14" hidden="1">'1027(4度C)'!$A$4:$AC$4</definedName>
    <definedName name="_xlnm._FilterDatabase" localSheetId="10" hidden="1">'1028(18度C)'!$A$4:$AC$4</definedName>
    <definedName name="_xlnm._FilterDatabase" localSheetId="11" hidden="1">'1028(4度C)'!$A$4:$AC$4</definedName>
    <definedName name="_xlnm._FilterDatabase" localSheetId="7" hidden="1">'1029(18度C)'!$A$4:$AC$4</definedName>
    <definedName name="_xlnm._FilterDatabase" localSheetId="8" hidden="1">'1029(4度C)'!$A$4:$AC$4</definedName>
    <definedName name="_xlnm._FilterDatabase" localSheetId="4" hidden="1">'1030(18度C)'!$A$4:$AC$4</definedName>
    <definedName name="_xlnm._FilterDatabase" localSheetId="5" hidden="1">'1030(4度C)'!$A$4:$AC$4</definedName>
    <definedName name="_xlnm._FilterDatabase" localSheetId="1" hidden="1">'1031(18度C)'!$A$4:$AC$4</definedName>
    <definedName name="_xlnm._FilterDatabase" localSheetId="2" hidden="1">'1031(4度C)'!$A$4:$AC$4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7" i="580" l="1"/>
  <c r="S157" i="580"/>
  <c r="L157" i="580"/>
  <c r="O157" i="580" s="1"/>
  <c r="J157" i="580"/>
  <c r="K157" i="580" s="1"/>
  <c r="I157" i="580"/>
  <c r="AB143" i="580"/>
  <c r="AA143" i="580"/>
  <c r="P143" i="580"/>
  <c r="O143" i="580"/>
  <c r="N143" i="580"/>
  <c r="Q143" i="580" s="1"/>
  <c r="M143" i="580"/>
  <c r="K143" i="580"/>
  <c r="G143" i="580"/>
  <c r="AA142" i="580"/>
  <c r="O142" i="580"/>
  <c r="M142" i="580"/>
  <c r="N142" i="580" s="1"/>
  <c r="K142" i="580"/>
  <c r="G142" i="580"/>
  <c r="AB141" i="580"/>
  <c r="AA141" i="580"/>
  <c r="Q141" i="580"/>
  <c r="O141" i="580"/>
  <c r="N141" i="580"/>
  <c r="P141" i="580" s="1"/>
  <c r="M141" i="580"/>
  <c r="K141" i="580"/>
  <c r="G141" i="580"/>
  <c r="T140" i="580"/>
  <c r="S140" i="580"/>
  <c r="L140" i="580"/>
  <c r="O140" i="580" s="1"/>
  <c r="K140" i="580"/>
  <c r="J140" i="580"/>
  <c r="I140" i="580"/>
  <c r="O126" i="580"/>
  <c r="M126" i="580"/>
  <c r="N126" i="580" s="1"/>
  <c r="K126" i="580"/>
  <c r="G126" i="580"/>
  <c r="AB125" i="580"/>
  <c r="O125" i="580"/>
  <c r="N125" i="580"/>
  <c r="Q125" i="580" s="1"/>
  <c r="M125" i="580"/>
  <c r="AA125" i="580" s="1"/>
  <c r="K125" i="580"/>
  <c r="G125" i="580"/>
  <c r="AB124" i="580"/>
  <c r="O124" i="580"/>
  <c r="N124" i="580"/>
  <c r="Q124" i="580" s="1"/>
  <c r="M124" i="580"/>
  <c r="M140" i="580" s="1"/>
  <c r="K124" i="580"/>
  <c r="G124" i="580"/>
  <c r="T123" i="580"/>
  <c r="S123" i="580"/>
  <c r="L123" i="580"/>
  <c r="O123" i="580" s="1"/>
  <c r="J123" i="580"/>
  <c r="K123" i="580" s="1"/>
  <c r="I123" i="580"/>
  <c r="AB109" i="580"/>
  <c r="AA109" i="580"/>
  <c r="P109" i="580"/>
  <c r="O109" i="580"/>
  <c r="N109" i="580"/>
  <c r="Q109" i="580" s="1"/>
  <c r="M109" i="580"/>
  <c r="K109" i="580"/>
  <c r="G109" i="580"/>
  <c r="AA108" i="580"/>
  <c r="O108" i="580"/>
  <c r="M108" i="580"/>
  <c r="N108" i="580" s="1"/>
  <c r="K108" i="580"/>
  <c r="G108" i="580"/>
  <c r="AB107" i="580"/>
  <c r="AA107" i="580"/>
  <c r="Q107" i="580"/>
  <c r="O107" i="580"/>
  <c r="N107" i="580"/>
  <c r="P107" i="580" s="1"/>
  <c r="M107" i="580"/>
  <c r="K107" i="580"/>
  <c r="G107" i="580"/>
  <c r="T106" i="580"/>
  <c r="S106" i="580"/>
  <c r="L106" i="580"/>
  <c r="O106" i="580" s="1"/>
  <c r="K106" i="580"/>
  <c r="J106" i="580"/>
  <c r="I106" i="580"/>
  <c r="O93" i="580"/>
  <c r="M93" i="580"/>
  <c r="N93" i="580" s="1"/>
  <c r="K93" i="580"/>
  <c r="G93" i="580"/>
  <c r="AB92" i="580"/>
  <c r="O92" i="580"/>
  <c r="N92" i="580"/>
  <c r="Q92" i="580" s="1"/>
  <c r="M92" i="580"/>
  <c r="AA92" i="580" s="1"/>
  <c r="K92" i="580"/>
  <c r="G92" i="580"/>
  <c r="AB91" i="580"/>
  <c r="AA91" i="580"/>
  <c r="P91" i="580"/>
  <c r="O91" i="580"/>
  <c r="N91" i="580"/>
  <c r="Q91" i="580" s="1"/>
  <c r="M91" i="580"/>
  <c r="K91" i="580"/>
  <c r="G91" i="580"/>
  <c r="AB90" i="580"/>
  <c r="O90" i="580"/>
  <c r="M90" i="580"/>
  <c r="AA90" i="580" s="1"/>
  <c r="K90" i="580"/>
  <c r="G90" i="580"/>
  <c r="T89" i="580"/>
  <c r="S89" i="580"/>
  <c r="L89" i="580"/>
  <c r="O89" i="580" s="1"/>
  <c r="J89" i="580"/>
  <c r="K89" i="580" s="1"/>
  <c r="I89" i="580"/>
  <c r="AA79" i="580"/>
  <c r="O79" i="580"/>
  <c r="M79" i="580"/>
  <c r="N79" i="580" s="1"/>
  <c r="K79" i="580"/>
  <c r="G79" i="580"/>
  <c r="O78" i="580"/>
  <c r="M78" i="580"/>
  <c r="N78" i="580" s="1"/>
  <c r="K78" i="580"/>
  <c r="G78" i="580"/>
  <c r="AB77" i="580"/>
  <c r="AA77" i="580"/>
  <c r="O77" i="580"/>
  <c r="N77" i="580"/>
  <c r="Q77" i="580" s="1"/>
  <c r="M77" i="580"/>
  <c r="K77" i="580"/>
  <c r="G77" i="580"/>
  <c r="AB76" i="580"/>
  <c r="AA76" i="580"/>
  <c r="P76" i="580"/>
  <c r="O76" i="580"/>
  <c r="N76" i="580"/>
  <c r="Q76" i="580" s="1"/>
  <c r="M76" i="580"/>
  <c r="K76" i="580"/>
  <c r="G76" i="580"/>
  <c r="AA75" i="580"/>
  <c r="O75" i="580"/>
  <c r="M75" i="580"/>
  <c r="N75" i="580" s="1"/>
  <c r="K75" i="580"/>
  <c r="G75" i="580"/>
  <c r="O74" i="580"/>
  <c r="M74" i="580"/>
  <c r="N74" i="580" s="1"/>
  <c r="K74" i="580"/>
  <c r="G74" i="580"/>
  <c r="AB73" i="580"/>
  <c r="AA73" i="580"/>
  <c r="O73" i="580"/>
  <c r="N73" i="580"/>
  <c r="Q73" i="580" s="1"/>
  <c r="M73" i="580"/>
  <c r="M89" i="580" s="1"/>
  <c r="K73" i="580"/>
  <c r="G73" i="580"/>
  <c r="T72" i="580"/>
  <c r="S72" i="580"/>
  <c r="O72" i="580"/>
  <c r="M72" i="580"/>
  <c r="AB72" i="580" s="1"/>
  <c r="AC56" i="580" s="1"/>
  <c r="L72" i="580"/>
  <c r="K72" i="580"/>
  <c r="J72" i="580"/>
  <c r="I72" i="580"/>
  <c r="AB61" i="580"/>
  <c r="AA61" i="580"/>
  <c r="O61" i="580"/>
  <c r="N61" i="580"/>
  <c r="Q61" i="580" s="1"/>
  <c r="M61" i="580"/>
  <c r="K61" i="580"/>
  <c r="G61" i="580"/>
  <c r="AB60" i="580"/>
  <c r="AA60" i="580"/>
  <c r="O60" i="580"/>
  <c r="M60" i="580"/>
  <c r="N60" i="580" s="1"/>
  <c r="K60" i="580"/>
  <c r="G60" i="580"/>
  <c r="AA59" i="580"/>
  <c r="O59" i="580"/>
  <c r="M59" i="580"/>
  <c r="N59" i="580" s="1"/>
  <c r="K59" i="580"/>
  <c r="G59" i="580"/>
  <c r="O58" i="580"/>
  <c r="M58" i="580"/>
  <c r="N58" i="580" s="1"/>
  <c r="K58" i="580"/>
  <c r="G58" i="580"/>
  <c r="AB57" i="580"/>
  <c r="AA57" i="580"/>
  <c r="O57" i="580"/>
  <c r="N57" i="580"/>
  <c r="Q57" i="580" s="1"/>
  <c r="M57" i="580"/>
  <c r="K57" i="580"/>
  <c r="G57" i="580"/>
  <c r="AB56" i="580"/>
  <c r="O56" i="580"/>
  <c r="N56" i="580"/>
  <c r="Q56" i="580" s="1"/>
  <c r="M56" i="580"/>
  <c r="AA56" i="580" s="1"/>
  <c r="K56" i="580"/>
  <c r="G56" i="580"/>
  <c r="T55" i="580"/>
  <c r="S55" i="580"/>
  <c r="L55" i="580"/>
  <c r="O55" i="580" s="1"/>
  <c r="J55" i="580"/>
  <c r="K55" i="580" s="1"/>
  <c r="I55" i="580"/>
  <c r="AB43" i="580"/>
  <c r="AA43" i="580"/>
  <c r="O43" i="580"/>
  <c r="M43" i="580"/>
  <c r="N43" i="580" s="1"/>
  <c r="K43" i="580"/>
  <c r="G43" i="580"/>
  <c r="AA42" i="580"/>
  <c r="O42" i="580"/>
  <c r="M42" i="580"/>
  <c r="N42" i="580" s="1"/>
  <c r="K42" i="580"/>
  <c r="G42" i="580"/>
  <c r="O41" i="580"/>
  <c r="M41" i="580"/>
  <c r="N41" i="580" s="1"/>
  <c r="K41" i="580"/>
  <c r="G41" i="580"/>
  <c r="AB40" i="580"/>
  <c r="AA40" i="580"/>
  <c r="O40" i="580"/>
  <c r="N40" i="580"/>
  <c r="Q40" i="580" s="1"/>
  <c r="M40" i="580"/>
  <c r="K40" i="580"/>
  <c r="G40" i="580"/>
  <c r="AB39" i="580"/>
  <c r="O39" i="580"/>
  <c r="N39" i="580"/>
  <c r="Q39" i="580" s="1"/>
  <c r="M39" i="580"/>
  <c r="AA39" i="580" s="1"/>
  <c r="K39" i="580"/>
  <c r="G39" i="580"/>
  <c r="T38" i="580"/>
  <c r="S38" i="580"/>
  <c r="L38" i="580"/>
  <c r="O38" i="580" s="1"/>
  <c r="J38" i="580"/>
  <c r="K38" i="580" s="1"/>
  <c r="I38" i="580"/>
  <c r="AB25" i="580"/>
  <c r="AA25" i="580"/>
  <c r="O25" i="580"/>
  <c r="M25" i="580"/>
  <c r="N25" i="580" s="1"/>
  <c r="K25" i="580"/>
  <c r="G25" i="580"/>
  <c r="AA24" i="580"/>
  <c r="O24" i="580"/>
  <c r="M24" i="580"/>
  <c r="N24" i="580" s="1"/>
  <c r="K24" i="580"/>
  <c r="G24" i="580"/>
  <c r="O23" i="580"/>
  <c r="M23" i="580"/>
  <c r="N23" i="580" s="1"/>
  <c r="K23" i="580"/>
  <c r="G23" i="580"/>
  <c r="AB22" i="580"/>
  <c r="O22" i="580"/>
  <c r="N22" i="580"/>
  <c r="Q22" i="580" s="1"/>
  <c r="M22" i="580"/>
  <c r="AA22" i="580" s="1"/>
  <c r="K22" i="580"/>
  <c r="G22" i="580"/>
  <c r="T21" i="580"/>
  <c r="S21" i="580"/>
  <c r="O21" i="580"/>
  <c r="M21" i="580"/>
  <c r="AB21" i="580" s="1"/>
  <c r="AC5" i="580" s="1"/>
  <c r="L21" i="580"/>
  <c r="K21" i="580"/>
  <c r="J21" i="580"/>
  <c r="I21" i="580"/>
  <c r="AB6" i="580"/>
  <c r="AA6" i="580"/>
  <c r="O6" i="580"/>
  <c r="N6" i="580"/>
  <c r="Q6" i="580" s="1"/>
  <c r="M6" i="580"/>
  <c r="K6" i="580"/>
  <c r="G6" i="580"/>
  <c r="AB5" i="580"/>
  <c r="O5" i="580"/>
  <c r="N5" i="580"/>
  <c r="Q5" i="580" s="1"/>
  <c r="M5" i="580"/>
  <c r="AA5" i="580" s="1"/>
  <c r="K5" i="580"/>
  <c r="G5" i="580"/>
  <c r="F1" i="580" s="1"/>
  <c r="F2" i="580" s="1"/>
  <c r="H2" i="580"/>
  <c r="H1" i="580"/>
  <c r="D1" i="580"/>
  <c r="T208" i="579"/>
  <c r="S208" i="579"/>
  <c r="O208" i="579"/>
  <c r="L208" i="579"/>
  <c r="K208" i="579"/>
  <c r="J208" i="579"/>
  <c r="I208" i="579"/>
  <c r="O197" i="579"/>
  <c r="M197" i="579"/>
  <c r="N197" i="579" s="1"/>
  <c r="K197" i="579"/>
  <c r="G197" i="579"/>
  <c r="AB196" i="579"/>
  <c r="AA196" i="579"/>
  <c r="O196" i="579"/>
  <c r="N196" i="579"/>
  <c r="P196" i="579" s="1"/>
  <c r="M196" i="579"/>
  <c r="K196" i="579"/>
  <c r="Q196" i="579" s="1"/>
  <c r="G196" i="579"/>
  <c r="AB195" i="579"/>
  <c r="AA195" i="579"/>
  <c r="P195" i="579"/>
  <c r="O195" i="579"/>
  <c r="N195" i="579"/>
  <c r="Q195" i="579" s="1"/>
  <c r="M195" i="579"/>
  <c r="K195" i="579"/>
  <c r="G195" i="579"/>
  <c r="AA194" i="579"/>
  <c r="O194" i="579"/>
  <c r="M194" i="579"/>
  <c r="N194" i="579" s="1"/>
  <c r="K194" i="579"/>
  <c r="G194" i="579"/>
  <c r="O193" i="579"/>
  <c r="M193" i="579"/>
  <c r="N193" i="579" s="1"/>
  <c r="K193" i="579"/>
  <c r="G193" i="579"/>
  <c r="AB192" i="579"/>
  <c r="O192" i="579"/>
  <c r="N192" i="579"/>
  <c r="Q192" i="579" s="1"/>
  <c r="M192" i="579"/>
  <c r="M208" i="579" s="1"/>
  <c r="K192" i="579"/>
  <c r="G192" i="579"/>
  <c r="T191" i="579"/>
  <c r="S191" i="579"/>
  <c r="M191" i="579"/>
  <c r="AB191" i="579" s="1"/>
  <c r="AC175" i="579" s="1"/>
  <c r="L191" i="579"/>
  <c r="O191" i="579" s="1"/>
  <c r="K191" i="579"/>
  <c r="J191" i="579"/>
  <c r="I191" i="579"/>
  <c r="AB178" i="579"/>
  <c r="AA178" i="579"/>
  <c r="O178" i="579"/>
  <c r="M178" i="579"/>
  <c r="N178" i="579" s="1"/>
  <c r="K178" i="579"/>
  <c r="G178" i="579"/>
  <c r="AB177" i="579"/>
  <c r="AA177" i="579"/>
  <c r="P177" i="579"/>
  <c r="O177" i="579"/>
  <c r="N177" i="579"/>
  <c r="M177" i="579"/>
  <c r="K177" i="579"/>
  <c r="Q177" i="579" s="1"/>
  <c r="G177" i="579"/>
  <c r="AA176" i="579"/>
  <c r="O176" i="579"/>
  <c r="M176" i="579"/>
  <c r="N176" i="579" s="1"/>
  <c r="K176" i="579"/>
  <c r="G176" i="579"/>
  <c r="AB175" i="579"/>
  <c r="Q175" i="579"/>
  <c r="O175" i="579"/>
  <c r="N175" i="579"/>
  <c r="P175" i="579" s="1"/>
  <c r="M175" i="579"/>
  <c r="AA175" i="579" s="1"/>
  <c r="K175" i="579"/>
  <c r="G175" i="579"/>
  <c r="T174" i="579"/>
  <c r="S174" i="579"/>
  <c r="L174" i="579"/>
  <c r="O174" i="579" s="1"/>
  <c r="K174" i="579"/>
  <c r="J174" i="579"/>
  <c r="I174" i="579"/>
  <c r="O160" i="579"/>
  <c r="M160" i="579"/>
  <c r="N160" i="579" s="1"/>
  <c r="K160" i="579"/>
  <c r="G160" i="579"/>
  <c r="AB159" i="579"/>
  <c r="AA159" i="579"/>
  <c r="O159" i="579"/>
  <c r="M159" i="579"/>
  <c r="N159" i="579" s="1"/>
  <c r="K159" i="579"/>
  <c r="G159" i="579"/>
  <c r="AB158" i="579"/>
  <c r="AA158" i="579"/>
  <c r="O158" i="579"/>
  <c r="N158" i="579"/>
  <c r="Q158" i="579" s="1"/>
  <c r="M158" i="579"/>
  <c r="K158" i="579"/>
  <c r="G158" i="579"/>
  <c r="T157" i="579"/>
  <c r="S157" i="579"/>
  <c r="L157" i="579"/>
  <c r="O157" i="579" s="1"/>
  <c r="J157" i="579"/>
  <c r="K157" i="579" s="1"/>
  <c r="I157" i="579"/>
  <c r="AB144" i="579"/>
  <c r="AA144" i="579"/>
  <c r="P144" i="579"/>
  <c r="O144" i="579"/>
  <c r="N144" i="579"/>
  <c r="M144" i="579"/>
  <c r="K144" i="579"/>
  <c r="Q144" i="579" s="1"/>
  <c r="G144" i="579"/>
  <c r="AA143" i="579"/>
  <c r="O143" i="579"/>
  <c r="M143" i="579"/>
  <c r="N143" i="579" s="1"/>
  <c r="K143" i="579"/>
  <c r="G143" i="579"/>
  <c r="O142" i="579"/>
  <c r="M142" i="579"/>
  <c r="N142" i="579" s="1"/>
  <c r="K142" i="579"/>
  <c r="G142" i="579"/>
  <c r="AB141" i="579"/>
  <c r="O141" i="579"/>
  <c r="N141" i="579"/>
  <c r="Q141" i="579" s="1"/>
  <c r="M141" i="579"/>
  <c r="AA141" i="579" s="1"/>
  <c r="K141" i="579"/>
  <c r="G141" i="579"/>
  <c r="T140" i="579"/>
  <c r="S140" i="579"/>
  <c r="M140" i="579"/>
  <c r="AB140" i="579" s="1"/>
  <c r="AC124" i="579" s="1"/>
  <c r="L140" i="579"/>
  <c r="O140" i="579" s="1"/>
  <c r="K140" i="579"/>
  <c r="J140" i="579"/>
  <c r="I140" i="579"/>
  <c r="AB128" i="579"/>
  <c r="AA128" i="579"/>
  <c r="O128" i="579"/>
  <c r="N128" i="579"/>
  <c r="Q128" i="579" s="1"/>
  <c r="M128" i="579"/>
  <c r="K128" i="579"/>
  <c r="G128" i="579"/>
  <c r="AB127" i="579"/>
  <c r="AA127" i="579"/>
  <c r="O127" i="579"/>
  <c r="M127" i="579"/>
  <c r="N127" i="579" s="1"/>
  <c r="K127" i="579"/>
  <c r="G127" i="579"/>
  <c r="AA126" i="579"/>
  <c r="O126" i="579"/>
  <c r="M126" i="579"/>
  <c r="N126" i="579" s="1"/>
  <c r="K126" i="579"/>
  <c r="G126" i="579"/>
  <c r="O125" i="579"/>
  <c r="M125" i="579"/>
  <c r="N125" i="579" s="1"/>
  <c r="K125" i="579"/>
  <c r="G125" i="579"/>
  <c r="AB124" i="579"/>
  <c r="O124" i="579"/>
  <c r="N124" i="579"/>
  <c r="Q124" i="579" s="1"/>
  <c r="M124" i="579"/>
  <c r="AA124" i="579" s="1"/>
  <c r="K124" i="579"/>
  <c r="G124" i="579"/>
  <c r="T123" i="579"/>
  <c r="S123" i="579"/>
  <c r="M123" i="579"/>
  <c r="AB123" i="579" s="1"/>
  <c r="AC107" i="579" s="1"/>
  <c r="L123" i="579"/>
  <c r="O123" i="579" s="1"/>
  <c r="K123" i="579"/>
  <c r="J123" i="579"/>
  <c r="I123" i="579"/>
  <c r="AB112" i="579"/>
  <c r="AA112" i="579"/>
  <c r="O112" i="579"/>
  <c r="N112" i="579"/>
  <c r="Q112" i="579" s="1"/>
  <c r="M112" i="579"/>
  <c r="K112" i="579"/>
  <c r="G112" i="579"/>
  <c r="AB111" i="579"/>
  <c r="AA111" i="579"/>
  <c r="O111" i="579"/>
  <c r="M111" i="579"/>
  <c r="N111" i="579" s="1"/>
  <c r="K111" i="579"/>
  <c r="G111" i="579"/>
  <c r="AA110" i="579"/>
  <c r="O110" i="579"/>
  <c r="M110" i="579"/>
  <c r="N110" i="579" s="1"/>
  <c r="K110" i="579"/>
  <c r="G110" i="579"/>
  <c r="O109" i="579"/>
  <c r="M109" i="579"/>
  <c r="N109" i="579" s="1"/>
  <c r="K109" i="579"/>
  <c r="G109" i="579"/>
  <c r="AB108" i="579"/>
  <c r="AA108" i="579"/>
  <c r="O108" i="579"/>
  <c r="N108" i="579"/>
  <c r="Q108" i="579" s="1"/>
  <c r="M108" i="579"/>
  <c r="K108" i="579"/>
  <c r="G108" i="579"/>
  <c r="AB107" i="579"/>
  <c r="Q107" i="579"/>
  <c r="O107" i="579"/>
  <c r="N107" i="579"/>
  <c r="P107" i="579" s="1"/>
  <c r="M107" i="579"/>
  <c r="AA107" i="579" s="1"/>
  <c r="K107" i="579"/>
  <c r="G107" i="579"/>
  <c r="T106" i="579"/>
  <c r="S106" i="579"/>
  <c r="L106" i="579"/>
  <c r="O106" i="579" s="1"/>
  <c r="J106" i="579"/>
  <c r="K106" i="579" s="1"/>
  <c r="I106" i="579"/>
  <c r="AB93" i="579"/>
  <c r="AA93" i="579"/>
  <c r="O93" i="579"/>
  <c r="M93" i="579"/>
  <c r="N93" i="579" s="1"/>
  <c r="K93" i="579"/>
  <c r="G93" i="579"/>
  <c r="AA92" i="579"/>
  <c r="O92" i="579"/>
  <c r="M92" i="579"/>
  <c r="N92" i="579" s="1"/>
  <c r="K92" i="579"/>
  <c r="G92" i="579"/>
  <c r="O91" i="579"/>
  <c r="M91" i="579"/>
  <c r="N91" i="579" s="1"/>
  <c r="K91" i="579"/>
  <c r="G91" i="579"/>
  <c r="AB90" i="579"/>
  <c r="O90" i="579"/>
  <c r="N90" i="579"/>
  <c r="Q90" i="579" s="1"/>
  <c r="M90" i="579"/>
  <c r="AA90" i="579" s="1"/>
  <c r="K90" i="579"/>
  <c r="G90" i="579"/>
  <c r="T89" i="579"/>
  <c r="S89" i="579"/>
  <c r="M89" i="579"/>
  <c r="AB89" i="579" s="1"/>
  <c r="AC73" i="579" s="1"/>
  <c r="L89" i="579"/>
  <c r="O89" i="579" s="1"/>
  <c r="K89" i="579"/>
  <c r="J89" i="579"/>
  <c r="I89" i="579"/>
  <c r="AB77" i="579"/>
  <c r="AA77" i="579"/>
  <c r="O77" i="579"/>
  <c r="N77" i="579"/>
  <c r="Q77" i="579" s="1"/>
  <c r="M77" i="579"/>
  <c r="K77" i="579"/>
  <c r="G77" i="579"/>
  <c r="AB76" i="579"/>
  <c r="AA76" i="579"/>
  <c r="O76" i="579"/>
  <c r="M76" i="579"/>
  <c r="N76" i="579" s="1"/>
  <c r="K76" i="579"/>
  <c r="G76" i="579"/>
  <c r="AA75" i="579"/>
  <c r="O75" i="579"/>
  <c r="M75" i="579"/>
  <c r="N75" i="579" s="1"/>
  <c r="K75" i="579"/>
  <c r="G75" i="579"/>
  <c r="O74" i="579"/>
  <c r="M74" i="579"/>
  <c r="N74" i="579" s="1"/>
  <c r="K74" i="579"/>
  <c r="G74" i="579"/>
  <c r="AB73" i="579"/>
  <c r="O73" i="579"/>
  <c r="N73" i="579"/>
  <c r="Q73" i="579" s="1"/>
  <c r="M73" i="579"/>
  <c r="AA73" i="579" s="1"/>
  <c r="K73" i="579"/>
  <c r="G73" i="579"/>
  <c r="T72" i="579"/>
  <c r="S72" i="579"/>
  <c r="M72" i="579"/>
  <c r="AB72" i="579" s="1"/>
  <c r="AC56" i="579" s="1"/>
  <c r="L72" i="579"/>
  <c r="O72" i="579" s="1"/>
  <c r="K72" i="579"/>
  <c r="J72" i="579"/>
  <c r="I72" i="579"/>
  <c r="AB57" i="579"/>
  <c r="AA57" i="579"/>
  <c r="O57" i="579"/>
  <c r="N57" i="579"/>
  <c r="Q57" i="579" s="1"/>
  <c r="M57" i="579"/>
  <c r="K57" i="579"/>
  <c r="G57" i="579"/>
  <c r="AB56" i="579"/>
  <c r="O56" i="579"/>
  <c r="M56" i="579"/>
  <c r="AA56" i="579" s="1"/>
  <c r="K56" i="579"/>
  <c r="G56" i="579"/>
  <c r="T55" i="579"/>
  <c r="S55" i="579"/>
  <c r="L55" i="579"/>
  <c r="O55" i="579" s="1"/>
  <c r="J55" i="579"/>
  <c r="K55" i="579" s="1"/>
  <c r="I55" i="579"/>
  <c r="AB41" i="579"/>
  <c r="AA41" i="579"/>
  <c r="O41" i="579"/>
  <c r="M41" i="579"/>
  <c r="N41" i="579" s="1"/>
  <c r="K41" i="579"/>
  <c r="G41" i="579"/>
  <c r="AA40" i="579"/>
  <c r="O40" i="579"/>
  <c r="M40" i="579"/>
  <c r="N40" i="579" s="1"/>
  <c r="K40" i="579"/>
  <c r="G40" i="579"/>
  <c r="AB39" i="579"/>
  <c r="AA39" i="579"/>
  <c r="Q39" i="579"/>
  <c r="O39" i="579"/>
  <c r="N39" i="579"/>
  <c r="P39" i="579" s="1"/>
  <c r="M39" i="579"/>
  <c r="M55" i="579" s="1"/>
  <c r="K39" i="579"/>
  <c r="G39" i="579"/>
  <c r="T38" i="579"/>
  <c r="S38" i="579"/>
  <c r="L38" i="579"/>
  <c r="O38" i="579" s="1"/>
  <c r="K38" i="579"/>
  <c r="J38" i="579"/>
  <c r="I38" i="579"/>
  <c r="O23" i="579"/>
  <c r="M23" i="579"/>
  <c r="N23" i="579" s="1"/>
  <c r="K23" i="579"/>
  <c r="G23" i="579"/>
  <c r="AB22" i="579"/>
  <c r="O22" i="579"/>
  <c r="N22" i="579"/>
  <c r="Q22" i="579" s="1"/>
  <c r="M22" i="579"/>
  <c r="AA22" i="579" s="1"/>
  <c r="K22" i="579"/>
  <c r="G22" i="579"/>
  <c r="T21" i="579"/>
  <c r="S21" i="579"/>
  <c r="M21" i="579"/>
  <c r="AB21" i="579" s="1"/>
  <c r="AC5" i="579" s="1"/>
  <c r="L21" i="579"/>
  <c r="O21" i="579" s="1"/>
  <c r="K21" i="579"/>
  <c r="J21" i="579"/>
  <c r="I21" i="579"/>
  <c r="AB6" i="579"/>
  <c r="AA6" i="579"/>
  <c r="O6" i="579"/>
  <c r="N6" i="579"/>
  <c r="Q6" i="579" s="1"/>
  <c r="M6" i="579"/>
  <c r="K6" i="579"/>
  <c r="G6" i="579"/>
  <c r="AB5" i="579"/>
  <c r="AA5" i="579"/>
  <c r="O5" i="579"/>
  <c r="M5" i="579"/>
  <c r="N5" i="579" s="1"/>
  <c r="K5" i="579"/>
  <c r="G5" i="579"/>
  <c r="F1" i="579" s="1"/>
  <c r="H2" i="579"/>
  <c r="H1" i="579"/>
  <c r="D1" i="579"/>
  <c r="X29" i="578"/>
  <c r="W29" i="578"/>
  <c r="V29" i="578"/>
  <c r="T29" i="578"/>
  <c r="P29" i="578"/>
  <c r="O29" i="578"/>
  <c r="K8" i="578" s="1"/>
  <c r="N29" i="578"/>
  <c r="M29" i="578"/>
  <c r="I29" i="578"/>
  <c r="H29" i="578"/>
  <c r="G29" i="578"/>
  <c r="D29" i="578"/>
  <c r="O15" i="578"/>
  <c r="N15" i="578"/>
  <c r="K15" i="578"/>
  <c r="I15" i="578"/>
  <c r="H15" i="578"/>
  <c r="G15" i="578"/>
  <c r="F15" i="578"/>
  <c r="E15" i="578"/>
  <c r="D15" i="578"/>
  <c r="G8" i="578" s="1"/>
  <c r="M8" i="578"/>
  <c r="I8" i="578"/>
  <c r="F8" i="578"/>
  <c r="M7" i="578"/>
  <c r="K7" i="578"/>
  <c r="I7" i="578"/>
  <c r="G7" i="578"/>
  <c r="F7" i="578"/>
  <c r="E7" i="578"/>
  <c r="M6" i="578"/>
  <c r="K6" i="578"/>
  <c r="I6" i="578"/>
  <c r="G6" i="578"/>
  <c r="F6" i="578"/>
  <c r="E6" i="578"/>
  <c r="F3" i="578"/>
  <c r="T157" i="577"/>
  <c r="S157" i="577"/>
  <c r="L157" i="577"/>
  <c r="O157" i="577" s="1"/>
  <c r="J157" i="577"/>
  <c r="K157" i="577" s="1"/>
  <c r="I157" i="577"/>
  <c r="O143" i="577"/>
  <c r="M143" i="577"/>
  <c r="AB143" i="577" s="1"/>
  <c r="K143" i="577"/>
  <c r="G143" i="577"/>
  <c r="AB142" i="577"/>
  <c r="AA142" i="577"/>
  <c r="O142" i="577"/>
  <c r="M142" i="577"/>
  <c r="N142" i="577" s="1"/>
  <c r="K142" i="577"/>
  <c r="G142" i="577"/>
  <c r="AB141" i="577"/>
  <c r="AA141" i="577"/>
  <c r="Q141" i="577"/>
  <c r="O141" i="577"/>
  <c r="N141" i="577"/>
  <c r="P141" i="577" s="1"/>
  <c r="M141" i="577"/>
  <c r="K141" i="577"/>
  <c r="G141" i="577"/>
  <c r="T140" i="577"/>
  <c r="S140" i="577"/>
  <c r="L140" i="577"/>
  <c r="J140" i="577"/>
  <c r="K140" i="577" s="1"/>
  <c r="I140" i="577"/>
  <c r="O140" i="577" s="1"/>
  <c r="AB126" i="577"/>
  <c r="AA126" i="577"/>
  <c r="Q126" i="577"/>
  <c r="P126" i="577"/>
  <c r="O126" i="577"/>
  <c r="N126" i="577"/>
  <c r="M126" i="577"/>
  <c r="K126" i="577"/>
  <c r="G126" i="577"/>
  <c r="O125" i="577"/>
  <c r="M125" i="577"/>
  <c r="AB125" i="577" s="1"/>
  <c r="K125" i="577"/>
  <c r="G125" i="577"/>
  <c r="O124" i="577"/>
  <c r="M124" i="577"/>
  <c r="M140" i="577" s="1"/>
  <c r="K124" i="577"/>
  <c r="G124" i="577"/>
  <c r="T123" i="577"/>
  <c r="S123" i="577"/>
  <c r="L123" i="577"/>
  <c r="O123" i="577" s="1"/>
  <c r="J123" i="577"/>
  <c r="K123" i="577" s="1"/>
  <c r="I123" i="577"/>
  <c r="O109" i="577"/>
  <c r="M109" i="577"/>
  <c r="AB109" i="577" s="1"/>
  <c r="K109" i="577"/>
  <c r="G109" i="577"/>
  <c r="AB108" i="577"/>
  <c r="AA108" i="577"/>
  <c r="O108" i="577"/>
  <c r="N108" i="577"/>
  <c r="P108" i="577" s="1"/>
  <c r="M108" i="577"/>
  <c r="K108" i="577"/>
  <c r="Q108" i="577" s="1"/>
  <c r="G108" i="577"/>
  <c r="AB107" i="577"/>
  <c r="AA107" i="577"/>
  <c r="Q107" i="577"/>
  <c r="O107" i="577"/>
  <c r="N107" i="577"/>
  <c r="P107" i="577" s="1"/>
  <c r="M107" i="577"/>
  <c r="K107" i="577"/>
  <c r="G107" i="577"/>
  <c r="T106" i="577"/>
  <c r="S106" i="577"/>
  <c r="L106" i="577"/>
  <c r="J106" i="577"/>
  <c r="K106" i="577" s="1"/>
  <c r="I106" i="577"/>
  <c r="O106" i="577" s="1"/>
  <c r="AB93" i="577"/>
  <c r="AA93" i="577"/>
  <c r="Q93" i="577"/>
  <c r="P93" i="577"/>
  <c r="O93" i="577"/>
  <c r="N93" i="577"/>
  <c r="M93" i="577"/>
  <c r="K93" i="577"/>
  <c r="G93" i="577"/>
  <c r="O92" i="577"/>
  <c r="M92" i="577"/>
  <c r="AB92" i="577" s="1"/>
  <c r="K92" i="577"/>
  <c r="G92" i="577"/>
  <c r="O91" i="577"/>
  <c r="M91" i="577"/>
  <c r="AB91" i="577" s="1"/>
  <c r="K91" i="577"/>
  <c r="G91" i="577"/>
  <c r="AB90" i="577"/>
  <c r="O90" i="577"/>
  <c r="N90" i="577"/>
  <c r="Q90" i="577" s="1"/>
  <c r="M90" i="577"/>
  <c r="AA90" i="577" s="1"/>
  <c r="K90" i="577"/>
  <c r="G90" i="577"/>
  <c r="T89" i="577"/>
  <c r="S89" i="577"/>
  <c r="L89" i="577"/>
  <c r="O89" i="577" s="1"/>
  <c r="K89" i="577"/>
  <c r="J89" i="577"/>
  <c r="I89" i="577"/>
  <c r="AB79" i="577"/>
  <c r="AA79" i="577"/>
  <c r="O79" i="577"/>
  <c r="N79" i="577"/>
  <c r="Q79" i="577" s="1"/>
  <c r="M79" i="577"/>
  <c r="K79" i="577"/>
  <c r="G79" i="577"/>
  <c r="AB78" i="577"/>
  <c r="AA78" i="577"/>
  <c r="Q78" i="577"/>
  <c r="P78" i="577"/>
  <c r="O78" i="577"/>
  <c r="N78" i="577"/>
  <c r="M78" i="577"/>
  <c r="K78" i="577"/>
  <c r="G78" i="577"/>
  <c r="O77" i="577"/>
  <c r="M77" i="577"/>
  <c r="AB77" i="577" s="1"/>
  <c r="K77" i="577"/>
  <c r="G77" i="577"/>
  <c r="O76" i="577"/>
  <c r="M76" i="577"/>
  <c r="AB76" i="577" s="1"/>
  <c r="K76" i="577"/>
  <c r="G76" i="577"/>
  <c r="AB75" i="577"/>
  <c r="AA75" i="577"/>
  <c r="O75" i="577"/>
  <c r="N75" i="577"/>
  <c r="Q75" i="577" s="1"/>
  <c r="M75" i="577"/>
  <c r="K75" i="577"/>
  <c r="G75" i="577"/>
  <c r="AB74" i="577"/>
  <c r="AA74" i="577"/>
  <c r="Q74" i="577"/>
  <c r="P74" i="577"/>
  <c r="O74" i="577"/>
  <c r="N74" i="577"/>
  <c r="M74" i="577"/>
  <c r="K74" i="577"/>
  <c r="G74" i="577"/>
  <c r="AB73" i="577"/>
  <c r="AA73" i="577"/>
  <c r="O73" i="577"/>
  <c r="N73" i="577"/>
  <c r="Q73" i="577" s="1"/>
  <c r="M73" i="577"/>
  <c r="K73" i="577"/>
  <c r="G73" i="577"/>
  <c r="T72" i="577"/>
  <c r="S72" i="577"/>
  <c r="O72" i="577"/>
  <c r="M72" i="577"/>
  <c r="AB72" i="577" s="1"/>
  <c r="AC56" i="577" s="1"/>
  <c r="L72" i="577"/>
  <c r="J72" i="577"/>
  <c r="K72" i="577" s="1"/>
  <c r="I72" i="577"/>
  <c r="O61" i="577"/>
  <c r="M61" i="577"/>
  <c r="AB61" i="577" s="1"/>
  <c r="K61" i="577"/>
  <c r="G61" i="577"/>
  <c r="O60" i="577"/>
  <c r="M60" i="577"/>
  <c r="AB60" i="577" s="1"/>
  <c r="K60" i="577"/>
  <c r="G60" i="577"/>
  <c r="AB59" i="577"/>
  <c r="AA59" i="577"/>
  <c r="O59" i="577"/>
  <c r="N59" i="577"/>
  <c r="Q59" i="577" s="1"/>
  <c r="M59" i="577"/>
  <c r="K59" i="577"/>
  <c r="G59" i="577"/>
  <c r="AB58" i="577"/>
  <c r="AA58" i="577"/>
  <c r="Q58" i="577"/>
  <c r="P58" i="577"/>
  <c r="O58" i="577"/>
  <c r="N58" i="577"/>
  <c r="M58" i="577"/>
  <c r="K58" i="577"/>
  <c r="G58" i="577"/>
  <c r="O57" i="577"/>
  <c r="M57" i="577"/>
  <c r="AB57" i="577" s="1"/>
  <c r="K57" i="577"/>
  <c r="G57" i="577"/>
  <c r="O56" i="577"/>
  <c r="M56" i="577"/>
  <c r="AB56" i="577" s="1"/>
  <c r="K56" i="577"/>
  <c r="G56" i="577"/>
  <c r="T55" i="577"/>
  <c r="S55" i="577"/>
  <c r="L55" i="577"/>
  <c r="O55" i="577" s="1"/>
  <c r="J55" i="577"/>
  <c r="K55" i="577" s="1"/>
  <c r="I55" i="577"/>
  <c r="O43" i="577"/>
  <c r="M43" i="577"/>
  <c r="AB43" i="577" s="1"/>
  <c r="K43" i="577"/>
  <c r="G43" i="577"/>
  <c r="AB42" i="577"/>
  <c r="AA42" i="577"/>
  <c r="O42" i="577"/>
  <c r="M42" i="577"/>
  <c r="N42" i="577" s="1"/>
  <c r="K42" i="577"/>
  <c r="G42" i="577"/>
  <c r="AB41" i="577"/>
  <c r="AA41" i="577"/>
  <c r="Q41" i="577"/>
  <c r="P41" i="577"/>
  <c r="O41" i="577"/>
  <c r="N41" i="577"/>
  <c r="M41" i="577"/>
  <c r="K41" i="577"/>
  <c r="G41" i="577"/>
  <c r="O40" i="577"/>
  <c r="M40" i="577"/>
  <c r="AB40" i="577" s="1"/>
  <c r="K40" i="577"/>
  <c r="G40" i="577"/>
  <c r="O39" i="577"/>
  <c r="M39" i="577"/>
  <c r="AB39" i="577" s="1"/>
  <c r="K39" i="577"/>
  <c r="G39" i="577"/>
  <c r="T38" i="577"/>
  <c r="S38" i="577"/>
  <c r="L38" i="577"/>
  <c r="O38" i="577" s="1"/>
  <c r="J38" i="577"/>
  <c r="K38" i="577" s="1"/>
  <c r="I38" i="577"/>
  <c r="O25" i="577"/>
  <c r="M25" i="577"/>
  <c r="AB25" i="577" s="1"/>
  <c r="K25" i="577"/>
  <c r="G25" i="577"/>
  <c r="AB24" i="577"/>
  <c r="AA24" i="577"/>
  <c r="O24" i="577"/>
  <c r="M24" i="577"/>
  <c r="N24" i="577" s="1"/>
  <c r="K24" i="577"/>
  <c r="G24" i="577"/>
  <c r="AB23" i="577"/>
  <c r="AA23" i="577"/>
  <c r="O23" i="577"/>
  <c r="M23" i="577"/>
  <c r="N23" i="577" s="1"/>
  <c r="K23" i="577"/>
  <c r="G23" i="577"/>
  <c r="AB22" i="577"/>
  <c r="O22" i="577"/>
  <c r="N22" i="577"/>
  <c r="Q22" i="577" s="1"/>
  <c r="M22" i="577"/>
  <c r="AA22" i="577" s="1"/>
  <c r="K22" i="577"/>
  <c r="G22" i="577"/>
  <c r="T21" i="577"/>
  <c r="S21" i="577"/>
  <c r="O21" i="577"/>
  <c r="M21" i="577"/>
  <c r="AB21" i="577" s="1"/>
  <c r="AC5" i="577" s="1"/>
  <c r="L21" i="577"/>
  <c r="J21" i="577"/>
  <c r="K21" i="577" s="1"/>
  <c r="I21" i="577"/>
  <c r="O6" i="577"/>
  <c r="M6" i="577"/>
  <c r="AB6" i="577" s="1"/>
  <c r="K6" i="577"/>
  <c r="G6" i="577"/>
  <c r="O5" i="577"/>
  <c r="M5" i="577"/>
  <c r="AB5" i="577" s="1"/>
  <c r="K5" i="577"/>
  <c r="G5" i="577"/>
  <c r="F1" i="577" s="1"/>
  <c r="F2" i="577" s="1"/>
  <c r="H2" i="577"/>
  <c r="H1" i="577"/>
  <c r="D1" i="577"/>
  <c r="T208" i="576"/>
  <c r="S208" i="576"/>
  <c r="L208" i="576"/>
  <c r="O208" i="576" s="1"/>
  <c r="J208" i="576"/>
  <c r="K208" i="576" s="1"/>
  <c r="I208" i="576"/>
  <c r="AA197" i="576"/>
  <c r="P197" i="576"/>
  <c r="O197" i="576"/>
  <c r="N197" i="576"/>
  <c r="Q197" i="576" s="1"/>
  <c r="M197" i="576"/>
  <c r="AB197" i="576" s="1"/>
  <c r="K197" i="576"/>
  <c r="G197" i="576"/>
  <c r="O196" i="576"/>
  <c r="M196" i="576"/>
  <c r="AB196" i="576" s="1"/>
  <c r="K196" i="576"/>
  <c r="G196" i="576"/>
  <c r="AA195" i="576"/>
  <c r="O195" i="576"/>
  <c r="N195" i="576"/>
  <c r="M195" i="576"/>
  <c r="AB195" i="576" s="1"/>
  <c r="K195" i="576"/>
  <c r="Q195" i="576" s="1"/>
  <c r="G195" i="576"/>
  <c r="AB194" i="576"/>
  <c r="AA194" i="576"/>
  <c r="O194" i="576"/>
  <c r="M194" i="576"/>
  <c r="N194" i="576" s="1"/>
  <c r="K194" i="576"/>
  <c r="G194" i="576"/>
  <c r="AA193" i="576"/>
  <c r="P193" i="576"/>
  <c r="O193" i="576"/>
  <c r="N193" i="576"/>
  <c r="Q193" i="576" s="1"/>
  <c r="M193" i="576"/>
  <c r="AB193" i="576" s="1"/>
  <c r="K193" i="576"/>
  <c r="G193" i="576"/>
  <c r="AB192" i="576"/>
  <c r="O192" i="576"/>
  <c r="N192" i="576"/>
  <c r="Q192" i="576" s="1"/>
  <c r="M192" i="576"/>
  <c r="M208" i="576" s="1"/>
  <c r="K192" i="576"/>
  <c r="G192" i="576"/>
  <c r="T191" i="576"/>
  <c r="S191" i="576"/>
  <c r="M191" i="576"/>
  <c r="AB191" i="576" s="1"/>
  <c r="AC175" i="576" s="1"/>
  <c r="L191" i="576"/>
  <c r="O191" i="576" s="1"/>
  <c r="J191" i="576"/>
  <c r="K191" i="576" s="1"/>
  <c r="I191" i="576"/>
  <c r="O178" i="576"/>
  <c r="M178" i="576"/>
  <c r="AB178" i="576" s="1"/>
  <c r="K178" i="576"/>
  <c r="G178" i="576"/>
  <c r="AA177" i="576"/>
  <c r="Q177" i="576"/>
  <c r="O177" i="576"/>
  <c r="N177" i="576"/>
  <c r="P177" i="576" s="1"/>
  <c r="M177" i="576"/>
  <c r="AB177" i="576" s="1"/>
  <c r="K177" i="576"/>
  <c r="G177" i="576"/>
  <c r="AB176" i="576"/>
  <c r="AA176" i="576"/>
  <c r="O176" i="576"/>
  <c r="N176" i="576"/>
  <c r="Q176" i="576" s="1"/>
  <c r="M176" i="576"/>
  <c r="K176" i="576"/>
  <c r="G176" i="576"/>
  <c r="O175" i="576"/>
  <c r="M175" i="576"/>
  <c r="N175" i="576" s="1"/>
  <c r="K175" i="576"/>
  <c r="G175" i="576"/>
  <c r="T174" i="576"/>
  <c r="S174" i="576"/>
  <c r="L174" i="576"/>
  <c r="O174" i="576" s="1"/>
  <c r="J174" i="576"/>
  <c r="K174" i="576" s="1"/>
  <c r="I174" i="576"/>
  <c r="AA160" i="576"/>
  <c r="P160" i="576"/>
  <c r="O160" i="576"/>
  <c r="N160" i="576"/>
  <c r="Q160" i="576" s="1"/>
  <c r="M160" i="576"/>
  <c r="AB160" i="576" s="1"/>
  <c r="K160" i="576"/>
  <c r="G160" i="576"/>
  <c r="O159" i="576"/>
  <c r="M159" i="576"/>
  <c r="AB159" i="576" s="1"/>
  <c r="K159" i="576"/>
  <c r="G159" i="576"/>
  <c r="AB158" i="576"/>
  <c r="AA158" i="576"/>
  <c r="O158" i="576"/>
  <c r="M158" i="576"/>
  <c r="M174" i="576" s="1"/>
  <c r="K158" i="576"/>
  <c r="G158" i="576"/>
  <c r="T157" i="576"/>
  <c r="S157" i="576"/>
  <c r="L157" i="576"/>
  <c r="O157" i="576" s="1"/>
  <c r="J157" i="576"/>
  <c r="K157" i="576" s="1"/>
  <c r="I157" i="576"/>
  <c r="AA144" i="576"/>
  <c r="Q144" i="576"/>
  <c r="O144" i="576"/>
  <c r="N144" i="576"/>
  <c r="M144" i="576"/>
  <c r="AB144" i="576" s="1"/>
  <c r="K144" i="576"/>
  <c r="P144" i="576" s="1"/>
  <c r="G144" i="576"/>
  <c r="AB143" i="576"/>
  <c r="AA143" i="576"/>
  <c r="O143" i="576"/>
  <c r="N143" i="576"/>
  <c r="Q143" i="576" s="1"/>
  <c r="M143" i="576"/>
  <c r="K143" i="576"/>
  <c r="G143" i="576"/>
  <c r="AA142" i="576"/>
  <c r="P142" i="576"/>
  <c r="O142" i="576"/>
  <c r="N142" i="576"/>
  <c r="Q142" i="576" s="1"/>
  <c r="M142" i="576"/>
  <c r="AB142" i="576" s="1"/>
  <c r="K142" i="576"/>
  <c r="G142" i="576"/>
  <c r="O141" i="576"/>
  <c r="N141" i="576"/>
  <c r="Q141" i="576" s="1"/>
  <c r="M141" i="576"/>
  <c r="AB141" i="576" s="1"/>
  <c r="K141" i="576"/>
  <c r="G141" i="576"/>
  <c r="T140" i="576"/>
  <c r="S140" i="576"/>
  <c r="M140" i="576"/>
  <c r="AB140" i="576" s="1"/>
  <c r="AC124" i="576" s="1"/>
  <c r="L140" i="576"/>
  <c r="O140" i="576" s="1"/>
  <c r="J140" i="576"/>
  <c r="K140" i="576" s="1"/>
  <c r="I140" i="576"/>
  <c r="O128" i="576"/>
  <c r="M128" i="576"/>
  <c r="AB128" i="576" s="1"/>
  <c r="K128" i="576"/>
  <c r="G128" i="576"/>
  <c r="AA127" i="576"/>
  <c r="Q127" i="576"/>
  <c r="O127" i="576"/>
  <c r="N127" i="576"/>
  <c r="P127" i="576" s="1"/>
  <c r="M127" i="576"/>
  <c r="AB127" i="576" s="1"/>
  <c r="K127" i="576"/>
  <c r="G127" i="576"/>
  <c r="AB126" i="576"/>
  <c r="AA126" i="576"/>
  <c r="O126" i="576"/>
  <c r="N126" i="576"/>
  <c r="Q126" i="576" s="1"/>
  <c r="M126" i="576"/>
  <c r="K126" i="576"/>
  <c r="G126" i="576"/>
  <c r="AA125" i="576"/>
  <c r="P125" i="576"/>
  <c r="O125" i="576"/>
  <c r="N125" i="576"/>
  <c r="Q125" i="576" s="1"/>
  <c r="M125" i="576"/>
  <c r="AB125" i="576" s="1"/>
  <c r="K125" i="576"/>
  <c r="G125" i="576"/>
  <c r="O124" i="576"/>
  <c r="N124" i="576"/>
  <c r="Q124" i="576" s="1"/>
  <c r="M124" i="576"/>
  <c r="AB124" i="576" s="1"/>
  <c r="K124" i="576"/>
  <c r="G124" i="576"/>
  <c r="T123" i="576"/>
  <c r="S123" i="576"/>
  <c r="M123" i="576"/>
  <c r="AB123" i="576" s="1"/>
  <c r="AC107" i="576" s="1"/>
  <c r="L123" i="576"/>
  <c r="O123" i="576" s="1"/>
  <c r="J123" i="576"/>
  <c r="K123" i="576" s="1"/>
  <c r="I123" i="576"/>
  <c r="O112" i="576"/>
  <c r="M112" i="576"/>
  <c r="AB112" i="576" s="1"/>
  <c r="K112" i="576"/>
  <c r="G112" i="576"/>
  <c r="AB111" i="576"/>
  <c r="AA111" i="576"/>
  <c r="Q111" i="576"/>
  <c r="O111" i="576"/>
  <c r="N111" i="576"/>
  <c r="P111" i="576" s="1"/>
  <c r="M111" i="576"/>
  <c r="K111" i="576"/>
  <c r="G111" i="576"/>
  <c r="AB110" i="576"/>
  <c r="AA110" i="576"/>
  <c r="O110" i="576"/>
  <c r="N110" i="576"/>
  <c r="P110" i="576" s="1"/>
  <c r="M110" i="576"/>
  <c r="K110" i="576"/>
  <c r="Q110" i="576" s="1"/>
  <c r="G110" i="576"/>
  <c r="AA109" i="576"/>
  <c r="P109" i="576"/>
  <c r="O109" i="576"/>
  <c r="N109" i="576"/>
  <c r="Q109" i="576" s="1"/>
  <c r="M109" i="576"/>
  <c r="AB109" i="576" s="1"/>
  <c r="K109" i="576"/>
  <c r="G109" i="576"/>
  <c r="O108" i="576"/>
  <c r="M108" i="576"/>
  <c r="AB108" i="576" s="1"/>
  <c r="K108" i="576"/>
  <c r="G108" i="576"/>
  <c r="AB107" i="576"/>
  <c r="AA107" i="576"/>
  <c r="O107" i="576"/>
  <c r="N107" i="576"/>
  <c r="P107" i="576" s="1"/>
  <c r="M107" i="576"/>
  <c r="K107" i="576"/>
  <c r="Q107" i="576" s="1"/>
  <c r="G107" i="576"/>
  <c r="T106" i="576"/>
  <c r="S106" i="576"/>
  <c r="L106" i="576"/>
  <c r="O106" i="576" s="1"/>
  <c r="J106" i="576"/>
  <c r="K106" i="576" s="1"/>
  <c r="I106" i="576"/>
  <c r="AB93" i="576"/>
  <c r="AA93" i="576"/>
  <c r="Q93" i="576"/>
  <c r="O93" i="576"/>
  <c r="N93" i="576"/>
  <c r="P93" i="576" s="1"/>
  <c r="M93" i="576"/>
  <c r="K93" i="576"/>
  <c r="G93" i="576"/>
  <c r="AB92" i="576"/>
  <c r="AA92" i="576"/>
  <c r="Q92" i="576"/>
  <c r="O92" i="576"/>
  <c r="N92" i="576"/>
  <c r="P92" i="576" s="1"/>
  <c r="M92" i="576"/>
  <c r="K92" i="576"/>
  <c r="G92" i="576"/>
  <c r="AA91" i="576"/>
  <c r="P91" i="576"/>
  <c r="O91" i="576"/>
  <c r="N91" i="576"/>
  <c r="Q91" i="576" s="1"/>
  <c r="M91" i="576"/>
  <c r="AB91" i="576" s="1"/>
  <c r="K91" i="576"/>
  <c r="G91" i="576"/>
  <c r="O90" i="576"/>
  <c r="N90" i="576"/>
  <c r="Q90" i="576" s="1"/>
  <c r="M90" i="576"/>
  <c r="AB90" i="576" s="1"/>
  <c r="K90" i="576"/>
  <c r="G90" i="576"/>
  <c r="T89" i="576"/>
  <c r="S89" i="576"/>
  <c r="M89" i="576"/>
  <c r="AB89" i="576" s="1"/>
  <c r="AC73" i="576" s="1"/>
  <c r="L89" i="576"/>
  <c r="O89" i="576" s="1"/>
  <c r="J89" i="576"/>
  <c r="K89" i="576" s="1"/>
  <c r="I89" i="576"/>
  <c r="O77" i="576"/>
  <c r="M77" i="576"/>
  <c r="AB77" i="576" s="1"/>
  <c r="K77" i="576"/>
  <c r="G77" i="576"/>
  <c r="AA76" i="576"/>
  <c r="O76" i="576"/>
  <c r="M76" i="576"/>
  <c r="AB76" i="576" s="1"/>
  <c r="K76" i="576"/>
  <c r="G76" i="576"/>
  <c r="AB75" i="576"/>
  <c r="AA75" i="576"/>
  <c r="O75" i="576"/>
  <c r="N75" i="576"/>
  <c r="P75" i="576" s="1"/>
  <c r="M75" i="576"/>
  <c r="K75" i="576"/>
  <c r="Q75" i="576" s="1"/>
  <c r="G75" i="576"/>
  <c r="P74" i="576"/>
  <c r="O74" i="576"/>
  <c r="N74" i="576"/>
  <c r="Q74" i="576" s="1"/>
  <c r="M74" i="576"/>
  <c r="AB74" i="576" s="1"/>
  <c r="K74" i="576"/>
  <c r="G74" i="576"/>
  <c r="O73" i="576"/>
  <c r="N73" i="576"/>
  <c r="Q73" i="576" s="1"/>
  <c r="M73" i="576"/>
  <c r="AB73" i="576" s="1"/>
  <c r="K73" i="576"/>
  <c r="G73" i="576"/>
  <c r="T72" i="576"/>
  <c r="S72" i="576"/>
  <c r="M72" i="576"/>
  <c r="AB72" i="576" s="1"/>
  <c r="AC56" i="576" s="1"/>
  <c r="L72" i="576"/>
  <c r="O72" i="576" s="1"/>
  <c r="J72" i="576"/>
  <c r="K72" i="576" s="1"/>
  <c r="I72" i="576"/>
  <c r="O57" i="576"/>
  <c r="M57" i="576"/>
  <c r="AB57" i="576" s="1"/>
  <c r="K57" i="576"/>
  <c r="G57" i="576"/>
  <c r="AB56" i="576"/>
  <c r="AA56" i="576"/>
  <c r="O56" i="576"/>
  <c r="M56" i="576"/>
  <c r="N56" i="576" s="1"/>
  <c r="K56" i="576"/>
  <c r="G56" i="576"/>
  <c r="T55" i="576"/>
  <c r="S55" i="576"/>
  <c r="L55" i="576"/>
  <c r="O55" i="576" s="1"/>
  <c r="J55" i="576"/>
  <c r="K55" i="576" s="1"/>
  <c r="I55" i="576"/>
  <c r="AA41" i="576"/>
  <c r="O41" i="576"/>
  <c r="M41" i="576"/>
  <c r="AB41" i="576" s="1"/>
  <c r="K41" i="576"/>
  <c r="G41" i="576"/>
  <c r="AB40" i="576"/>
  <c r="AA40" i="576"/>
  <c r="O40" i="576"/>
  <c r="M40" i="576"/>
  <c r="N40" i="576" s="1"/>
  <c r="K40" i="576"/>
  <c r="G40" i="576"/>
  <c r="O39" i="576"/>
  <c r="M39" i="576"/>
  <c r="N39" i="576" s="1"/>
  <c r="K39" i="576"/>
  <c r="G39" i="576"/>
  <c r="T38" i="576"/>
  <c r="S38" i="576"/>
  <c r="L38" i="576"/>
  <c r="O38" i="576" s="1"/>
  <c r="J38" i="576"/>
  <c r="K38" i="576" s="1"/>
  <c r="I38" i="576"/>
  <c r="AA23" i="576"/>
  <c r="O23" i="576"/>
  <c r="M23" i="576"/>
  <c r="N23" i="576" s="1"/>
  <c r="K23" i="576"/>
  <c r="G23" i="576"/>
  <c r="AB22" i="576"/>
  <c r="AA22" i="576"/>
  <c r="O22" i="576"/>
  <c r="N22" i="576"/>
  <c r="Q22" i="576" s="1"/>
  <c r="M22" i="576"/>
  <c r="M38" i="576" s="1"/>
  <c r="K22" i="576"/>
  <c r="G22" i="576"/>
  <c r="T21" i="576"/>
  <c r="S21" i="576"/>
  <c r="M21" i="576"/>
  <c r="AB21" i="576" s="1"/>
  <c r="AC5" i="576" s="1"/>
  <c r="L21" i="576"/>
  <c r="O21" i="576" s="1"/>
  <c r="J21" i="576"/>
  <c r="K21" i="576" s="1"/>
  <c r="I21" i="576"/>
  <c r="O6" i="576"/>
  <c r="M6" i="576"/>
  <c r="AB6" i="576" s="1"/>
  <c r="K6" i="576"/>
  <c r="G6" i="576"/>
  <c r="AB5" i="576"/>
  <c r="AA5" i="576"/>
  <c r="O5" i="576"/>
  <c r="N5" i="576"/>
  <c r="P5" i="576" s="1"/>
  <c r="M5" i="576"/>
  <c r="K5" i="576"/>
  <c r="Q5" i="576" s="1"/>
  <c r="G5" i="576"/>
  <c r="F1" i="576" s="1"/>
  <c r="H2" i="576"/>
  <c r="H1" i="576"/>
  <c r="D1" i="576"/>
  <c r="X29" i="575"/>
  <c r="W29" i="575"/>
  <c r="V29" i="575"/>
  <c r="T29" i="575"/>
  <c r="P29" i="575"/>
  <c r="M8" i="575" s="1"/>
  <c r="O29" i="575"/>
  <c r="K8" i="575" s="1"/>
  <c r="N29" i="575"/>
  <c r="M29" i="575"/>
  <c r="I29" i="575"/>
  <c r="H29" i="575"/>
  <c r="G29" i="575"/>
  <c r="D29" i="575"/>
  <c r="O15" i="575"/>
  <c r="N15" i="575"/>
  <c r="K15" i="575"/>
  <c r="I15" i="575"/>
  <c r="H15" i="575"/>
  <c r="G15" i="575"/>
  <c r="F15" i="575"/>
  <c r="G8" i="575" s="1"/>
  <c r="E15" i="575"/>
  <c r="D15" i="575"/>
  <c r="I8" i="575"/>
  <c r="F8" i="575"/>
  <c r="M7" i="575"/>
  <c r="K7" i="575"/>
  <c r="I7" i="575"/>
  <c r="G7" i="575"/>
  <c r="F7" i="575"/>
  <c r="E7" i="575"/>
  <c r="M6" i="575"/>
  <c r="K6" i="575"/>
  <c r="I6" i="575"/>
  <c r="G6" i="575"/>
  <c r="F6" i="575"/>
  <c r="E6" i="575"/>
  <c r="F3" i="575"/>
  <c r="T157" i="574"/>
  <c r="S157" i="574"/>
  <c r="L157" i="574"/>
  <c r="O157" i="574" s="1"/>
  <c r="K157" i="574"/>
  <c r="J157" i="574"/>
  <c r="I157" i="574"/>
  <c r="AA143" i="574"/>
  <c r="O143" i="574"/>
  <c r="M143" i="574"/>
  <c r="AB143" i="574" s="1"/>
  <c r="K143" i="574"/>
  <c r="G143" i="574"/>
  <c r="AB142" i="574"/>
  <c r="AA142" i="574"/>
  <c r="O142" i="574"/>
  <c r="M142" i="574"/>
  <c r="N142" i="574" s="1"/>
  <c r="K142" i="574"/>
  <c r="G142" i="574"/>
  <c r="AB141" i="574"/>
  <c r="AA141" i="574"/>
  <c r="Q141" i="574"/>
  <c r="O141" i="574"/>
  <c r="N141" i="574"/>
  <c r="P141" i="574" s="1"/>
  <c r="M141" i="574"/>
  <c r="K141" i="574"/>
  <c r="G141" i="574"/>
  <c r="T140" i="574"/>
  <c r="S140" i="574"/>
  <c r="L140" i="574"/>
  <c r="O140" i="574" s="1"/>
  <c r="K140" i="574"/>
  <c r="J140" i="574"/>
  <c r="I140" i="574"/>
  <c r="AB126" i="574"/>
  <c r="AA126" i="574"/>
  <c r="P126" i="574"/>
  <c r="O126" i="574"/>
  <c r="N126" i="574"/>
  <c r="M126" i="574"/>
  <c r="K126" i="574"/>
  <c r="Q126" i="574" s="1"/>
  <c r="G126" i="574"/>
  <c r="O125" i="574"/>
  <c r="M125" i="574"/>
  <c r="AB125" i="574" s="1"/>
  <c r="K125" i="574"/>
  <c r="G125" i="574"/>
  <c r="O124" i="574"/>
  <c r="M124" i="574"/>
  <c r="M140" i="574" s="1"/>
  <c r="K124" i="574"/>
  <c r="G124" i="574"/>
  <c r="T123" i="574"/>
  <c r="S123" i="574"/>
  <c r="M123" i="574"/>
  <c r="AB123" i="574" s="1"/>
  <c r="AC107" i="574" s="1"/>
  <c r="L123" i="574"/>
  <c r="O123" i="574" s="1"/>
  <c r="K123" i="574"/>
  <c r="J123" i="574"/>
  <c r="I123" i="574"/>
  <c r="AA109" i="574"/>
  <c r="O109" i="574"/>
  <c r="M109" i="574"/>
  <c r="AB109" i="574" s="1"/>
  <c r="K109" i="574"/>
  <c r="G109" i="574"/>
  <c r="AB108" i="574"/>
  <c r="AA108" i="574"/>
  <c r="O108" i="574"/>
  <c r="M108" i="574"/>
  <c r="N108" i="574" s="1"/>
  <c r="K108" i="574"/>
  <c r="G108" i="574"/>
  <c r="AB107" i="574"/>
  <c r="AA107" i="574"/>
  <c r="O107" i="574"/>
  <c r="N107" i="574"/>
  <c r="P107" i="574" s="1"/>
  <c r="M107" i="574"/>
  <c r="K107" i="574"/>
  <c r="G107" i="574"/>
  <c r="T106" i="574"/>
  <c r="S106" i="574"/>
  <c r="O106" i="574"/>
  <c r="L106" i="574"/>
  <c r="J106" i="574"/>
  <c r="K106" i="574" s="1"/>
  <c r="I106" i="574"/>
  <c r="AA93" i="574"/>
  <c r="P93" i="574"/>
  <c r="O93" i="574"/>
  <c r="N93" i="574"/>
  <c r="M93" i="574"/>
  <c r="AB93" i="574" s="1"/>
  <c r="K93" i="574"/>
  <c r="Q93" i="574" s="1"/>
  <c r="G93" i="574"/>
  <c r="O92" i="574"/>
  <c r="M92" i="574"/>
  <c r="M106" i="574" s="1"/>
  <c r="K92" i="574"/>
  <c r="G92" i="574"/>
  <c r="AA91" i="574"/>
  <c r="O91" i="574"/>
  <c r="N91" i="574"/>
  <c r="P91" i="574" s="1"/>
  <c r="M91" i="574"/>
  <c r="AB91" i="574" s="1"/>
  <c r="K91" i="574"/>
  <c r="Q91" i="574" s="1"/>
  <c r="G91" i="574"/>
  <c r="AB90" i="574"/>
  <c r="AA90" i="574"/>
  <c r="O90" i="574"/>
  <c r="M90" i="574"/>
  <c r="N90" i="574" s="1"/>
  <c r="K90" i="574"/>
  <c r="G90" i="574"/>
  <c r="T89" i="574"/>
  <c r="S89" i="574"/>
  <c r="L89" i="574"/>
  <c r="O89" i="574" s="1"/>
  <c r="J89" i="574"/>
  <c r="K89" i="574" s="1"/>
  <c r="I89" i="574"/>
  <c r="AB79" i="574"/>
  <c r="AA79" i="574"/>
  <c r="O79" i="574"/>
  <c r="M79" i="574"/>
  <c r="N79" i="574" s="1"/>
  <c r="K79" i="574"/>
  <c r="G79" i="574"/>
  <c r="AA78" i="574"/>
  <c r="Q78" i="574"/>
  <c r="P78" i="574"/>
  <c r="O78" i="574"/>
  <c r="N78" i="574"/>
  <c r="M78" i="574"/>
  <c r="AB78" i="574" s="1"/>
  <c r="K78" i="574"/>
  <c r="G78" i="574"/>
  <c r="O77" i="574"/>
  <c r="M77" i="574"/>
  <c r="AB77" i="574" s="1"/>
  <c r="K77" i="574"/>
  <c r="G77" i="574"/>
  <c r="AA76" i="574"/>
  <c r="O76" i="574"/>
  <c r="N76" i="574"/>
  <c r="Q76" i="574" s="1"/>
  <c r="M76" i="574"/>
  <c r="AB76" i="574" s="1"/>
  <c r="K76" i="574"/>
  <c r="G76" i="574"/>
  <c r="AB75" i="574"/>
  <c r="AA75" i="574"/>
  <c r="O75" i="574"/>
  <c r="M75" i="574"/>
  <c r="N75" i="574" s="1"/>
  <c r="K75" i="574"/>
  <c r="G75" i="574"/>
  <c r="AA74" i="574"/>
  <c r="Q74" i="574"/>
  <c r="P74" i="574"/>
  <c r="O74" i="574"/>
  <c r="N74" i="574"/>
  <c r="M74" i="574"/>
  <c r="AB74" i="574" s="1"/>
  <c r="K74" i="574"/>
  <c r="G74" i="574"/>
  <c r="Q73" i="574"/>
  <c r="P73" i="574"/>
  <c r="O73" i="574"/>
  <c r="N73" i="574"/>
  <c r="M73" i="574"/>
  <c r="M89" i="574" s="1"/>
  <c r="K73" i="574"/>
  <c r="G73" i="574"/>
  <c r="T72" i="574"/>
  <c r="S72" i="574"/>
  <c r="O72" i="574"/>
  <c r="L72" i="574"/>
  <c r="J72" i="574"/>
  <c r="K72" i="574" s="1"/>
  <c r="I72" i="574"/>
  <c r="O61" i="574"/>
  <c r="M61" i="574"/>
  <c r="AB61" i="574" s="1"/>
  <c r="K61" i="574"/>
  <c r="G61" i="574"/>
  <c r="AA60" i="574"/>
  <c r="O60" i="574"/>
  <c r="N60" i="574"/>
  <c r="Q60" i="574" s="1"/>
  <c r="M60" i="574"/>
  <c r="AB60" i="574" s="1"/>
  <c r="K60" i="574"/>
  <c r="G60" i="574"/>
  <c r="AB59" i="574"/>
  <c r="AA59" i="574"/>
  <c r="O59" i="574"/>
  <c r="M59" i="574"/>
  <c r="N59" i="574" s="1"/>
  <c r="K59" i="574"/>
  <c r="G59" i="574"/>
  <c r="AA58" i="574"/>
  <c r="Q58" i="574"/>
  <c r="P58" i="574"/>
  <c r="O58" i="574"/>
  <c r="N58" i="574"/>
  <c r="M58" i="574"/>
  <c r="AB58" i="574" s="1"/>
  <c r="K58" i="574"/>
  <c r="G58" i="574"/>
  <c r="O57" i="574"/>
  <c r="M57" i="574"/>
  <c r="AB57" i="574" s="1"/>
  <c r="K57" i="574"/>
  <c r="G57" i="574"/>
  <c r="O56" i="574"/>
  <c r="M56" i="574"/>
  <c r="AB56" i="574" s="1"/>
  <c r="K56" i="574"/>
  <c r="G56" i="574"/>
  <c r="T55" i="574"/>
  <c r="S55" i="574"/>
  <c r="L55" i="574"/>
  <c r="O55" i="574" s="1"/>
  <c r="K55" i="574"/>
  <c r="J55" i="574"/>
  <c r="I55" i="574"/>
  <c r="AA43" i="574"/>
  <c r="O43" i="574"/>
  <c r="N43" i="574"/>
  <c r="P43" i="574" s="1"/>
  <c r="M43" i="574"/>
  <c r="AB43" i="574" s="1"/>
  <c r="K43" i="574"/>
  <c r="Q43" i="574" s="1"/>
  <c r="G43" i="574"/>
  <c r="AB42" i="574"/>
  <c r="AA42" i="574"/>
  <c r="O42" i="574"/>
  <c r="M42" i="574"/>
  <c r="N42" i="574" s="1"/>
  <c r="K42" i="574"/>
  <c r="G42" i="574"/>
  <c r="AA41" i="574"/>
  <c r="Q41" i="574"/>
  <c r="P41" i="574"/>
  <c r="O41" i="574"/>
  <c r="N41" i="574"/>
  <c r="M41" i="574"/>
  <c r="AB41" i="574" s="1"/>
  <c r="K41" i="574"/>
  <c r="G41" i="574"/>
  <c r="O40" i="574"/>
  <c r="M40" i="574"/>
  <c r="AB40" i="574" s="1"/>
  <c r="K40" i="574"/>
  <c r="G40" i="574"/>
  <c r="O39" i="574"/>
  <c r="M39" i="574"/>
  <c r="AB39" i="574" s="1"/>
  <c r="K39" i="574"/>
  <c r="G39" i="574"/>
  <c r="T38" i="574"/>
  <c r="S38" i="574"/>
  <c r="L38" i="574"/>
  <c r="O38" i="574" s="1"/>
  <c r="K38" i="574"/>
  <c r="J38" i="574"/>
  <c r="I38" i="574"/>
  <c r="AA26" i="574"/>
  <c r="O26" i="574"/>
  <c r="M26" i="574"/>
  <c r="AB26" i="574" s="1"/>
  <c r="K26" i="574"/>
  <c r="G26" i="574"/>
  <c r="AB25" i="574"/>
  <c r="AA25" i="574"/>
  <c r="O25" i="574"/>
  <c r="M25" i="574"/>
  <c r="N25" i="574" s="1"/>
  <c r="K25" i="574"/>
  <c r="G25" i="574"/>
  <c r="AA24" i="574"/>
  <c r="P24" i="574"/>
  <c r="O24" i="574"/>
  <c r="N24" i="574"/>
  <c r="M24" i="574"/>
  <c r="AB24" i="574" s="1"/>
  <c r="K24" i="574"/>
  <c r="Q24" i="574" s="1"/>
  <c r="G24" i="574"/>
  <c r="O23" i="574"/>
  <c r="M23" i="574"/>
  <c r="AB23" i="574" s="1"/>
  <c r="K23" i="574"/>
  <c r="G23" i="574"/>
  <c r="O22" i="574"/>
  <c r="M22" i="574"/>
  <c r="AB22" i="574" s="1"/>
  <c r="K22" i="574"/>
  <c r="G22" i="574"/>
  <c r="T21" i="574"/>
  <c r="S21" i="574"/>
  <c r="M21" i="574"/>
  <c r="AB21" i="574" s="1"/>
  <c r="AC5" i="574" s="1"/>
  <c r="L21" i="574"/>
  <c r="H1" i="574" s="1"/>
  <c r="K21" i="574"/>
  <c r="J21" i="574"/>
  <c r="I21" i="574"/>
  <c r="AA6" i="574"/>
  <c r="O6" i="574"/>
  <c r="N6" i="574"/>
  <c r="Q6" i="574" s="1"/>
  <c r="M6" i="574"/>
  <c r="AB6" i="574" s="1"/>
  <c r="K6" i="574"/>
  <c r="G6" i="574"/>
  <c r="AB5" i="574"/>
  <c r="AA5" i="574"/>
  <c r="Q5" i="574"/>
  <c r="O5" i="574"/>
  <c r="N5" i="574"/>
  <c r="P5" i="574" s="1"/>
  <c r="M5" i="574"/>
  <c r="K5" i="574"/>
  <c r="G5" i="574"/>
  <c r="F1" i="574" s="1"/>
  <c r="F2" i="574" s="1"/>
  <c r="H2" i="574"/>
  <c r="D1" i="574"/>
  <c r="T208" i="573"/>
  <c r="S208" i="573"/>
  <c r="O208" i="573"/>
  <c r="L208" i="573"/>
  <c r="J208" i="573"/>
  <c r="K208" i="573" s="1"/>
  <c r="I208" i="573"/>
  <c r="O197" i="573"/>
  <c r="M197" i="573"/>
  <c r="AB197" i="573" s="1"/>
  <c r="K197" i="573"/>
  <c r="G197" i="573"/>
  <c r="AB196" i="573"/>
  <c r="AA196" i="573"/>
  <c r="O196" i="573"/>
  <c r="M196" i="573"/>
  <c r="N196" i="573" s="1"/>
  <c r="K196" i="573"/>
  <c r="G196" i="573"/>
  <c r="AB195" i="573"/>
  <c r="AA195" i="573"/>
  <c r="O195" i="573"/>
  <c r="N195" i="573"/>
  <c r="Q195" i="573" s="1"/>
  <c r="M195" i="573"/>
  <c r="K195" i="573"/>
  <c r="G195" i="573"/>
  <c r="O194" i="573"/>
  <c r="M194" i="573"/>
  <c r="N194" i="573" s="1"/>
  <c r="K194" i="573"/>
  <c r="G194" i="573"/>
  <c r="O193" i="573"/>
  <c r="M193" i="573"/>
  <c r="AB193" i="573" s="1"/>
  <c r="K193" i="573"/>
  <c r="G193" i="573"/>
  <c r="O192" i="573"/>
  <c r="M192" i="573"/>
  <c r="AB192" i="573" s="1"/>
  <c r="K192" i="573"/>
  <c r="G192" i="573"/>
  <c r="T191" i="573"/>
  <c r="S191" i="573"/>
  <c r="L191" i="573"/>
  <c r="O191" i="573" s="1"/>
  <c r="K191" i="573"/>
  <c r="J191" i="573"/>
  <c r="I191" i="573"/>
  <c r="AB178" i="573"/>
  <c r="AA178" i="573"/>
  <c r="O178" i="573"/>
  <c r="M178" i="573"/>
  <c r="N178" i="573" s="1"/>
  <c r="K178" i="573"/>
  <c r="G178" i="573"/>
  <c r="AB177" i="573"/>
  <c r="AA177" i="573"/>
  <c r="O177" i="573"/>
  <c r="N177" i="573"/>
  <c r="Q177" i="573" s="1"/>
  <c r="M177" i="573"/>
  <c r="K177" i="573"/>
  <c r="G177" i="573"/>
  <c r="AA176" i="573"/>
  <c r="Q176" i="573"/>
  <c r="P176" i="573"/>
  <c r="O176" i="573"/>
  <c r="N176" i="573"/>
  <c r="M176" i="573"/>
  <c r="AB176" i="573" s="1"/>
  <c r="K176" i="573"/>
  <c r="G176" i="573"/>
  <c r="O175" i="573"/>
  <c r="N175" i="573"/>
  <c r="Q175" i="573" s="1"/>
  <c r="M175" i="573"/>
  <c r="AB175" i="573" s="1"/>
  <c r="K175" i="573"/>
  <c r="G175" i="573"/>
  <c r="T174" i="573"/>
  <c r="S174" i="573"/>
  <c r="O174" i="573"/>
  <c r="L174" i="573"/>
  <c r="J174" i="573"/>
  <c r="K174" i="573" s="1"/>
  <c r="I174" i="573"/>
  <c r="O161" i="573"/>
  <c r="M161" i="573"/>
  <c r="AB161" i="573" s="1"/>
  <c r="K161" i="573"/>
  <c r="G161" i="573"/>
  <c r="AA160" i="573"/>
  <c r="Q160" i="573"/>
  <c r="O160" i="573"/>
  <c r="N160" i="573"/>
  <c r="P160" i="573" s="1"/>
  <c r="M160" i="573"/>
  <c r="AB160" i="573" s="1"/>
  <c r="K160" i="573"/>
  <c r="G160" i="573"/>
  <c r="AB159" i="573"/>
  <c r="AA159" i="573"/>
  <c r="O159" i="573"/>
  <c r="N159" i="573"/>
  <c r="Q159" i="573" s="1"/>
  <c r="M159" i="573"/>
  <c r="K159" i="573"/>
  <c r="G159" i="573"/>
  <c r="AA158" i="573"/>
  <c r="O158" i="573"/>
  <c r="M158" i="573"/>
  <c r="N158" i="573" s="1"/>
  <c r="K158" i="573"/>
  <c r="G158" i="573"/>
  <c r="T157" i="573"/>
  <c r="S157" i="573"/>
  <c r="L157" i="573"/>
  <c r="O157" i="573" s="1"/>
  <c r="J157" i="573"/>
  <c r="K157" i="573" s="1"/>
  <c r="I157" i="573"/>
  <c r="AA145" i="573"/>
  <c r="O145" i="573"/>
  <c r="M145" i="573"/>
  <c r="N145" i="573" s="1"/>
  <c r="K145" i="573"/>
  <c r="G145" i="573"/>
  <c r="O144" i="573"/>
  <c r="M144" i="573"/>
  <c r="AB144" i="573" s="1"/>
  <c r="K144" i="573"/>
  <c r="G144" i="573"/>
  <c r="AB143" i="573"/>
  <c r="AA143" i="573"/>
  <c r="Q143" i="573"/>
  <c r="O143" i="573"/>
  <c r="N143" i="573"/>
  <c r="P143" i="573" s="1"/>
  <c r="M143" i="573"/>
  <c r="K143" i="573"/>
  <c r="G143" i="573"/>
  <c r="AB142" i="573"/>
  <c r="AA142" i="573"/>
  <c r="O142" i="573"/>
  <c r="N142" i="573"/>
  <c r="Q142" i="573" s="1"/>
  <c r="M142" i="573"/>
  <c r="K142" i="573"/>
  <c r="G142" i="573"/>
  <c r="AA141" i="573"/>
  <c r="O141" i="573"/>
  <c r="M141" i="573"/>
  <c r="M157" i="573" s="1"/>
  <c r="K141" i="573"/>
  <c r="G141" i="573"/>
  <c r="T140" i="573"/>
  <c r="S140" i="573"/>
  <c r="L140" i="573"/>
  <c r="O140" i="573" s="1"/>
  <c r="J140" i="573"/>
  <c r="K140" i="573" s="1"/>
  <c r="I140" i="573"/>
  <c r="AA128" i="573"/>
  <c r="O128" i="573"/>
  <c r="M128" i="573"/>
  <c r="N128" i="573" s="1"/>
  <c r="K128" i="573"/>
  <c r="G128" i="573"/>
  <c r="O127" i="573"/>
  <c r="M127" i="573"/>
  <c r="AB127" i="573" s="1"/>
  <c r="K127" i="573"/>
  <c r="G127" i="573"/>
  <c r="AA126" i="573"/>
  <c r="O126" i="573"/>
  <c r="N126" i="573"/>
  <c r="P126" i="573" s="1"/>
  <c r="M126" i="573"/>
  <c r="AB126" i="573" s="1"/>
  <c r="K126" i="573"/>
  <c r="Q126" i="573" s="1"/>
  <c r="G126" i="573"/>
  <c r="AB125" i="573"/>
  <c r="AA125" i="573"/>
  <c r="O125" i="573"/>
  <c r="N125" i="573"/>
  <c r="Q125" i="573" s="1"/>
  <c r="M125" i="573"/>
  <c r="K125" i="573"/>
  <c r="G125" i="573"/>
  <c r="AA124" i="573"/>
  <c r="O124" i="573"/>
  <c r="M124" i="573"/>
  <c r="M140" i="573" s="1"/>
  <c r="K124" i="573"/>
  <c r="G124" i="573"/>
  <c r="T123" i="573"/>
  <c r="S123" i="573"/>
  <c r="L123" i="573"/>
  <c r="O123" i="573" s="1"/>
  <c r="J123" i="573"/>
  <c r="K123" i="573" s="1"/>
  <c r="I123" i="573"/>
  <c r="AA112" i="573"/>
  <c r="O112" i="573"/>
  <c r="M112" i="573"/>
  <c r="N112" i="573" s="1"/>
  <c r="K112" i="573"/>
  <c r="G112" i="573"/>
  <c r="O111" i="573"/>
  <c r="M111" i="573"/>
  <c r="AB111" i="573" s="1"/>
  <c r="K111" i="573"/>
  <c r="G111" i="573"/>
  <c r="AA110" i="573"/>
  <c r="O110" i="573"/>
  <c r="N110" i="573"/>
  <c r="P110" i="573" s="1"/>
  <c r="M110" i="573"/>
  <c r="AB110" i="573" s="1"/>
  <c r="K110" i="573"/>
  <c r="Q110" i="573" s="1"/>
  <c r="G110" i="573"/>
  <c r="AB109" i="573"/>
  <c r="AA109" i="573"/>
  <c r="O109" i="573"/>
  <c r="N109" i="573"/>
  <c r="Q109" i="573" s="1"/>
  <c r="M109" i="573"/>
  <c r="K109" i="573"/>
  <c r="G109" i="573"/>
  <c r="AA108" i="573"/>
  <c r="Q108" i="573"/>
  <c r="P108" i="573"/>
  <c r="O108" i="573"/>
  <c r="N108" i="573"/>
  <c r="M108" i="573"/>
  <c r="AB108" i="573" s="1"/>
  <c r="K108" i="573"/>
  <c r="G108" i="573"/>
  <c r="AB107" i="573"/>
  <c r="AA107" i="573"/>
  <c r="O107" i="573"/>
  <c r="N107" i="573"/>
  <c r="Q107" i="573" s="1"/>
  <c r="M107" i="573"/>
  <c r="M123" i="573" s="1"/>
  <c r="K107" i="573"/>
  <c r="G107" i="573"/>
  <c r="T106" i="573"/>
  <c r="S106" i="573"/>
  <c r="O106" i="573"/>
  <c r="L106" i="573"/>
  <c r="J106" i="573"/>
  <c r="K106" i="573" s="1"/>
  <c r="I106" i="573"/>
  <c r="O93" i="573"/>
  <c r="M93" i="573"/>
  <c r="AB93" i="573" s="1"/>
  <c r="K93" i="573"/>
  <c r="G93" i="573"/>
  <c r="AA92" i="573"/>
  <c r="Q92" i="573"/>
  <c r="O92" i="573"/>
  <c r="N92" i="573"/>
  <c r="P92" i="573" s="1"/>
  <c r="M92" i="573"/>
  <c r="AB92" i="573" s="1"/>
  <c r="K92" i="573"/>
  <c r="G92" i="573"/>
  <c r="AB91" i="573"/>
  <c r="AA91" i="573"/>
  <c r="O91" i="573"/>
  <c r="N91" i="573"/>
  <c r="Q91" i="573" s="1"/>
  <c r="M91" i="573"/>
  <c r="K91" i="573"/>
  <c r="G91" i="573"/>
  <c r="AA90" i="573"/>
  <c r="O90" i="573"/>
  <c r="M90" i="573"/>
  <c r="N90" i="573" s="1"/>
  <c r="K90" i="573"/>
  <c r="G90" i="573"/>
  <c r="T89" i="573"/>
  <c r="S89" i="573"/>
  <c r="L89" i="573"/>
  <c r="O89" i="573" s="1"/>
  <c r="J89" i="573"/>
  <c r="K89" i="573" s="1"/>
  <c r="I89" i="573"/>
  <c r="AA77" i="573"/>
  <c r="Q77" i="573"/>
  <c r="P77" i="573"/>
  <c r="O77" i="573"/>
  <c r="N77" i="573"/>
  <c r="M77" i="573"/>
  <c r="AB77" i="573" s="1"/>
  <c r="K77" i="573"/>
  <c r="G77" i="573"/>
  <c r="O76" i="573"/>
  <c r="M76" i="573"/>
  <c r="AB76" i="573" s="1"/>
  <c r="K76" i="573"/>
  <c r="G76" i="573"/>
  <c r="AA75" i="573"/>
  <c r="O75" i="573"/>
  <c r="N75" i="573"/>
  <c r="P75" i="573" s="1"/>
  <c r="M75" i="573"/>
  <c r="AB75" i="573" s="1"/>
  <c r="K75" i="573"/>
  <c r="Q75" i="573" s="1"/>
  <c r="G75" i="573"/>
  <c r="AB74" i="573"/>
  <c r="AA74" i="573"/>
  <c r="O74" i="573"/>
  <c r="N74" i="573"/>
  <c r="Q74" i="573" s="1"/>
  <c r="M74" i="573"/>
  <c r="K74" i="573"/>
  <c r="G74" i="573"/>
  <c r="AA73" i="573"/>
  <c r="O73" i="573"/>
  <c r="M73" i="573"/>
  <c r="M89" i="573" s="1"/>
  <c r="K73" i="573"/>
  <c r="G73" i="573"/>
  <c r="T72" i="573"/>
  <c r="S72" i="573"/>
  <c r="M72" i="573"/>
  <c r="N72" i="573" s="1"/>
  <c r="L72" i="573"/>
  <c r="O72" i="573" s="1"/>
  <c r="J72" i="573"/>
  <c r="K72" i="573" s="1"/>
  <c r="I72" i="573"/>
  <c r="AA57" i="573"/>
  <c r="O57" i="573"/>
  <c r="M57" i="573"/>
  <c r="N57" i="573" s="1"/>
  <c r="K57" i="573"/>
  <c r="G57" i="573"/>
  <c r="AB56" i="573"/>
  <c r="AA56" i="573"/>
  <c r="O56" i="573"/>
  <c r="N56" i="573"/>
  <c r="Q56" i="573" s="1"/>
  <c r="M56" i="573"/>
  <c r="K56" i="573"/>
  <c r="G56" i="573"/>
  <c r="T55" i="573"/>
  <c r="S55" i="573"/>
  <c r="O55" i="573"/>
  <c r="L55" i="573"/>
  <c r="J55" i="573"/>
  <c r="K55" i="573" s="1"/>
  <c r="I55" i="573"/>
  <c r="O41" i="573"/>
  <c r="M41" i="573"/>
  <c r="AB41" i="573" s="1"/>
  <c r="K41" i="573"/>
  <c r="G41" i="573"/>
  <c r="AA40" i="573"/>
  <c r="O40" i="573"/>
  <c r="M40" i="573"/>
  <c r="AB40" i="573" s="1"/>
  <c r="K40" i="573"/>
  <c r="G40" i="573"/>
  <c r="AB39" i="573"/>
  <c r="AA39" i="573"/>
  <c r="O39" i="573"/>
  <c r="N39" i="573"/>
  <c r="Q39" i="573" s="1"/>
  <c r="M39" i="573"/>
  <c r="K39" i="573"/>
  <c r="G39" i="573"/>
  <c r="T38" i="573"/>
  <c r="S38" i="573"/>
  <c r="L38" i="573"/>
  <c r="O38" i="573" s="1"/>
  <c r="J38" i="573"/>
  <c r="K38" i="573" s="1"/>
  <c r="I38" i="573"/>
  <c r="AB23" i="573"/>
  <c r="AA23" i="573"/>
  <c r="O23" i="573"/>
  <c r="N23" i="573"/>
  <c r="Q23" i="573" s="1"/>
  <c r="M23" i="573"/>
  <c r="K23" i="573"/>
  <c r="G23" i="573"/>
  <c r="AA22" i="573"/>
  <c r="O22" i="573"/>
  <c r="M22" i="573"/>
  <c r="N22" i="573" s="1"/>
  <c r="K22" i="573"/>
  <c r="G22" i="573"/>
  <c r="T21" i="573"/>
  <c r="S21" i="573"/>
  <c r="L21" i="573"/>
  <c r="O21" i="573" s="1"/>
  <c r="J21" i="573"/>
  <c r="K21" i="573" s="1"/>
  <c r="I21" i="573"/>
  <c r="AA6" i="573"/>
  <c r="Q6" i="573"/>
  <c r="P6" i="573"/>
  <c r="O6" i="573"/>
  <c r="N6" i="573"/>
  <c r="M6" i="573"/>
  <c r="AB6" i="573" s="1"/>
  <c r="K6" i="573"/>
  <c r="G6" i="573"/>
  <c r="AB5" i="573"/>
  <c r="AA5" i="573"/>
  <c r="O5" i="573"/>
  <c r="N5" i="573"/>
  <c r="Q5" i="573" s="1"/>
  <c r="M5" i="573"/>
  <c r="M21" i="573" s="1"/>
  <c r="K5" i="573"/>
  <c r="G5" i="573"/>
  <c r="F1" i="573" s="1"/>
  <c r="H2" i="573"/>
  <c r="H1" i="573"/>
  <c r="D1" i="573"/>
  <c r="X29" i="572"/>
  <c r="W29" i="572"/>
  <c r="V29" i="572"/>
  <c r="M8" i="572" s="1"/>
  <c r="T29" i="572"/>
  <c r="P29" i="572"/>
  <c r="O29" i="572"/>
  <c r="N29" i="572"/>
  <c r="M29" i="572"/>
  <c r="I29" i="572"/>
  <c r="H29" i="572"/>
  <c r="G29" i="572"/>
  <c r="D29" i="572"/>
  <c r="K8" i="572" s="1"/>
  <c r="O15" i="572"/>
  <c r="N15" i="572"/>
  <c r="I8" i="572" s="1"/>
  <c r="K15" i="572"/>
  <c r="G8" i="572" s="1"/>
  <c r="I15" i="572"/>
  <c r="H15" i="572"/>
  <c r="G15" i="572"/>
  <c r="F15" i="572"/>
  <c r="E15" i="572"/>
  <c r="D15" i="572"/>
  <c r="F8" i="572"/>
  <c r="M7" i="572"/>
  <c r="K7" i="572"/>
  <c r="I7" i="572"/>
  <c r="G7" i="572"/>
  <c r="F7" i="572"/>
  <c r="E7" i="572"/>
  <c r="M6" i="572"/>
  <c r="K6" i="572"/>
  <c r="I6" i="572"/>
  <c r="G6" i="572"/>
  <c r="F6" i="572"/>
  <c r="E6" i="572"/>
  <c r="F3" i="572"/>
  <c r="T157" i="571"/>
  <c r="S157" i="571"/>
  <c r="M157" i="571"/>
  <c r="AB157" i="571" s="1"/>
  <c r="AC141" i="571" s="1"/>
  <c r="L157" i="571"/>
  <c r="O157" i="571" s="1"/>
  <c r="K157" i="571"/>
  <c r="J157" i="571"/>
  <c r="I157" i="571"/>
  <c r="AA143" i="571"/>
  <c r="O143" i="571"/>
  <c r="M143" i="571"/>
  <c r="AB143" i="571" s="1"/>
  <c r="K143" i="571"/>
  <c r="G143" i="571"/>
  <c r="AB142" i="571"/>
  <c r="AA142" i="571"/>
  <c r="O142" i="571"/>
  <c r="M142" i="571"/>
  <c r="N142" i="571" s="1"/>
  <c r="K142" i="571"/>
  <c r="G142" i="571"/>
  <c r="AB141" i="571"/>
  <c r="AA141" i="571"/>
  <c r="Q141" i="571"/>
  <c r="O141" i="571"/>
  <c r="N141" i="571"/>
  <c r="P141" i="571" s="1"/>
  <c r="M141" i="571"/>
  <c r="K141" i="571"/>
  <c r="G141" i="571"/>
  <c r="T140" i="571"/>
  <c r="S140" i="571"/>
  <c r="L140" i="571"/>
  <c r="J140" i="571"/>
  <c r="K140" i="571" s="1"/>
  <c r="I140" i="571"/>
  <c r="O140" i="571" s="1"/>
  <c r="AB126" i="571"/>
  <c r="AA126" i="571"/>
  <c r="P126" i="571"/>
  <c r="O126" i="571"/>
  <c r="N126" i="571"/>
  <c r="M126" i="571"/>
  <c r="K126" i="571"/>
  <c r="Q126" i="571" s="1"/>
  <c r="G126" i="571"/>
  <c r="O125" i="571"/>
  <c r="M125" i="571"/>
  <c r="M140" i="571" s="1"/>
  <c r="K125" i="571"/>
  <c r="G125" i="571"/>
  <c r="AB124" i="571"/>
  <c r="O124" i="571"/>
  <c r="N124" i="571"/>
  <c r="Q124" i="571" s="1"/>
  <c r="M124" i="571"/>
  <c r="AA124" i="571" s="1"/>
  <c r="K124" i="571"/>
  <c r="G124" i="571"/>
  <c r="T123" i="571"/>
  <c r="S123" i="571"/>
  <c r="O123" i="571"/>
  <c r="M123" i="571"/>
  <c r="AB123" i="571" s="1"/>
  <c r="AC107" i="571" s="1"/>
  <c r="L123" i="571"/>
  <c r="K123" i="571"/>
  <c r="J123" i="571"/>
  <c r="I123" i="571"/>
  <c r="AA109" i="571"/>
  <c r="O109" i="571"/>
  <c r="N109" i="571"/>
  <c r="Q109" i="571" s="1"/>
  <c r="M109" i="571"/>
  <c r="AB109" i="571" s="1"/>
  <c r="K109" i="571"/>
  <c r="G109" i="571"/>
  <c r="AB108" i="571"/>
  <c r="AA108" i="571"/>
  <c r="O108" i="571"/>
  <c r="N108" i="571"/>
  <c r="P108" i="571" s="1"/>
  <c r="M108" i="571"/>
  <c r="K108" i="571"/>
  <c r="Q108" i="571" s="1"/>
  <c r="G108" i="571"/>
  <c r="AB107" i="571"/>
  <c r="AA107" i="571"/>
  <c r="O107" i="571"/>
  <c r="N107" i="571"/>
  <c r="P107" i="571" s="1"/>
  <c r="M107" i="571"/>
  <c r="K107" i="571"/>
  <c r="G107" i="571"/>
  <c r="T106" i="571"/>
  <c r="S106" i="571"/>
  <c r="L106" i="571"/>
  <c r="J106" i="571"/>
  <c r="K106" i="571" s="1"/>
  <c r="I106" i="571"/>
  <c r="O106" i="571" s="1"/>
  <c r="AB93" i="571"/>
  <c r="AA93" i="571"/>
  <c r="P93" i="571"/>
  <c r="O93" i="571"/>
  <c r="N93" i="571"/>
  <c r="M93" i="571"/>
  <c r="K93" i="571"/>
  <c r="Q93" i="571" s="1"/>
  <c r="G93" i="571"/>
  <c r="O92" i="571"/>
  <c r="M92" i="571"/>
  <c r="M106" i="571" s="1"/>
  <c r="K92" i="571"/>
  <c r="G92" i="571"/>
  <c r="AA91" i="571"/>
  <c r="O91" i="571"/>
  <c r="N91" i="571"/>
  <c r="Q91" i="571" s="1"/>
  <c r="M91" i="571"/>
  <c r="AB91" i="571" s="1"/>
  <c r="K91" i="571"/>
  <c r="G91" i="571"/>
  <c r="AB90" i="571"/>
  <c r="O90" i="571"/>
  <c r="M90" i="571"/>
  <c r="AA90" i="571" s="1"/>
  <c r="K90" i="571"/>
  <c r="G90" i="571"/>
  <c r="T89" i="571"/>
  <c r="S89" i="571"/>
  <c r="L89" i="571"/>
  <c r="O89" i="571" s="1"/>
  <c r="J89" i="571"/>
  <c r="K89" i="571" s="1"/>
  <c r="I89" i="571"/>
  <c r="AB79" i="571"/>
  <c r="AA79" i="571"/>
  <c r="O79" i="571"/>
  <c r="N79" i="571"/>
  <c r="P79" i="571" s="1"/>
  <c r="M79" i="571"/>
  <c r="K79" i="571"/>
  <c r="Q79" i="571" s="1"/>
  <c r="G79" i="571"/>
  <c r="AB78" i="571"/>
  <c r="AA78" i="571"/>
  <c r="P78" i="571"/>
  <c r="O78" i="571"/>
  <c r="N78" i="571"/>
  <c r="M78" i="571"/>
  <c r="K78" i="571"/>
  <c r="Q78" i="571" s="1"/>
  <c r="G78" i="571"/>
  <c r="O77" i="571"/>
  <c r="M77" i="571"/>
  <c r="AB77" i="571" s="1"/>
  <c r="K77" i="571"/>
  <c r="G77" i="571"/>
  <c r="AA76" i="571"/>
  <c r="O76" i="571"/>
  <c r="N76" i="571"/>
  <c r="Q76" i="571" s="1"/>
  <c r="M76" i="571"/>
  <c r="AB76" i="571" s="1"/>
  <c r="K76" i="571"/>
  <c r="G76" i="571"/>
  <c r="AB75" i="571"/>
  <c r="AA75" i="571"/>
  <c r="O75" i="571"/>
  <c r="N75" i="571"/>
  <c r="P75" i="571" s="1"/>
  <c r="M75" i="571"/>
  <c r="K75" i="571"/>
  <c r="Q75" i="571" s="1"/>
  <c r="G75" i="571"/>
  <c r="AB74" i="571"/>
  <c r="AA74" i="571"/>
  <c r="P74" i="571"/>
  <c r="O74" i="571"/>
  <c r="N74" i="571"/>
  <c r="M74" i="571"/>
  <c r="K74" i="571"/>
  <c r="Q74" i="571" s="1"/>
  <c r="G74" i="571"/>
  <c r="AB73" i="571"/>
  <c r="AA73" i="571"/>
  <c r="O73" i="571"/>
  <c r="N73" i="571"/>
  <c r="Q73" i="571" s="1"/>
  <c r="M73" i="571"/>
  <c r="M89" i="571" s="1"/>
  <c r="K73" i="571"/>
  <c r="G73" i="571"/>
  <c r="T72" i="571"/>
  <c r="S72" i="571"/>
  <c r="O72" i="571"/>
  <c r="L72" i="571"/>
  <c r="J72" i="571"/>
  <c r="K72" i="571" s="1"/>
  <c r="I72" i="571"/>
  <c r="O61" i="571"/>
  <c r="M61" i="571"/>
  <c r="AB61" i="571" s="1"/>
  <c r="K61" i="571"/>
  <c r="G61" i="571"/>
  <c r="AA60" i="571"/>
  <c r="O60" i="571"/>
  <c r="N60" i="571"/>
  <c r="Q60" i="571" s="1"/>
  <c r="M60" i="571"/>
  <c r="AB60" i="571" s="1"/>
  <c r="K60" i="571"/>
  <c r="G60" i="571"/>
  <c r="AB59" i="571"/>
  <c r="AA59" i="571"/>
  <c r="O59" i="571"/>
  <c r="N59" i="571"/>
  <c r="P59" i="571" s="1"/>
  <c r="M59" i="571"/>
  <c r="K59" i="571"/>
  <c r="Q59" i="571" s="1"/>
  <c r="G59" i="571"/>
  <c r="AB58" i="571"/>
  <c r="AA58" i="571"/>
  <c r="P58" i="571"/>
  <c r="O58" i="571"/>
  <c r="N58" i="571"/>
  <c r="M58" i="571"/>
  <c r="K58" i="571"/>
  <c r="Q58" i="571" s="1"/>
  <c r="G58" i="571"/>
  <c r="O57" i="571"/>
  <c r="M57" i="571"/>
  <c r="AB57" i="571" s="1"/>
  <c r="K57" i="571"/>
  <c r="G57" i="571"/>
  <c r="AB56" i="571"/>
  <c r="O56" i="571"/>
  <c r="N56" i="571"/>
  <c r="Q56" i="571" s="1"/>
  <c r="M56" i="571"/>
  <c r="AA56" i="571" s="1"/>
  <c r="K56" i="571"/>
  <c r="G56" i="571"/>
  <c r="T55" i="571"/>
  <c r="S55" i="571"/>
  <c r="L55" i="571"/>
  <c r="O55" i="571" s="1"/>
  <c r="K55" i="571"/>
  <c r="J55" i="571"/>
  <c r="I55" i="571"/>
  <c r="AA44" i="571"/>
  <c r="O44" i="571"/>
  <c r="N44" i="571"/>
  <c r="Q44" i="571" s="1"/>
  <c r="M44" i="571"/>
  <c r="AB44" i="571" s="1"/>
  <c r="K44" i="571"/>
  <c r="G44" i="571"/>
  <c r="AB43" i="571"/>
  <c r="AA43" i="571"/>
  <c r="O43" i="571"/>
  <c r="N43" i="571"/>
  <c r="P43" i="571" s="1"/>
  <c r="M43" i="571"/>
  <c r="K43" i="571"/>
  <c r="Q43" i="571" s="1"/>
  <c r="G43" i="571"/>
  <c r="AA42" i="571"/>
  <c r="P42" i="571"/>
  <c r="O42" i="571"/>
  <c r="N42" i="571"/>
  <c r="M42" i="571"/>
  <c r="AB42" i="571" s="1"/>
  <c r="K42" i="571"/>
  <c r="Q42" i="571" s="1"/>
  <c r="G42" i="571"/>
  <c r="O41" i="571"/>
  <c r="M41" i="571"/>
  <c r="AB41" i="571" s="1"/>
  <c r="K41" i="571"/>
  <c r="G41" i="571"/>
  <c r="AA40" i="571"/>
  <c r="O40" i="571"/>
  <c r="N40" i="571"/>
  <c r="Q40" i="571" s="1"/>
  <c r="M40" i="571"/>
  <c r="AB40" i="571" s="1"/>
  <c r="K40" i="571"/>
  <c r="G40" i="571"/>
  <c r="AB39" i="571"/>
  <c r="Q39" i="571"/>
  <c r="O39" i="571"/>
  <c r="N39" i="571"/>
  <c r="P39" i="571" s="1"/>
  <c r="M39" i="571"/>
  <c r="AA39" i="571" s="1"/>
  <c r="K39" i="571"/>
  <c r="G39" i="571"/>
  <c r="T38" i="571"/>
  <c r="S38" i="571"/>
  <c r="L38" i="571"/>
  <c r="O38" i="571" s="1"/>
  <c r="J38" i="571"/>
  <c r="K38" i="571" s="1"/>
  <c r="I38" i="571"/>
  <c r="AB26" i="571"/>
  <c r="AA26" i="571"/>
  <c r="O26" i="571"/>
  <c r="M26" i="571"/>
  <c r="N26" i="571" s="1"/>
  <c r="K26" i="571"/>
  <c r="G26" i="571"/>
  <c r="AA25" i="571"/>
  <c r="P25" i="571"/>
  <c r="O25" i="571"/>
  <c r="N25" i="571"/>
  <c r="M25" i="571"/>
  <c r="AB25" i="571" s="1"/>
  <c r="K25" i="571"/>
  <c r="Q25" i="571" s="1"/>
  <c r="G25" i="571"/>
  <c r="O24" i="571"/>
  <c r="M24" i="571"/>
  <c r="AB24" i="571" s="1"/>
  <c r="K24" i="571"/>
  <c r="G24" i="571"/>
  <c r="AA23" i="571"/>
  <c r="O23" i="571"/>
  <c r="N23" i="571"/>
  <c r="Q23" i="571" s="1"/>
  <c r="M23" i="571"/>
  <c r="AB23" i="571" s="1"/>
  <c r="K23" i="571"/>
  <c r="G23" i="571"/>
  <c r="AB22" i="571"/>
  <c r="O22" i="571"/>
  <c r="M22" i="571"/>
  <c r="AA22" i="571" s="1"/>
  <c r="K22" i="571"/>
  <c r="G22" i="571"/>
  <c r="AA21" i="571"/>
  <c r="T21" i="571"/>
  <c r="S21" i="571"/>
  <c r="M21" i="571"/>
  <c r="N21" i="571" s="1"/>
  <c r="L21" i="571"/>
  <c r="O21" i="571" s="1"/>
  <c r="J21" i="571"/>
  <c r="K21" i="571" s="1"/>
  <c r="I21" i="571"/>
  <c r="AB6" i="571"/>
  <c r="AA6" i="571"/>
  <c r="O6" i="571"/>
  <c r="M6" i="571"/>
  <c r="N6" i="571" s="1"/>
  <c r="K6" i="571"/>
  <c r="G6" i="571"/>
  <c r="AB5" i="571"/>
  <c r="AA5" i="571"/>
  <c r="Q5" i="571"/>
  <c r="O5" i="571"/>
  <c r="N5" i="571"/>
  <c r="P5" i="571" s="1"/>
  <c r="M5" i="571"/>
  <c r="K5" i="571"/>
  <c r="G5" i="571"/>
  <c r="H2" i="571"/>
  <c r="H1" i="571"/>
  <c r="F1" i="571"/>
  <c r="F2" i="571" s="1"/>
  <c r="D1" i="571"/>
  <c r="T208" i="570"/>
  <c r="S208" i="570"/>
  <c r="O208" i="570"/>
  <c r="L208" i="570"/>
  <c r="K208" i="570"/>
  <c r="J208" i="570"/>
  <c r="I208" i="570"/>
  <c r="AA197" i="570"/>
  <c r="O197" i="570"/>
  <c r="N197" i="570"/>
  <c r="Q197" i="570" s="1"/>
  <c r="M197" i="570"/>
  <c r="AB197" i="570" s="1"/>
  <c r="K197" i="570"/>
  <c r="G197" i="570"/>
  <c r="AB196" i="570"/>
  <c r="AA196" i="570"/>
  <c r="O196" i="570"/>
  <c r="M196" i="570"/>
  <c r="N196" i="570" s="1"/>
  <c r="K196" i="570"/>
  <c r="G196" i="570"/>
  <c r="AA195" i="570"/>
  <c r="Q195" i="570"/>
  <c r="P195" i="570"/>
  <c r="O195" i="570"/>
  <c r="N195" i="570"/>
  <c r="M195" i="570"/>
  <c r="AB195" i="570" s="1"/>
  <c r="K195" i="570"/>
  <c r="G195" i="570"/>
  <c r="O194" i="570"/>
  <c r="M194" i="570"/>
  <c r="AB194" i="570" s="1"/>
  <c r="K194" i="570"/>
  <c r="G194" i="570"/>
  <c r="AA193" i="570"/>
  <c r="O193" i="570"/>
  <c r="N193" i="570"/>
  <c r="Q193" i="570" s="1"/>
  <c r="M193" i="570"/>
  <c r="AB193" i="570" s="1"/>
  <c r="K193" i="570"/>
  <c r="G193" i="570"/>
  <c r="AB192" i="570"/>
  <c r="O192" i="570"/>
  <c r="M192" i="570"/>
  <c r="AA192" i="570" s="1"/>
  <c r="K192" i="570"/>
  <c r="G192" i="570"/>
  <c r="T191" i="570"/>
  <c r="S191" i="570"/>
  <c r="L191" i="570"/>
  <c r="O191" i="570" s="1"/>
  <c r="J191" i="570"/>
  <c r="K191" i="570" s="1"/>
  <c r="I191" i="570"/>
  <c r="AB178" i="570"/>
  <c r="AA178" i="570"/>
  <c r="O178" i="570"/>
  <c r="M178" i="570"/>
  <c r="N178" i="570" s="1"/>
  <c r="K178" i="570"/>
  <c r="G178" i="570"/>
  <c r="AB177" i="570"/>
  <c r="AA177" i="570"/>
  <c r="Q177" i="570"/>
  <c r="P177" i="570"/>
  <c r="O177" i="570"/>
  <c r="N177" i="570"/>
  <c r="M177" i="570"/>
  <c r="K177" i="570"/>
  <c r="G177" i="570"/>
  <c r="O176" i="570"/>
  <c r="M176" i="570"/>
  <c r="AB176" i="570" s="1"/>
  <c r="K176" i="570"/>
  <c r="G176" i="570"/>
  <c r="O175" i="570"/>
  <c r="N175" i="570"/>
  <c r="Q175" i="570" s="1"/>
  <c r="M175" i="570"/>
  <c r="AB175" i="570" s="1"/>
  <c r="K175" i="570"/>
  <c r="P175" i="570" s="1"/>
  <c r="G175" i="570"/>
  <c r="T174" i="570"/>
  <c r="S174" i="570"/>
  <c r="O174" i="570"/>
  <c r="M174" i="570"/>
  <c r="AB174" i="570" s="1"/>
  <c r="AC158" i="570" s="1"/>
  <c r="L174" i="570"/>
  <c r="K174" i="570"/>
  <c r="J174" i="570"/>
  <c r="I174" i="570"/>
  <c r="AA161" i="570"/>
  <c r="O161" i="570"/>
  <c r="N161" i="570"/>
  <c r="Q161" i="570" s="1"/>
  <c r="M161" i="570"/>
  <c r="AB161" i="570" s="1"/>
  <c r="K161" i="570"/>
  <c r="G161" i="570"/>
  <c r="AB160" i="570"/>
  <c r="AA160" i="570"/>
  <c r="O160" i="570"/>
  <c r="N160" i="570"/>
  <c r="P160" i="570" s="1"/>
  <c r="M160" i="570"/>
  <c r="K160" i="570"/>
  <c r="Q160" i="570" s="1"/>
  <c r="G160" i="570"/>
  <c r="AB159" i="570"/>
  <c r="AA159" i="570"/>
  <c r="Q159" i="570"/>
  <c r="P159" i="570"/>
  <c r="O159" i="570"/>
  <c r="N159" i="570"/>
  <c r="M159" i="570"/>
  <c r="K159" i="570"/>
  <c r="G159" i="570"/>
  <c r="AB158" i="570"/>
  <c r="AA158" i="570"/>
  <c r="O158" i="570"/>
  <c r="N158" i="570"/>
  <c r="Q158" i="570" s="1"/>
  <c r="M158" i="570"/>
  <c r="K158" i="570"/>
  <c r="G158" i="570"/>
  <c r="T157" i="570"/>
  <c r="S157" i="570"/>
  <c r="O157" i="570"/>
  <c r="L157" i="570"/>
  <c r="J157" i="570"/>
  <c r="K157" i="570" s="1"/>
  <c r="I157" i="570"/>
  <c r="O145" i="570"/>
  <c r="M145" i="570"/>
  <c r="AB145" i="570" s="1"/>
  <c r="K145" i="570"/>
  <c r="G145" i="570"/>
  <c r="AA144" i="570"/>
  <c r="O144" i="570"/>
  <c r="N144" i="570"/>
  <c r="Q144" i="570" s="1"/>
  <c r="M144" i="570"/>
  <c r="AB144" i="570" s="1"/>
  <c r="K144" i="570"/>
  <c r="G144" i="570"/>
  <c r="AB143" i="570"/>
  <c r="AA143" i="570"/>
  <c r="O143" i="570"/>
  <c r="N143" i="570"/>
  <c r="P143" i="570" s="1"/>
  <c r="M143" i="570"/>
  <c r="K143" i="570"/>
  <c r="Q143" i="570" s="1"/>
  <c r="G143" i="570"/>
  <c r="AB142" i="570"/>
  <c r="AA142" i="570"/>
  <c r="Q142" i="570"/>
  <c r="P142" i="570"/>
  <c r="O142" i="570"/>
  <c r="N142" i="570"/>
  <c r="M142" i="570"/>
  <c r="K142" i="570"/>
  <c r="G142" i="570"/>
  <c r="AB141" i="570"/>
  <c r="AA141" i="570"/>
  <c r="O141" i="570"/>
  <c r="N141" i="570"/>
  <c r="Q141" i="570" s="1"/>
  <c r="M141" i="570"/>
  <c r="K141" i="570"/>
  <c r="G141" i="570"/>
  <c r="T140" i="570"/>
  <c r="S140" i="570"/>
  <c r="O140" i="570"/>
  <c r="L140" i="570"/>
  <c r="J140" i="570"/>
  <c r="K140" i="570" s="1"/>
  <c r="I140" i="570"/>
  <c r="O128" i="570"/>
  <c r="M128" i="570"/>
  <c r="AB128" i="570" s="1"/>
  <c r="K128" i="570"/>
  <c r="G128" i="570"/>
  <c r="AA127" i="570"/>
  <c r="O127" i="570"/>
  <c r="N127" i="570"/>
  <c r="Q127" i="570" s="1"/>
  <c r="M127" i="570"/>
  <c r="AB127" i="570" s="1"/>
  <c r="K127" i="570"/>
  <c r="G127" i="570"/>
  <c r="AB126" i="570"/>
  <c r="AA126" i="570"/>
  <c r="O126" i="570"/>
  <c r="N126" i="570"/>
  <c r="P126" i="570" s="1"/>
  <c r="M126" i="570"/>
  <c r="K126" i="570"/>
  <c r="Q126" i="570" s="1"/>
  <c r="G126" i="570"/>
  <c r="AA125" i="570"/>
  <c r="Q125" i="570"/>
  <c r="P125" i="570"/>
  <c r="O125" i="570"/>
  <c r="N125" i="570"/>
  <c r="M125" i="570"/>
  <c r="AB125" i="570" s="1"/>
  <c r="K125" i="570"/>
  <c r="G125" i="570"/>
  <c r="AB124" i="570"/>
  <c r="AA124" i="570"/>
  <c r="O124" i="570"/>
  <c r="N124" i="570"/>
  <c r="Q124" i="570" s="1"/>
  <c r="M124" i="570"/>
  <c r="K124" i="570"/>
  <c r="G124" i="570"/>
  <c r="T123" i="570"/>
  <c r="S123" i="570"/>
  <c r="O123" i="570"/>
  <c r="L123" i="570"/>
  <c r="J123" i="570"/>
  <c r="K123" i="570" s="1"/>
  <c r="I123" i="570"/>
  <c r="O112" i="570"/>
  <c r="M112" i="570"/>
  <c r="AB112" i="570" s="1"/>
  <c r="K112" i="570"/>
  <c r="G112" i="570"/>
  <c r="AA111" i="570"/>
  <c r="O111" i="570"/>
  <c r="N111" i="570"/>
  <c r="Q111" i="570" s="1"/>
  <c r="M111" i="570"/>
  <c r="AB111" i="570" s="1"/>
  <c r="K111" i="570"/>
  <c r="G111" i="570"/>
  <c r="AB110" i="570"/>
  <c r="AA110" i="570"/>
  <c r="O110" i="570"/>
  <c r="N110" i="570"/>
  <c r="P110" i="570" s="1"/>
  <c r="M110" i="570"/>
  <c r="K110" i="570"/>
  <c r="Q110" i="570" s="1"/>
  <c r="G110" i="570"/>
  <c r="AA109" i="570"/>
  <c r="Q109" i="570"/>
  <c r="P109" i="570"/>
  <c r="O109" i="570"/>
  <c r="N109" i="570"/>
  <c r="M109" i="570"/>
  <c r="AB109" i="570" s="1"/>
  <c r="K109" i="570"/>
  <c r="G109" i="570"/>
  <c r="O108" i="570"/>
  <c r="M108" i="570"/>
  <c r="AB108" i="570" s="1"/>
  <c r="K108" i="570"/>
  <c r="G108" i="570"/>
  <c r="O107" i="570"/>
  <c r="N107" i="570"/>
  <c r="Q107" i="570" s="1"/>
  <c r="M107" i="570"/>
  <c r="AB107" i="570" s="1"/>
  <c r="K107" i="570"/>
  <c r="G107" i="570"/>
  <c r="T106" i="570"/>
  <c r="S106" i="570"/>
  <c r="O106" i="570"/>
  <c r="M106" i="570"/>
  <c r="AB106" i="570" s="1"/>
  <c r="AC90" i="570" s="1"/>
  <c r="L106" i="570"/>
  <c r="K106" i="570"/>
  <c r="J106" i="570"/>
  <c r="I106" i="570"/>
  <c r="AA93" i="570"/>
  <c r="O93" i="570"/>
  <c r="N93" i="570"/>
  <c r="Q93" i="570" s="1"/>
  <c r="M93" i="570"/>
  <c r="AB93" i="570" s="1"/>
  <c r="K93" i="570"/>
  <c r="G93" i="570"/>
  <c r="AB92" i="570"/>
  <c r="AA92" i="570"/>
  <c r="O92" i="570"/>
  <c r="M92" i="570"/>
  <c r="N92" i="570" s="1"/>
  <c r="K92" i="570"/>
  <c r="G92" i="570"/>
  <c r="AA91" i="570"/>
  <c r="Q91" i="570"/>
  <c r="P91" i="570"/>
  <c r="O91" i="570"/>
  <c r="N91" i="570"/>
  <c r="M91" i="570"/>
  <c r="AB91" i="570" s="1"/>
  <c r="K91" i="570"/>
  <c r="G91" i="570"/>
  <c r="AB90" i="570"/>
  <c r="AA90" i="570"/>
  <c r="O90" i="570"/>
  <c r="N90" i="570"/>
  <c r="Q90" i="570" s="1"/>
  <c r="M90" i="570"/>
  <c r="K90" i="570"/>
  <c r="G90" i="570"/>
  <c r="T89" i="570"/>
  <c r="S89" i="570"/>
  <c r="O89" i="570"/>
  <c r="L89" i="570"/>
  <c r="J89" i="570"/>
  <c r="K89" i="570" s="1"/>
  <c r="I89" i="570"/>
  <c r="O77" i="570"/>
  <c r="M77" i="570"/>
  <c r="AB77" i="570" s="1"/>
  <c r="K77" i="570"/>
  <c r="G77" i="570"/>
  <c r="AA76" i="570"/>
  <c r="O76" i="570"/>
  <c r="N76" i="570"/>
  <c r="Q76" i="570" s="1"/>
  <c r="M76" i="570"/>
  <c r="AB76" i="570" s="1"/>
  <c r="K76" i="570"/>
  <c r="G76" i="570"/>
  <c r="AB75" i="570"/>
  <c r="AA75" i="570"/>
  <c r="O75" i="570"/>
  <c r="N75" i="570"/>
  <c r="P75" i="570" s="1"/>
  <c r="M75" i="570"/>
  <c r="K75" i="570"/>
  <c r="Q75" i="570" s="1"/>
  <c r="G75" i="570"/>
  <c r="AA74" i="570"/>
  <c r="Q74" i="570"/>
  <c r="P74" i="570"/>
  <c r="O74" i="570"/>
  <c r="N74" i="570"/>
  <c r="M74" i="570"/>
  <c r="AB74" i="570" s="1"/>
  <c r="K74" i="570"/>
  <c r="G74" i="570"/>
  <c r="AB73" i="570"/>
  <c r="AA73" i="570"/>
  <c r="O73" i="570"/>
  <c r="N73" i="570"/>
  <c r="Q73" i="570" s="1"/>
  <c r="M73" i="570"/>
  <c r="K73" i="570"/>
  <c r="G73" i="570"/>
  <c r="T72" i="570"/>
  <c r="S72" i="570"/>
  <c r="L72" i="570"/>
  <c r="O72" i="570" s="1"/>
  <c r="J72" i="570"/>
  <c r="K72" i="570" s="1"/>
  <c r="I72" i="570"/>
  <c r="O57" i="570"/>
  <c r="M57" i="570"/>
  <c r="AB57" i="570" s="1"/>
  <c r="K57" i="570"/>
  <c r="G57" i="570"/>
  <c r="O56" i="570"/>
  <c r="N56" i="570"/>
  <c r="Q56" i="570" s="1"/>
  <c r="M56" i="570"/>
  <c r="AB56" i="570" s="1"/>
  <c r="K56" i="570"/>
  <c r="G56" i="570"/>
  <c r="T55" i="570"/>
  <c r="S55" i="570"/>
  <c r="O55" i="570"/>
  <c r="M55" i="570"/>
  <c r="AB55" i="570" s="1"/>
  <c r="AC39" i="570" s="1"/>
  <c r="L55" i="570"/>
  <c r="K55" i="570"/>
  <c r="J55" i="570"/>
  <c r="I55" i="570"/>
  <c r="AA41" i="570"/>
  <c r="O41" i="570"/>
  <c r="N41" i="570"/>
  <c r="Q41" i="570" s="1"/>
  <c r="M41" i="570"/>
  <c r="AB41" i="570" s="1"/>
  <c r="K41" i="570"/>
  <c r="G41" i="570"/>
  <c r="AB40" i="570"/>
  <c r="AA40" i="570"/>
  <c r="O40" i="570"/>
  <c r="N40" i="570"/>
  <c r="P40" i="570" s="1"/>
  <c r="M40" i="570"/>
  <c r="K40" i="570"/>
  <c r="Q40" i="570" s="1"/>
  <c r="G40" i="570"/>
  <c r="AB39" i="570"/>
  <c r="AA39" i="570"/>
  <c r="Q39" i="570"/>
  <c r="O39" i="570"/>
  <c r="N39" i="570"/>
  <c r="P39" i="570" s="1"/>
  <c r="M39" i="570"/>
  <c r="K39" i="570"/>
  <c r="G39" i="570"/>
  <c r="T38" i="570"/>
  <c r="S38" i="570"/>
  <c r="L38" i="570"/>
  <c r="J38" i="570"/>
  <c r="K38" i="570" s="1"/>
  <c r="I38" i="570"/>
  <c r="O38" i="570" s="1"/>
  <c r="AA23" i="570"/>
  <c r="P23" i="570"/>
  <c r="O23" i="570"/>
  <c r="N23" i="570"/>
  <c r="M23" i="570"/>
  <c r="AB23" i="570" s="1"/>
  <c r="K23" i="570"/>
  <c r="Q23" i="570" s="1"/>
  <c r="G23" i="570"/>
  <c r="AB22" i="570"/>
  <c r="AA22" i="570"/>
  <c r="O22" i="570"/>
  <c r="N22" i="570"/>
  <c r="Q22" i="570" s="1"/>
  <c r="M22" i="570"/>
  <c r="M38" i="570" s="1"/>
  <c r="K22" i="570"/>
  <c r="G22" i="570"/>
  <c r="T21" i="570"/>
  <c r="S21" i="570"/>
  <c r="L21" i="570"/>
  <c r="O21" i="570" s="1"/>
  <c r="J21" i="570"/>
  <c r="K21" i="570" s="1"/>
  <c r="I21" i="570"/>
  <c r="O6" i="570"/>
  <c r="M6" i="570"/>
  <c r="AB6" i="570" s="1"/>
  <c r="K6" i="570"/>
  <c r="G6" i="570"/>
  <c r="O5" i="570"/>
  <c r="N5" i="570"/>
  <c r="Q5" i="570" s="1"/>
  <c r="M5" i="570"/>
  <c r="AB5" i="570" s="1"/>
  <c r="K5" i="570"/>
  <c r="G5" i="570"/>
  <c r="F1" i="570" s="1"/>
  <c r="H2" i="570"/>
  <c r="H1" i="570"/>
  <c r="D1" i="570"/>
  <c r="X29" i="569"/>
  <c r="W29" i="569"/>
  <c r="V29" i="569"/>
  <c r="T29" i="569"/>
  <c r="P29" i="569"/>
  <c r="M8" i="569" s="1"/>
  <c r="O29" i="569"/>
  <c r="N29" i="569"/>
  <c r="M29" i="569"/>
  <c r="I29" i="569"/>
  <c r="H29" i="569"/>
  <c r="G29" i="569"/>
  <c r="D29" i="569"/>
  <c r="K8" i="569" s="1"/>
  <c r="O15" i="569"/>
  <c r="N15" i="569"/>
  <c r="K15" i="569"/>
  <c r="I15" i="569"/>
  <c r="H15" i="569"/>
  <c r="G15" i="569"/>
  <c r="G8" i="569" s="1"/>
  <c r="F15" i="569"/>
  <c r="E15" i="569"/>
  <c r="D15" i="569"/>
  <c r="I8" i="569"/>
  <c r="F8" i="569"/>
  <c r="M7" i="569"/>
  <c r="K7" i="569"/>
  <c r="I7" i="569"/>
  <c r="G7" i="569"/>
  <c r="F7" i="569"/>
  <c r="E7" i="569"/>
  <c r="M6" i="569"/>
  <c r="K6" i="569"/>
  <c r="I6" i="569"/>
  <c r="G6" i="569"/>
  <c r="F6" i="569"/>
  <c r="E6" i="569"/>
  <c r="F3" i="569"/>
  <c r="T157" i="565"/>
  <c r="S157" i="565"/>
  <c r="M157" i="565"/>
  <c r="AB157" i="565" s="1"/>
  <c r="AC141" i="565" s="1"/>
  <c r="L157" i="565"/>
  <c r="O157" i="565" s="1"/>
  <c r="J157" i="565"/>
  <c r="K157" i="565" s="1"/>
  <c r="I157" i="565"/>
  <c r="AA143" i="565"/>
  <c r="O143" i="565"/>
  <c r="M143" i="565"/>
  <c r="AB143" i="565" s="1"/>
  <c r="K143" i="565"/>
  <c r="G143" i="565"/>
  <c r="AB142" i="565"/>
  <c r="AA142" i="565"/>
  <c r="O142" i="565"/>
  <c r="M142" i="565"/>
  <c r="N142" i="565" s="1"/>
  <c r="K142" i="565"/>
  <c r="G142" i="565"/>
  <c r="AB141" i="565"/>
  <c r="AA141" i="565"/>
  <c r="Q141" i="565"/>
  <c r="O141" i="565"/>
  <c r="N141" i="565"/>
  <c r="P141" i="565" s="1"/>
  <c r="M141" i="565"/>
  <c r="K141" i="565"/>
  <c r="G141" i="565"/>
  <c r="T140" i="565"/>
  <c r="S140" i="565"/>
  <c r="O140" i="565"/>
  <c r="L140" i="565"/>
  <c r="J140" i="565"/>
  <c r="K140" i="565" s="1"/>
  <c r="I140" i="565"/>
  <c r="AA126" i="565"/>
  <c r="O126" i="565"/>
  <c r="N126" i="565"/>
  <c r="M126" i="565"/>
  <c r="AB126" i="565" s="1"/>
  <c r="K126" i="565"/>
  <c r="Q126" i="565" s="1"/>
  <c r="G126" i="565"/>
  <c r="O125" i="565"/>
  <c r="M125" i="565"/>
  <c r="AB125" i="565" s="1"/>
  <c r="K125" i="565"/>
  <c r="G125" i="565"/>
  <c r="O124" i="565"/>
  <c r="M124" i="565"/>
  <c r="M140" i="565" s="1"/>
  <c r="K124" i="565"/>
  <c r="G124" i="565"/>
  <c r="T123" i="565"/>
  <c r="S123" i="565"/>
  <c r="M123" i="565"/>
  <c r="AB123" i="565" s="1"/>
  <c r="AC107" i="565" s="1"/>
  <c r="L123" i="565"/>
  <c r="O123" i="565" s="1"/>
  <c r="J123" i="565"/>
  <c r="K123" i="565" s="1"/>
  <c r="I123" i="565"/>
  <c r="AA109" i="565"/>
  <c r="O109" i="565"/>
  <c r="N109" i="565"/>
  <c r="P109" i="565" s="1"/>
  <c r="M109" i="565"/>
  <c r="AB109" i="565" s="1"/>
  <c r="K109" i="565"/>
  <c r="Q109" i="565" s="1"/>
  <c r="G109" i="565"/>
  <c r="AB108" i="565"/>
  <c r="AA108" i="565"/>
  <c r="O108" i="565"/>
  <c r="N108" i="565"/>
  <c r="P108" i="565" s="1"/>
  <c r="M108" i="565"/>
  <c r="K108" i="565"/>
  <c r="Q108" i="565" s="1"/>
  <c r="G108" i="565"/>
  <c r="AB107" i="565"/>
  <c r="AA107" i="565"/>
  <c r="O107" i="565"/>
  <c r="N107" i="565"/>
  <c r="P107" i="565" s="1"/>
  <c r="M107" i="565"/>
  <c r="K107" i="565"/>
  <c r="G107" i="565"/>
  <c r="T106" i="565"/>
  <c r="S106" i="565"/>
  <c r="O106" i="565"/>
  <c r="M106" i="565"/>
  <c r="N106" i="565" s="1"/>
  <c r="L106" i="565"/>
  <c r="J106" i="565"/>
  <c r="K106" i="565" s="1"/>
  <c r="I106" i="565"/>
  <c r="AA93" i="565"/>
  <c r="O93" i="565"/>
  <c r="N93" i="565"/>
  <c r="M93" i="565"/>
  <c r="AB93" i="565" s="1"/>
  <c r="K93" i="565"/>
  <c r="Q93" i="565" s="1"/>
  <c r="G93" i="565"/>
  <c r="O92" i="565"/>
  <c r="N92" i="565"/>
  <c r="Q92" i="565" s="1"/>
  <c r="M92" i="565"/>
  <c r="AB92" i="565" s="1"/>
  <c r="K92" i="565"/>
  <c r="G92" i="565"/>
  <c r="AA91" i="565"/>
  <c r="O91" i="565"/>
  <c r="N91" i="565"/>
  <c r="P91" i="565" s="1"/>
  <c r="M91" i="565"/>
  <c r="AB91" i="565" s="1"/>
  <c r="K91" i="565"/>
  <c r="Q91" i="565" s="1"/>
  <c r="G91" i="565"/>
  <c r="AB90" i="565"/>
  <c r="Q90" i="565"/>
  <c r="O90" i="565"/>
  <c r="N90" i="565"/>
  <c r="P90" i="565" s="1"/>
  <c r="M90" i="565"/>
  <c r="AA90" i="565" s="1"/>
  <c r="K90" i="565"/>
  <c r="G90" i="565"/>
  <c r="T89" i="565"/>
  <c r="S89" i="565"/>
  <c r="L89" i="565"/>
  <c r="O89" i="565" s="1"/>
  <c r="J89" i="565"/>
  <c r="K89" i="565" s="1"/>
  <c r="I89" i="565"/>
  <c r="AB78" i="565"/>
  <c r="AA78" i="565"/>
  <c r="O78" i="565"/>
  <c r="N78" i="565"/>
  <c r="Q78" i="565" s="1"/>
  <c r="M78" i="565"/>
  <c r="K78" i="565"/>
  <c r="G78" i="565"/>
  <c r="AA77" i="565"/>
  <c r="O77" i="565"/>
  <c r="N77" i="565"/>
  <c r="M77" i="565"/>
  <c r="AB77" i="565" s="1"/>
  <c r="K77" i="565"/>
  <c r="Q77" i="565" s="1"/>
  <c r="G77" i="565"/>
  <c r="O76" i="565"/>
  <c r="N76" i="565"/>
  <c r="Q76" i="565" s="1"/>
  <c r="M76" i="565"/>
  <c r="AB76" i="565" s="1"/>
  <c r="K76" i="565"/>
  <c r="G76" i="565"/>
  <c r="AA75" i="565"/>
  <c r="O75" i="565"/>
  <c r="N75" i="565"/>
  <c r="Q75" i="565" s="1"/>
  <c r="M75" i="565"/>
  <c r="AB75" i="565" s="1"/>
  <c r="K75" i="565"/>
  <c r="G75" i="565"/>
  <c r="AB74" i="565"/>
  <c r="AA74" i="565"/>
  <c r="O74" i="565"/>
  <c r="M74" i="565"/>
  <c r="N74" i="565" s="1"/>
  <c r="K74" i="565"/>
  <c r="G74" i="565"/>
  <c r="AB73" i="565"/>
  <c r="AA73" i="565"/>
  <c r="Q73" i="565"/>
  <c r="O73" i="565"/>
  <c r="N73" i="565"/>
  <c r="P73" i="565" s="1"/>
  <c r="M73" i="565"/>
  <c r="M89" i="565" s="1"/>
  <c r="K73" i="565"/>
  <c r="G73" i="565"/>
  <c r="T72" i="565"/>
  <c r="S72" i="565"/>
  <c r="M72" i="565"/>
  <c r="N72" i="565" s="1"/>
  <c r="L72" i="565"/>
  <c r="O72" i="565" s="1"/>
  <c r="J72" i="565"/>
  <c r="K72" i="565" s="1"/>
  <c r="I72" i="565"/>
  <c r="AA59" i="565"/>
  <c r="O59" i="565"/>
  <c r="N59" i="565"/>
  <c r="M59" i="565"/>
  <c r="AB59" i="565" s="1"/>
  <c r="K59" i="565"/>
  <c r="Q59" i="565" s="1"/>
  <c r="G59" i="565"/>
  <c r="O58" i="565"/>
  <c r="N58" i="565"/>
  <c r="Q58" i="565" s="1"/>
  <c r="M58" i="565"/>
  <c r="AB58" i="565" s="1"/>
  <c r="K58" i="565"/>
  <c r="G58" i="565"/>
  <c r="AA57" i="565"/>
  <c r="O57" i="565"/>
  <c r="N57" i="565"/>
  <c r="Q57" i="565" s="1"/>
  <c r="M57" i="565"/>
  <c r="AB57" i="565" s="1"/>
  <c r="K57" i="565"/>
  <c r="G57" i="565"/>
  <c r="AB56" i="565"/>
  <c r="Q56" i="565"/>
  <c r="O56" i="565"/>
  <c r="N56" i="565"/>
  <c r="P56" i="565" s="1"/>
  <c r="M56" i="565"/>
  <c r="AA56" i="565" s="1"/>
  <c r="K56" i="565"/>
  <c r="G56" i="565"/>
  <c r="T55" i="565"/>
  <c r="S55" i="565"/>
  <c r="L55" i="565"/>
  <c r="O55" i="565" s="1"/>
  <c r="J55" i="565"/>
  <c r="K55" i="565" s="1"/>
  <c r="I55" i="565"/>
  <c r="AB44" i="565"/>
  <c r="AA44" i="565"/>
  <c r="O44" i="565"/>
  <c r="M44" i="565"/>
  <c r="N44" i="565" s="1"/>
  <c r="K44" i="565"/>
  <c r="G44" i="565"/>
  <c r="AB43" i="565"/>
  <c r="AA43" i="565"/>
  <c r="O43" i="565"/>
  <c r="N43" i="565"/>
  <c r="M43" i="565"/>
  <c r="K43" i="565"/>
  <c r="Q43" i="565" s="1"/>
  <c r="G43" i="565"/>
  <c r="AA42" i="565"/>
  <c r="O42" i="565"/>
  <c r="N42" i="565"/>
  <c r="Q42" i="565" s="1"/>
  <c r="M42" i="565"/>
  <c r="AB42" i="565" s="1"/>
  <c r="K42" i="565"/>
  <c r="G42" i="565"/>
  <c r="AA41" i="565"/>
  <c r="O41" i="565"/>
  <c r="N41" i="565"/>
  <c r="Q41" i="565" s="1"/>
  <c r="M41" i="565"/>
  <c r="AB41" i="565" s="1"/>
  <c r="K41" i="565"/>
  <c r="G41" i="565"/>
  <c r="AB40" i="565"/>
  <c r="AA40" i="565"/>
  <c r="O40" i="565"/>
  <c r="N40" i="565"/>
  <c r="Q40" i="565" s="1"/>
  <c r="M40" i="565"/>
  <c r="K40" i="565"/>
  <c r="G40" i="565"/>
  <c r="AB39" i="565"/>
  <c r="AA39" i="565"/>
  <c r="Q39" i="565"/>
  <c r="O39" i="565"/>
  <c r="N39" i="565"/>
  <c r="P39" i="565" s="1"/>
  <c r="M39" i="565"/>
  <c r="M55" i="565" s="1"/>
  <c r="K39" i="565"/>
  <c r="G39" i="565"/>
  <c r="T38" i="565"/>
  <c r="S38" i="565"/>
  <c r="M38" i="565"/>
  <c r="N38" i="565" s="1"/>
  <c r="L38" i="565"/>
  <c r="O38" i="565" s="1"/>
  <c r="J38" i="565"/>
  <c r="K38" i="565" s="1"/>
  <c r="I38" i="565"/>
  <c r="AA26" i="565"/>
  <c r="O26" i="565"/>
  <c r="M26" i="565"/>
  <c r="N26" i="565" s="1"/>
  <c r="K26" i="565"/>
  <c r="G26" i="565"/>
  <c r="AA25" i="565"/>
  <c r="O25" i="565"/>
  <c r="N25" i="565"/>
  <c r="Q25" i="565" s="1"/>
  <c r="M25" i="565"/>
  <c r="AB25" i="565" s="1"/>
  <c r="K25" i="565"/>
  <c r="G25" i="565"/>
  <c r="AA24" i="565"/>
  <c r="O24" i="565"/>
  <c r="N24" i="565"/>
  <c r="Q24" i="565" s="1"/>
  <c r="M24" i="565"/>
  <c r="AB24" i="565" s="1"/>
  <c r="K24" i="565"/>
  <c r="G24" i="565"/>
  <c r="AB23" i="565"/>
  <c r="AA23" i="565"/>
  <c r="O23" i="565"/>
  <c r="N23" i="565"/>
  <c r="Q23" i="565" s="1"/>
  <c r="M23" i="565"/>
  <c r="K23" i="565"/>
  <c r="G23" i="565"/>
  <c r="AB22" i="565"/>
  <c r="AA22" i="565"/>
  <c r="Q22" i="565"/>
  <c r="O22" i="565"/>
  <c r="N22" i="565"/>
  <c r="P22" i="565" s="1"/>
  <c r="M22" i="565"/>
  <c r="K22" i="565"/>
  <c r="G22" i="565"/>
  <c r="T21" i="565"/>
  <c r="S21" i="565"/>
  <c r="M21" i="565"/>
  <c r="N21" i="565" s="1"/>
  <c r="L21" i="565"/>
  <c r="O21" i="565" s="1"/>
  <c r="J21" i="565"/>
  <c r="K21" i="565" s="1"/>
  <c r="I21" i="565"/>
  <c r="AA6" i="565"/>
  <c r="O6" i="565"/>
  <c r="M6" i="565"/>
  <c r="N6" i="565" s="1"/>
  <c r="K6" i="565"/>
  <c r="G6" i="565"/>
  <c r="AB5" i="565"/>
  <c r="AA5" i="565"/>
  <c r="O5" i="565"/>
  <c r="N5" i="565"/>
  <c r="Q5" i="565" s="1"/>
  <c r="M5" i="565"/>
  <c r="K5" i="565"/>
  <c r="G5" i="565"/>
  <c r="F1" i="565" s="1"/>
  <c r="F2" i="565" s="1"/>
  <c r="H2" i="565"/>
  <c r="H1" i="565"/>
  <c r="D1" i="565"/>
  <c r="T208" i="564"/>
  <c r="S208" i="564"/>
  <c r="O208" i="564"/>
  <c r="L208" i="564"/>
  <c r="J208" i="564"/>
  <c r="K208" i="564" s="1"/>
  <c r="I208" i="564"/>
  <c r="AB197" i="564"/>
  <c r="AA197" i="564"/>
  <c r="O197" i="564"/>
  <c r="N197" i="564"/>
  <c r="Q197" i="564" s="1"/>
  <c r="M197" i="564"/>
  <c r="K197" i="564"/>
  <c r="G197" i="564"/>
  <c r="AB196" i="564"/>
  <c r="AA196" i="564"/>
  <c r="O196" i="564"/>
  <c r="M196" i="564"/>
  <c r="N196" i="564" s="1"/>
  <c r="K196" i="564"/>
  <c r="G196" i="564"/>
  <c r="AA195" i="564"/>
  <c r="O195" i="564"/>
  <c r="N195" i="564"/>
  <c r="Q195" i="564" s="1"/>
  <c r="M195" i="564"/>
  <c r="AB195" i="564" s="1"/>
  <c r="K195" i="564"/>
  <c r="G195" i="564"/>
  <c r="AA194" i="564"/>
  <c r="O194" i="564"/>
  <c r="N194" i="564"/>
  <c r="P194" i="564" s="1"/>
  <c r="M194" i="564"/>
  <c r="AB194" i="564" s="1"/>
  <c r="K194" i="564"/>
  <c r="Q194" i="564" s="1"/>
  <c r="G194" i="564"/>
  <c r="AB193" i="564"/>
  <c r="AA193" i="564"/>
  <c r="O193" i="564"/>
  <c r="N193" i="564"/>
  <c r="Q193" i="564" s="1"/>
  <c r="M193" i="564"/>
  <c r="K193" i="564"/>
  <c r="G193" i="564"/>
  <c r="AB192" i="564"/>
  <c r="O192" i="564"/>
  <c r="M192" i="564"/>
  <c r="N192" i="564" s="1"/>
  <c r="K192" i="564"/>
  <c r="G192" i="564"/>
  <c r="T191" i="564"/>
  <c r="S191" i="564"/>
  <c r="L191" i="564"/>
  <c r="O191" i="564" s="1"/>
  <c r="J191" i="564"/>
  <c r="K191" i="564" s="1"/>
  <c r="I191" i="564"/>
  <c r="AA178" i="564"/>
  <c r="O178" i="564"/>
  <c r="M178" i="564"/>
  <c r="N178" i="564" s="1"/>
  <c r="K178" i="564"/>
  <c r="G178" i="564"/>
  <c r="AA177" i="564"/>
  <c r="O177" i="564"/>
  <c r="N177" i="564"/>
  <c r="P177" i="564" s="1"/>
  <c r="M177" i="564"/>
  <c r="AB177" i="564" s="1"/>
  <c r="K177" i="564"/>
  <c r="Q177" i="564" s="1"/>
  <c r="G177" i="564"/>
  <c r="AA176" i="564"/>
  <c r="O176" i="564"/>
  <c r="N176" i="564"/>
  <c r="Q176" i="564" s="1"/>
  <c r="M176" i="564"/>
  <c r="AB176" i="564" s="1"/>
  <c r="K176" i="564"/>
  <c r="G176" i="564"/>
  <c r="O175" i="564"/>
  <c r="M175" i="564"/>
  <c r="AA175" i="564" s="1"/>
  <c r="K175" i="564"/>
  <c r="G175" i="564"/>
  <c r="T174" i="564"/>
  <c r="S174" i="564"/>
  <c r="M174" i="564"/>
  <c r="N174" i="564" s="1"/>
  <c r="L174" i="564"/>
  <c r="O174" i="564" s="1"/>
  <c r="J174" i="564"/>
  <c r="K174" i="564" s="1"/>
  <c r="I174" i="564"/>
  <c r="AA161" i="564"/>
  <c r="O161" i="564"/>
  <c r="N161" i="564"/>
  <c r="Q161" i="564" s="1"/>
  <c r="M161" i="564"/>
  <c r="AB161" i="564" s="1"/>
  <c r="K161" i="564"/>
  <c r="G161" i="564"/>
  <c r="AA160" i="564"/>
  <c r="O160" i="564"/>
  <c r="M160" i="564"/>
  <c r="N160" i="564" s="1"/>
  <c r="K160" i="564"/>
  <c r="G160" i="564"/>
  <c r="AA159" i="564"/>
  <c r="O159" i="564"/>
  <c r="N159" i="564"/>
  <c r="P159" i="564" s="1"/>
  <c r="M159" i="564"/>
  <c r="AB159" i="564" s="1"/>
  <c r="K159" i="564"/>
  <c r="Q159" i="564" s="1"/>
  <c r="G159" i="564"/>
  <c r="AA158" i="564"/>
  <c r="O158" i="564"/>
  <c r="N158" i="564"/>
  <c r="Q158" i="564" s="1"/>
  <c r="M158" i="564"/>
  <c r="AB158" i="564" s="1"/>
  <c r="K158" i="564"/>
  <c r="G158" i="564"/>
  <c r="T157" i="564"/>
  <c r="S157" i="564"/>
  <c r="O157" i="564"/>
  <c r="M157" i="564"/>
  <c r="AB157" i="564" s="1"/>
  <c r="AC141" i="564" s="1"/>
  <c r="L157" i="564"/>
  <c r="J157" i="564"/>
  <c r="K157" i="564" s="1"/>
  <c r="I157" i="564"/>
  <c r="AA145" i="564"/>
  <c r="O145" i="564"/>
  <c r="N145" i="564"/>
  <c r="Q145" i="564" s="1"/>
  <c r="M145" i="564"/>
  <c r="AB145" i="564" s="1"/>
  <c r="K145" i="564"/>
  <c r="G145" i="564"/>
  <c r="AA144" i="564"/>
  <c r="O144" i="564"/>
  <c r="N144" i="564"/>
  <c r="Q144" i="564" s="1"/>
  <c r="M144" i="564"/>
  <c r="AB144" i="564" s="1"/>
  <c r="K144" i="564"/>
  <c r="G144" i="564"/>
  <c r="AA143" i="564"/>
  <c r="O143" i="564"/>
  <c r="N143" i="564"/>
  <c r="P143" i="564" s="1"/>
  <c r="M143" i="564"/>
  <c r="AB143" i="564" s="1"/>
  <c r="K143" i="564"/>
  <c r="Q143" i="564" s="1"/>
  <c r="G143" i="564"/>
  <c r="AA142" i="564"/>
  <c r="O142" i="564"/>
  <c r="N142" i="564"/>
  <c r="P142" i="564" s="1"/>
  <c r="M142" i="564"/>
  <c r="AB142" i="564" s="1"/>
  <c r="K142" i="564"/>
  <c r="Q142" i="564" s="1"/>
  <c r="G142" i="564"/>
  <c r="O141" i="564"/>
  <c r="N141" i="564"/>
  <c r="Q141" i="564" s="1"/>
  <c r="M141" i="564"/>
  <c r="AB141" i="564" s="1"/>
  <c r="K141" i="564"/>
  <c r="G141" i="564"/>
  <c r="T140" i="564"/>
  <c r="S140" i="564"/>
  <c r="O140" i="564"/>
  <c r="M140" i="564"/>
  <c r="AB140" i="564" s="1"/>
  <c r="AC124" i="564" s="1"/>
  <c r="L140" i="564"/>
  <c r="J140" i="564"/>
  <c r="K140" i="564" s="1"/>
  <c r="I140" i="564"/>
  <c r="AA128" i="564"/>
  <c r="O128" i="564"/>
  <c r="N128" i="564"/>
  <c r="Q128" i="564" s="1"/>
  <c r="M128" i="564"/>
  <c r="AB128" i="564" s="1"/>
  <c r="K128" i="564"/>
  <c r="G128" i="564"/>
  <c r="AA127" i="564"/>
  <c r="O127" i="564"/>
  <c r="N127" i="564"/>
  <c r="Q127" i="564" s="1"/>
  <c r="M127" i="564"/>
  <c r="AB127" i="564" s="1"/>
  <c r="K127" i="564"/>
  <c r="G127" i="564"/>
  <c r="AA126" i="564"/>
  <c r="O126" i="564"/>
  <c r="N126" i="564"/>
  <c r="P126" i="564" s="1"/>
  <c r="M126" i="564"/>
  <c r="AB126" i="564" s="1"/>
  <c r="K126" i="564"/>
  <c r="Q126" i="564" s="1"/>
  <c r="G126" i="564"/>
  <c r="AA125" i="564"/>
  <c r="O125" i="564"/>
  <c r="N125" i="564"/>
  <c r="Q125" i="564" s="1"/>
  <c r="M125" i="564"/>
  <c r="AB125" i="564" s="1"/>
  <c r="K125" i="564"/>
  <c r="G125" i="564"/>
  <c r="AB124" i="564"/>
  <c r="O124" i="564"/>
  <c r="N124" i="564"/>
  <c r="Q124" i="564" s="1"/>
  <c r="M124" i="564"/>
  <c r="AA124" i="564" s="1"/>
  <c r="K124" i="564"/>
  <c r="G124" i="564"/>
  <c r="T123" i="564"/>
  <c r="S123" i="564"/>
  <c r="M123" i="564"/>
  <c r="AB123" i="564" s="1"/>
  <c r="AC107" i="564" s="1"/>
  <c r="L123" i="564"/>
  <c r="O123" i="564" s="1"/>
  <c r="J123" i="564"/>
  <c r="K123" i="564" s="1"/>
  <c r="I123" i="564"/>
  <c r="AA112" i="564"/>
  <c r="O112" i="564"/>
  <c r="N112" i="564"/>
  <c r="Q112" i="564" s="1"/>
  <c r="M112" i="564"/>
  <c r="AB112" i="564" s="1"/>
  <c r="K112" i="564"/>
  <c r="G112" i="564"/>
  <c r="AA111" i="564"/>
  <c r="O111" i="564"/>
  <c r="N111" i="564"/>
  <c r="Q111" i="564" s="1"/>
  <c r="M111" i="564"/>
  <c r="AB111" i="564" s="1"/>
  <c r="K111" i="564"/>
  <c r="G111" i="564"/>
  <c r="AA110" i="564"/>
  <c r="O110" i="564"/>
  <c r="N110" i="564"/>
  <c r="P110" i="564" s="1"/>
  <c r="M110" i="564"/>
  <c r="AB110" i="564" s="1"/>
  <c r="K110" i="564"/>
  <c r="Q110" i="564" s="1"/>
  <c r="G110" i="564"/>
  <c r="AA109" i="564"/>
  <c r="O109" i="564"/>
  <c r="N109" i="564"/>
  <c r="Q109" i="564" s="1"/>
  <c r="M109" i="564"/>
  <c r="AB109" i="564" s="1"/>
  <c r="K109" i="564"/>
  <c r="G109" i="564"/>
  <c r="AA108" i="564"/>
  <c r="O108" i="564"/>
  <c r="N108" i="564"/>
  <c r="Q108" i="564" s="1"/>
  <c r="M108" i="564"/>
  <c r="AB108" i="564" s="1"/>
  <c r="K108" i="564"/>
  <c r="G108" i="564"/>
  <c r="AB107" i="564"/>
  <c r="Q107" i="564"/>
  <c r="O107" i="564"/>
  <c r="N107" i="564"/>
  <c r="P107" i="564" s="1"/>
  <c r="M107" i="564"/>
  <c r="AA107" i="564" s="1"/>
  <c r="K107" i="564"/>
  <c r="G107" i="564"/>
  <c r="T106" i="564"/>
  <c r="S106" i="564"/>
  <c r="L106" i="564"/>
  <c r="O106" i="564" s="1"/>
  <c r="J106" i="564"/>
  <c r="K106" i="564" s="1"/>
  <c r="I106" i="564"/>
  <c r="AA93" i="564"/>
  <c r="O93" i="564"/>
  <c r="N93" i="564"/>
  <c r="Q93" i="564" s="1"/>
  <c r="M93" i="564"/>
  <c r="AB93" i="564" s="1"/>
  <c r="K93" i="564"/>
  <c r="G93" i="564"/>
  <c r="AA92" i="564"/>
  <c r="O92" i="564"/>
  <c r="N92" i="564"/>
  <c r="P92" i="564" s="1"/>
  <c r="M92" i="564"/>
  <c r="AB92" i="564" s="1"/>
  <c r="K92" i="564"/>
  <c r="Q92" i="564" s="1"/>
  <c r="G92" i="564"/>
  <c r="AA91" i="564"/>
  <c r="O91" i="564"/>
  <c r="N91" i="564"/>
  <c r="Q91" i="564" s="1"/>
  <c r="M91" i="564"/>
  <c r="AB91" i="564" s="1"/>
  <c r="K91" i="564"/>
  <c r="G91" i="564"/>
  <c r="AB90" i="564"/>
  <c r="O90" i="564"/>
  <c r="N90" i="564"/>
  <c r="Q90" i="564" s="1"/>
  <c r="M90" i="564"/>
  <c r="AA90" i="564" s="1"/>
  <c r="K90" i="564"/>
  <c r="G90" i="564"/>
  <c r="T89" i="564"/>
  <c r="S89" i="564"/>
  <c r="L89" i="564"/>
  <c r="O89" i="564" s="1"/>
  <c r="J89" i="564"/>
  <c r="K89" i="564" s="1"/>
  <c r="I89" i="564"/>
  <c r="AA77" i="564"/>
  <c r="O77" i="564"/>
  <c r="N77" i="564"/>
  <c r="Q77" i="564" s="1"/>
  <c r="M77" i="564"/>
  <c r="AB77" i="564" s="1"/>
  <c r="K77" i="564"/>
  <c r="G77" i="564"/>
  <c r="AA76" i="564"/>
  <c r="O76" i="564"/>
  <c r="N76" i="564"/>
  <c r="Q76" i="564" s="1"/>
  <c r="M76" i="564"/>
  <c r="AB76" i="564" s="1"/>
  <c r="K76" i="564"/>
  <c r="G76" i="564"/>
  <c r="AA75" i="564"/>
  <c r="O75" i="564"/>
  <c r="N75" i="564"/>
  <c r="P75" i="564" s="1"/>
  <c r="M75" i="564"/>
  <c r="AB75" i="564" s="1"/>
  <c r="K75" i="564"/>
  <c r="Q75" i="564" s="1"/>
  <c r="G75" i="564"/>
  <c r="AA74" i="564"/>
  <c r="O74" i="564"/>
  <c r="N74" i="564"/>
  <c r="Q74" i="564" s="1"/>
  <c r="M74" i="564"/>
  <c r="AB74" i="564" s="1"/>
  <c r="K74" i="564"/>
  <c r="G74" i="564"/>
  <c r="AB73" i="564"/>
  <c r="O73" i="564"/>
  <c r="N73" i="564"/>
  <c r="Q73" i="564" s="1"/>
  <c r="M73" i="564"/>
  <c r="AA73" i="564" s="1"/>
  <c r="K73" i="564"/>
  <c r="G73" i="564"/>
  <c r="T72" i="564"/>
  <c r="S72" i="564"/>
  <c r="M72" i="564"/>
  <c r="AB72" i="564" s="1"/>
  <c r="AC56" i="564" s="1"/>
  <c r="L72" i="564"/>
  <c r="O72" i="564" s="1"/>
  <c r="J72" i="564"/>
  <c r="K72" i="564" s="1"/>
  <c r="I72" i="564"/>
  <c r="AA57" i="564"/>
  <c r="O57" i="564"/>
  <c r="N57" i="564"/>
  <c r="Q57" i="564" s="1"/>
  <c r="M57" i="564"/>
  <c r="AB57" i="564" s="1"/>
  <c r="K57" i="564"/>
  <c r="G57" i="564"/>
  <c r="AB56" i="564"/>
  <c r="O56" i="564"/>
  <c r="M56" i="564"/>
  <c r="AA56" i="564" s="1"/>
  <c r="K56" i="564"/>
  <c r="G56" i="564"/>
  <c r="T55" i="564"/>
  <c r="S55" i="564"/>
  <c r="M55" i="564"/>
  <c r="N55" i="564" s="1"/>
  <c r="L55" i="564"/>
  <c r="O55" i="564" s="1"/>
  <c r="J55" i="564"/>
  <c r="K55" i="564" s="1"/>
  <c r="I55" i="564"/>
  <c r="AA41" i="564"/>
  <c r="O41" i="564"/>
  <c r="N41" i="564"/>
  <c r="P41" i="564" s="1"/>
  <c r="M41" i="564"/>
  <c r="AB41" i="564" s="1"/>
  <c r="K41" i="564"/>
  <c r="Q41" i="564" s="1"/>
  <c r="G41" i="564"/>
  <c r="AA40" i="564"/>
  <c r="O40" i="564"/>
  <c r="N40" i="564"/>
  <c r="P40" i="564" s="1"/>
  <c r="M40" i="564"/>
  <c r="AB40" i="564" s="1"/>
  <c r="K40" i="564"/>
  <c r="Q40" i="564" s="1"/>
  <c r="G40" i="564"/>
  <c r="AB39" i="564"/>
  <c r="AA39" i="564"/>
  <c r="O39" i="564"/>
  <c r="N39" i="564"/>
  <c r="Q39" i="564" s="1"/>
  <c r="M39" i="564"/>
  <c r="K39" i="564"/>
  <c r="G39" i="564"/>
  <c r="T38" i="564"/>
  <c r="S38" i="564"/>
  <c r="O38" i="564"/>
  <c r="M38" i="564"/>
  <c r="AB38" i="564" s="1"/>
  <c r="AC22" i="564" s="1"/>
  <c r="L38" i="564"/>
  <c r="J38" i="564"/>
  <c r="K38" i="564" s="1"/>
  <c r="I38" i="564"/>
  <c r="AB22" i="564"/>
  <c r="AA22" i="564"/>
  <c r="O22" i="564"/>
  <c r="N22" i="564"/>
  <c r="Q22" i="564" s="1"/>
  <c r="M22" i="564"/>
  <c r="K22" i="564"/>
  <c r="G22" i="564"/>
  <c r="T21" i="564"/>
  <c r="S21" i="564"/>
  <c r="M21" i="564"/>
  <c r="AB21" i="564" s="1"/>
  <c r="AC5" i="564" s="1"/>
  <c r="L21" i="564"/>
  <c r="O21" i="564" s="1"/>
  <c r="J21" i="564"/>
  <c r="K21" i="564" s="1"/>
  <c r="I21" i="564"/>
  <c r="AA6" i="564"/>
  <c r="O6" i="564"/>
  <c r="N6" i="564"/>
  <c r="P6" i="564" s="1"/>
  <c r="M6" i="564"/>
  <c r="AB6" i="564" s="1"/>
  <c r="K6" i="564"/>
  <c r="Q6" i="564" s="1"/>
  <c r="G6" i="564"/>
  <c r="AB5" i="564"/>
  <c r="Q5" i="564"/>
  <c r="O5" i="564"/>
  <c r="N5" i="564"/>
  <c r="P5" i="564" s="1"/>
  <c r="M5" i="564"/>
  <c r="AA5" i="564" s="1"/>
  <c r="K5" i="564"/>
  <c r="G5" i="564"/>
  <c r="F1" i="564" s="1"/>
  <c r="H2" i="564"/>
  <c r="H1" i="564"/>
  <c r="D1" i="564"/>
  <c r="X29" i="563"/>
  <c r="W29" i="563"/>
  <c r="V29" i="563"/>
  <c r="M8" i="563" s="1"/>
  <c r="T29" i="563"/>
  <c r="P29" i="563"/>
  <c r="O29" i="563"/>
  <c r="N29" i="563"/>
  <c r="M29" i="563"/>
  <c r="I29" i="563"/>
  <c r="H29" i="563"/>
  <c r="G29" i="563"/>
  <c r="D29" i="563"/>
  <c r="K8" i="563" s="1"/>
  <c r="O15" i="563"/>
  <c r="N15" i="563"/>
  <c r="K15" i="563"/>
  <c r="I15" i="563"/>
  <c r="H15" i="563"/>
  <c r="G15" i="563"/>
  <c r="F15" i="563"/>
  <c r="E15" i="563"/>
  <c r="D15" i="563"/>
  <c r="G8" i="563" s="1"/>
  <c r="I8" i="563"/>
  <c r="F8" i="563"/>
  <c r="M7" i="563"/>
  <c r="K7" i="563"/>
  <c r="I7" i="563"/>
  <c r="G7" i="563"/>
  <c r="F7" i="563"/>
  <c r="E7" i="563"/>
  <c r="M6" i="563"/>
  <c r="K6" i="563"/>
  <c r="I6" i="563"/>
  <c r="G6" i="563"/>
  <c r="F6" i="563"/>
  <c r="E6" i="563"/>
  <c r="F3" i="563"/>
  <c r="T157" i="562"/>
  <c r="S157" i="562"/>
  <c r="L157" i="562"/>
  <c r="O157" i="562" s="1"/>
  <c r="J157" i="562"/>
  <c r="K157" i="562" s="1"/>
  <c r="I157" i="562"/>
  <c r="AB143" i="562"/>
  <c r="AA143" i="562"/>
  <c r="O143" i="562"/>
  <c r="M143" i="562"/>
  <c r="N143" i="562" s="1"/>
  <c r="K143" i="562"/>
  <c r="G143" i="562"/>
  <c r="AA142" i="562"/>
  <c r="O142" i="562"/>
  <c r="M142" i="562"/>
  <c r="N142" i="562" s="1"/>
  <c r="K142" i="562"/>
  <c r="G142" i="562"/>
  <c r="AB141" i="562"/>
  <c r="AA141" i="562"/>
  <c r="Q141" i="562"/>
  <c r="O141" i="562"/>
  <c r="N141" i="562"/>
  <c r="P141" i="562" s="1"/>
  <c r="M141" i="562"/>
  <c r="M157" i="562" s="1"/>
  <c r="K141" i="562"/>
  <c r="G141" i="562"/>
  <c r="T140" i="562"/>
  <c r="S140" i="562"/>
  <c r="L140" i="562"/>
  <c r="O140" i="562" s="1"/>
  <c r="J140" i="562"/>
  <c r="K140" i="562" s="1"/>
  <c r="I140" i="562"/>
  <c r="O126" i="562"/>
  <c r="M126" i="562"/>
  <c r="N126" i="562" s="1"/>
  <c r="K126" i="562"/>
  <c r="G126" i="562"/>
  <c r="AB125" i="562"/>
  <c r="AA125" i="562"/>
  <c r="O125" i="562"/>
  <c r="N125" i="562"/>
  <c r="Q125" i="562" s="1"/>
  <c r="M125" i="562"/>
  <c r="K125" i="562"/>
  <c r="G125" i="562"/>
  <c r="O124" i="562"/>
  <c r="M124" i="562"/>
  <c r="M140" i="562" s="1"/>
  <c r="K124" i="562"/>
  <c r="G124" i="562"/>
  <c r="T123" i="562"/>
  <c r="S123" i="562"/>
  <c r="L123" i="562"/>
  <c r="O123" i="562" s="1"/>
  <c r="J123" i="562"/>
  <c r="K123" i="562" s="1"/>
  <c r="I123" i="562"/>
  <c r="AB110" i="562"/>
  <c r="AA110" i="562"/>
  <c r="O110" i="562"/>
  <c r="N110" i="562"/>
  <c r="Q110" i="562" s="1"/>
  <c r="M110" i="562"/>
  <c r="K110" i="562"/>
  <c r="G110" i="562"/>
  <c r="AA109" i="562"/>
  <c r="O109" i="562"/>
  <c r="M109" i="562"/>
  <c r="N109" i="562" s="1"/>
  <c r="K109" i="562"/>
  <c r="G109" i="562"/>
  <c r="O108" i="562"/>
  <c r="M108" i="562"/>
  <c r="N108" i="562" s="1"/>
  <c r="K108" i="562"/>
  <c r="G108" i="562"/>
  <c r="AB107" i="562"/>
  <c r="AA107" i="562"/>
  <c r="P107" i="562"/>
  <c r="O107" i="562"/>
  <c r="N107" i="562"/>
  <c r="Q107" i="562" s="1"/>
  <c r="M107" i="562"/>
  <c r="K107" i="562"/>
  <c r="G107" i="562"/>
  <c r="T106" i="562"/>
  <c r="S106" i="562"/>
  <c r="O106" i="562"/>
  <c r="L106" i="562"/>
  <c r="K106" i="562"/>
  <c r="J106" i="562"/>
  <c r="I106" i="562"/>
  <c r="AA94" i="562"/>
  <c r="O94" i="562"/>
  <c r="N94" i="562"/>
  <c r="Q94" i="562" s="1"/>
  <c r="M94" i="562"/>
  <c r="AB94" i="562" s="1"/>
  <c r="K94" i="562"/>
  <c r="G94" i="562"/>
  <c r="AB93" i="562"/>
  <c r="AA93" i="562"/>
  <c r="O93" i="562"/>
  <c r="N93" i="562"/>
  <c r="P93" i="562" s="1"/>
  <c r="M93" i="562"/>
  <c r="K93" i="562"/>
  <c r="Q93" i="562" s="1"/>
  <c r="G93" i="562"/>
  <c r="AA92" i="562"/>
  <c r="P92" i="562"/>
  <c r="O92" i="562"/>
  <c r="N92" i="562"/>
  <c r="Q92" i="562" s="1"/>
  <c r="M92" i="562"/>
  <c r="AB92" i="562" s="1"/>
  <c r="K92" i="562"/>
  <c r="G92" i="562"/>
  <c r="O91" i="562"/>
  <c r="M91" i="562"/>
  <c r="N91" i="562" s="1"/>
  <c r="K91" i="562"/>
  <c r="G91" i="562"/>
  <c r="AB90" i="562"/>
  <c r="P90" i="562"/>
  <c r="O90" i="562"/>
  <c r="N90" i="562"/>
  <c r="Q90" i="562" s="1"/>
  <c r="M90" i="562"/>
  <c r="AA90" i="562" s="1"/>
  <c r="K90" i="562"/>
  <c r="G90" i="562"/>
  <c r="T89" i="562"/>
  <c r="S89" i="562"/>
  <c r="O89" i="562"/>
  <c r="L89" i="562"/>
  <c r="K89" i="562"/>
  <c r="J89" i="562"/>
  <c r="I89" i="562"/>
  <c r="AA78" i="562"/>
  <c r="O78" i="562"/>
  <c r="N78" i="562"/>
  <c r="Q78" i="562" s="1"/>
  <c r="M78" i="562"/>
  <c r="AB78" i="562" s="1"/>
  <c r="K78" i="562"/>
  <c r="G78" i="562"/>
  <c r="AB77" i="562"/>
  <c r="AA77" i="562"/>
  <c r="O77" i="562"/>
  <c r="M77" i="562"/>
  <c r="N77" i="562" s="1"/>
  <c r="K77" i="562"/>
  <c r="G77" i="562"/>
  <c r="AA76" i="562"/>
  <c r="P76" i="562"/>
  <c r="O76" i="562"/>
  <c r="N76" i="562"/>
  <c r="M76" i="562"/>
  <c r="AB76" i="562" s="1"/>
  <c r="K76" i="562"/>
  <c r="Q76" i="562" s="1"/>
  <c r="G76" i="562"/>
  <c r="O75" i="562"/>
  <c r="M75" i="562"/>
  <c r="N75" i="562" s="1"/>
  <c r="K75" i="562"/>
  <c r="G75" i="562"/>
  <c r="AA74" i="562"/>
  <c r="O74" i="562"/>
  <c r="N74" i="562"/>
  <c r="Q74" i="562" s="1"/>
  <c r="M74" i="562"/>
  <c r="AB74" i="562" s="1"/>
  <c r="K74" i="562"/>
  <c r="G74" i="562"/>
  <c r="O73" i="562"/>
  <c r="M73" i="562"/>
  <c r="AB73" i="562" s="1"/>
  <c r="K73" i="562"/>
  <c r="G73" i="562"/>
  <c r="T72" i="562"/>
  <c r="S72" i="562"/>
  <c r="L72" i="562"/>
  <c r="O72" i="562" s="1"/>
  <c r="J72" i="562"/>
  <c r="K72" i="562" s="1"/>
  <c r="I72" i="562"/>
  <c r="AB59" i="562"/>
  <c r="AA59" i="562"/>
  <c r="O59" i="562"/>
  <c r="N59" i="562"/>
  <c r="P59" i="562" s="1"/>
  <c r="M59" i="562"/>
  <c r="K59" i="562"/>
  <c r="Q59" i="562" s="1"/>
  <c r="G59" i="562"/>
  <c r="AA58" i="562"/>
  <c r="P58" i="562"/>
  <c r="O58" i="562"/>
  <c r="N58" i="562"/>
  <c r="M58" i="562"/>
  <c r="AB58" i="562" s="1"/>
  <c r="K58" i="562"/>
  <c r="Q58" i="562" s="1"/>
  <c r="G58" i="562"/>
  <c r="O57" i="562"/>
  <c r="M57" i="562"/>
  <c r="N57" i="562" s="1"/>
  <c r="K57" i="562"/>
  <c r="G57" i="562"/>
  <c r="AB56" i="562"/>
  <c r="P56" i="562"/>
  <c r="O56" i="562"/>
  <c r="N56" i="562"/>
  <c r="Q56" i="562" s="1"/>
  <c r="M56" i="562"/>
  <c r="AA56" i="562" s="1"/>
  <c r="K56" i="562"/>
  <c r="G56" i="562"/>
  <c r="T55" i="562"/>
  <c r="S55" i="562"/>
  <c r="O55" i="562"/>
  <c r="L55" i="562"/>
  <c r="K55" i="562"/>
  <c r="J55" i="562"/>
  <c r="I55" i="562"/>
  <c r="AA44" i="562"/>
  <c r="O44" i="562"/>
  <c r="N44" i="562"/>
  <c r="Q44" i="562" s="1"/>
  <c r="M44" i="562"/>
  <c r="AB44" i="562" s="1"/>
  <c r="K44" i="562"/>
  <c r="G44" i="562"/>
  <c r="AB43" i="562"/>
  <c r="AA43" i="562"/>
  <c r="O43" i="562"/>
  <c r="M43" i="562"/>
  <c r="N43" i="562" s="1"/>
  <c r="K43" i="562"/>
  <c r="G43" i="562"/>
  <c r="AA42" i="562"/>
  <c r="P42" i="562"/>
  <c r="O42" i="562"/>
  <c r="N42" i="562"/>
  <c r="M42" i="562"/>
  <c r="AB42" i="562" s="1"/>
  <c r="K42" i="562"/>
  <c r="Q42" i="562" s="1"/>
  <c r="G42" i="562"/>
  <c r="O41" i="562"/>
  <c r="M41" i="562"/>
  <c r="N41" i="562" s="1"/>
  <c r="K41" i="562"/>
  <c r="G41" i="562"/>
  <c r="AA40" i="562"/>
  <c r="O40" i="562"/>
  <c r="N40" i="562"/>
  <c r="Q40" i="562" s="1"/>
  <c r="M40" i="562"/>
  <c r="AB40" i="562" s="1"/>
  <c r="K40" i="562"/>
  <c r="G40" i="562"/>
  <c r="O39" i="562"/>
  <c r="M39" i="562"/>
  <c r="AB39" i="562" s="1"/>
  <c r="K39" i="562"/>
  <c r="G39" i="562"/>
  <c r="T38" i="562"/>
  <c r="S38" i="562"/>
  <c r="L38" i="562"/>
  <c r="O38" i="562" s="1"/>
  <c r="J38" i="562"/>
  <c r="K38" i="562" s="1"/>
  <c r="I38" i="562"/>
  <c r="AB26" i="562"/>
  <c r="AA26" i="562"/>
  <c r="O26" i="562"/>
  <c r="M26" i="562"/>
  <c r="N26" i="562" s="1"/>
  <c r="K26" i="562"/>
  <c r="G26" i="562"/>
  <c r="AA25" i="562"/>
  <c r="P25" i="562"/>
  <c r="O25" i="562"/>
  <c r="N25" i="562"/>
  <c r="M25" i="562"/>
  <c r="AB25" i="562" s="1"/>
  <c r="K25" i="562"/>
  <c r="Q25" i="562" s="1"/>
  <c r="G25" i="562"/>
  <c r="O24" i="562"/>
  <c r="M24" i="562"/>
  <c r="N24" i="562" s="1"/>
  <c r="K24" i="562"/>
  <c r="G24" i="562"/>
  <c r="AA23" i="562"/>
  <c r="O23" i="562"/>
  <c r="N23" i="562"/>
  <c r="Q23" i="562" s="1"/>
  <c r="M23" i="562"/>
  <c r="AB23" i="562" s="1"/>
  <c r="K23" i="562"/>
  <c r="G23" i="562"/>
  <c r="O22" i="562"/>
  <c r="M22" i="562"/>
  <c r="AB22" i="562" s="1"/>
  <c r="K22" i="562"/>
  <c r="G22" i="562"/>
  <c r="AA21" i="562"/>
  <c r="T21" i="562"/>
  <c r="S21" i="562"/>
  <c r="M21" i="562"/>
  <c r="AB21" i="562" s="1"/>
  <c r="AC5" i="562" s="1"/>
  <c r="L21" i="562"/>
  <c r="H1" i="562" s="1"/>
  <c r="J21" i="562"/>
  <c r="K21" i="562" s="1"/>
  <c r="I21" i="562"/>
  <c r="AB6" i="562"/>
  <c r="AA6" i="562"/>
  <c r="O6" i="562"/>
  <c r="M6" i="562"/>
  <c r="N6" i="562" s="1"/>
  <c r="K6" i="562"/>
  <c r="G6" i="562"/>
  <c r="F1" i="562" s="1"/>
  <c r="F2" i="562" s="1"/>
  <c r="AB5" i="562"/>
  <c r="AA5" i="562"/>
  <c r="Q5" i="562"/>
  <c r="O5" i="562"/>
  <c r="N5" i="562"/>
  <c r="P5" i="562" s="1"/>
  <c r="M5" i="562"/>
  <c r="K5" i="562"/>
  <c r="G5" i="562"/>
  <c r="H2" i="562"/>
  <c r="D1" i="562"/>
  <c r="T225" i="561"/>
  <c r="S225" i="561"/>
  <c r="O225" i="561"/>
  <c r="L225" i="561"/>
  <c r="K225" i="561"/>
  <c r="J225" i="561"/>
  <c r="I225" i="561"/>
  <c r="AA214" i="561"/>
  <c r="O214" i="561"/>
  <c r="N214" i="561"/>
  <c r="Q214" i="561" s="1"/>
  <c r="M214" i="561"/>
  <c r="AB214" i="561" s="1"/>
  <c r="K214" i="561"/>
  <c r="G214" i="561"/>
  <c r="AB213" i="561"/>
  <c r="AA213" i="561"/>
  <c r="O213" i="561"/>
  <c r="M213" i="561"/>
  <c r="N213" i="561" s="1"/>
  <c r="K213" i="561"/>
  <c r="G213" i="561"/>
  <c r="AA212" i="561"/>
  <c r="O212" i="561"/>
  <c r="M212" i="561"/>
  <c r="N212" i="561" s="1"/>
  <c r="K212" i="561"/>
  <c r="G212" i="561"/>
  <c r="O211" i="561"/>
  <c r="M211" i="561"/>
  <c r="N211" i="561" s="1"/>
  <c r="K211" i="561"/>
  <c r="G211" i="561"/>
  <c r="AB210" i="561"/>
  <c r="AA210" i="561"/>
  <c r="O210" i="561"/>
  <c r="N210" i="561"/>
  <c r="Q210" i="561" s="1"/>
  <c r="M210" i="561"/>
  <c r="K210" i="561"/>
  <c r="G210" i="561"/>
  <c r="O209" i="561"/>
  <c r="M209" i="561"/>
  <c r="AB209" i="561" s="1"/>
  <c r="K209" i="561"/>
  <c r="G209" i="561"/>
  <c r="T208" i="561"/>
  <c r="S208" i="561"/>
  <c r="L208" i="561"/>
  <c r="O208" i="561" s="1"/>
  <c r="J208" i="561"/>
  <c r="K208" i="561" s="1"/>
  <c r="I208" i="561"/>
  <c r="AB195" i="561"/>
  <c r="AA195" i="561"/>
  <c r="O195" i="561"/>
  <c r="M195" i="561"/>
  <c r="N195" i="561" s="1"/>
  <c r="K195" i="561"/>
  <c r="G195" i="561"/>
  <c r="AA194" i="561"/>
  <c r="O194" i="561"/>
  <c r="M194" i="561"/>
  <c r="N194" i="561" s="1"/>
  <c r="K194" i="561"/>
  <c r="G194" i="561"/>
  <c r="O193" i="561"/>
  <c r="M193" i="561"/>
  <c r="N193" i="561" s="1"/>
  <c r="K193" i="561"/>
  <c r="G193" i="561"/>
  <c r="AB192" i="561"/>
  <c r="P192" i="561"/>
  <c r="O192" i="561"/>
  <c r="N192" i="561"/>
  <c r="Q192" i="561" s="1"/>
  <c r="M192" i="561"/>
  <c r="AA192" i="561" s="1"/>
  <c r="K192" i="561"/>
  <c r="G192" i="561"/>
  <c r="T191" i="561"/>
  <c r="S191" i="561"/>
  <c r="O191" i="561"/>
  <c r="M191" i="561"/>
  <c r="AB191" i="561" s="1"/>
  <c r="AC175" i="561" s="1"/>
  <c r="L191" i="561"/>
  <c r="K191" i="561"/>
  <c r="J191" i="561"/>
  <c r="I191" i="561"/>
  <c r="AA177" i="561"/>
  <c r="O177" i="561"/>
  <c r="N177" i="561"/>
  <c r="Q177" i="561" s="1"/>
  <c r="M177" i="561"/>
  <c r="AB177" i="561" s="1"/>
  <c r="K177" i="561"/>
  <c r="G177" i="561"/>
  <c r="AB176" i="561"/>
  <c r="AA176" i="561"/>
  <c r="O176" i="561"/>
  <c r="M176" i="561"/>
  <c r="N176" i="561" s="1"/>
  <c r="K176" i="561"/>
  <c r="G176" i="561"/>
  <c r="AB175" i="561"/>
  <c r="AA175" i="561"/>
  <c r="Q175" i="561"/>
  <c r="O175" i="561"/>
  <c r="N175" i="561"/>
  <c r="P175" i="561" s="1"/>
  <c r="M175" i="561"/>
  <c r="K175" i="561"/>
  <c r="G175" i="561"/>
  <c r="T174" i="561"/>
  <c r="S174" i="561"/>
  <c r="L174" i="561"/>
  <c r="O174" i="561" s="1"/>
  <c r="J174" i="561"/>
  <c r="K174" i="561" s="1"/>
  <c r="I174" i="561"/>
  <c r="AA161" i="561"/>
  <c r="O161" i="561"/>
  <c r="M161" i="561"/>
  <c r="N161" i="561" s="1"/>
  <c r="K161" i="561"/>
  <c r="G161" i="561"/>
  <c r="O160" i="561"/>
  <c r="M160" i="561"/>
  <c r="N160" i="561" s="1"/>
  <c r="K160" i="561"/>
  <c r="G160" i="561"/>
  <c r="AA159" i="561"/>
  <c r="O159" i="561"/>
  <c r="N159" i="561"/>
  <c r="Q159" i="561" s="1"/>
  <c r="M159" i="561"/>
  <c r="AB159" i="561" s="1"/>
  <c r="K159" i="561"/>
  <c r="G159" i="561"/>
  <c r="O158" i="561"/>
  <c r="M158" i="561"/>
  <c r="AB158" i="561" s="1"/>
  <c r="K158" i="561"/>
  <c r="G158" i="561"/>
  <c r="T157" i="561"/>
  <c r="S157" i="561"/>
  <c r="L157" i="561"/>
  <c r="O157" i="561" s="1"/>
  <c r="J157" i="561"/>
  <c r="K157" i="561" s="1"/>
  <c r="I157" i="561"/>
  <c r="AB144" i="561"/>
  <c r="AA144" i="561"/>
  <c r="O144" i="561"/>
  <c r="M144" i="561"/>
  <c r="N144" i="561" s="1"/>
  <c r="K144" i="561"/>
  <c r="G144" i="561"/>
  <c r="AA143" i="561"/>
  <c r="O143" i="561"/>
  <c r="M143" i="561"/>
  <c r="N143" i="561" s="1"/>
  <c r="K143" i="561"/>
  <c r="G143" i="561"/>
  <c r="O142" i="561"/>
  <c r="M142" i="561"/>
  <c r="N142" i="561" s="1"/>
  <c r="K142" i="561"/>
  <c r="G142" i="561"/>
  <c r="AB141" i="561"/>
  <c r="P141" i="561"/>
  <c r="O141" i="561"/>
  <c r="N141" i="561"/>
  <c r="Q141" i="561" s="1"/>
  <c r="M141" i="561"/>
  <c r="AA141" i="561" s="1"/>
  <c r="K141" i="561"/>
  <c r="G141" i="561"/>
  <c r="T140" i="561"/>
  <c r="S140" i="561"/>
  <c r="O140" i="561"/>
  <c r="L140" i="561"/>
  <c r="K140" i="561"/>
  <c r="J140" i="561"/>
  <c r="I140" i="561"/>
  <c r="AA129" i="561"/>
  <c r="O129" i="561"/>
  <c r="N129" i="561"/>
  <c r="Q129" i="561" s="1"/>
  <c r="M129" i="561"/>
  <c r="AB129" i="561" s="1"/>
  <c r="K129" i="561"/>
  <c r="G129" i="561"/>
  <c r="AB128" i="561"/>
  <c r="AA128" i="561"/>
  <c r="O128" i="561"/>
  <c r="M128" i="561"/>
  <c r="N128" i="561" s="1"/>
  <c r="K128" i="561"/>
  <c r="G128" i="561"/>
  <c r="AA127" i="561"/>
  <c r="P127" i="561"/>
  <c r="O127" i="561"/>
  <c r="N127" i="561"/>
  <c r="M127" i="561"/>
  <c r="AB127" i="561" s="1"/>
  <c r="K127" i="561"/>
  <c r="Q127" i="561" s="1"/>
  <c r="G127" i="561"/>
  <c r="O126" i="561"/>
  <c r="M126" i="561"/>
  <c r="N126" i="561" s="1"/>
  <c r="K126" i="561"/>
  <c r="G126" i="561"/>
  <c r="AA125" i="561"/>
  <c r="O125" i="561"/>
  <c r="N125" i="561"/>
  <c r="Q125" i="561" s="1"/>
  <c r="M125" i="561"/>
  <c r="AB125" i="561" s="1"/>
  <c r="K125" i="561"/>
  <c r="G125" i="561"/>
  <c r="O124" i="561"/>
  <c r="M124" i="561"/>
  <c r="AB124" i="561" s="1"/>
  <c r="K124" i="561"/>
  <c r="G124" i="561"/>
  <c r="T123" i="561"/>
  <c r="S123" i="561"/>
  <c r="L123" i="561"/>
  <c r="O123" i="561" s="1"/>
  <c r="J123" i="561"/>
  <c r="K123" i="561" s="1"/>
  <c r="I123" i="561"/>
  <c r="AB110" i="561"/>
  <c r="AA110" i="561"/>
  <c r="O110" i="561"/>
  <c r="M110" i="561"/>
  <c r="N110" i="561" s="1"/>
  <c r="K110" i="561"/>
  <c r="G110" i="561"/>
  <c r="AA109" i="561"/>
  <c r="P109" i="561"/>
  <c r="O109" i="561"/>
  <c r="N109" i="561"/>
  <c r="Q109" i="561" s="1"/>
  <c r="M109" i="561"/>
  <c r="AB109" i="561" s="1"/>
  <c r="K109" i="561"/>
  <c r="G109" i="561"/>
  <c r="O108" i="561"/>
  <c r="M108" i="561"/>
  <c r="N108" i="561" s="1"/>
  <c r="K108" i="561"/>
  <c r="G108" i="561"/>
  <c r="P107" i="561"/>
  <c r="O107" i="561"/>
  <c r="N107" i="561"/>
  <c r="Q107" i="561" s="1"/>
  <c r="M107" i="561"/>
  <c r="AB107" i="561" s="1"/>
  <c r="K107" i="561"/>
  <c r="G107" i="561"/>
  <c r="T106" i="561"/>
  <c r="S106" i="561"/>
  <c r="O106" i="561"/>
  <c r="M106" i="561"/>
  <c r="AB106" i="561" s="1"/>
  <c r="AC90" i="561" s="1"/>
  <c r="L106" i="561"/>
  <c r="K106" i="561"/>
  <c r="J106" i="561"/>
  <c r="I106" i="561"/>
  <c r="AA93" i="561"/>
  <c r="O93" i="561"/>
  <c r="N93" i="561"/>
  <c r="Q93" i="561" s="1"/>
  <c r="M93" i="561"/>
  <c r="AB93" i="561" s="1"/>
  <c r="K93" i="561"/>
  <c r="G93" i="561"/>
  <c r="AB92" i="561"/>
  <c r="AA92" i="561"/>
  <c r="O92" i="561"/>
  <c r="M92" i="561"/>
  <c r="N92" i="561" s="1"/>
  <c r="K92" i="561"/>
  <c r="G92" i="561"/>
  <c r="AA91" i="561"/>
  <c r="P91" i="561"/>
  <c r="O91" i="561"/>
  <c r="N91" i="561"/>
  <c r="Q91" i="561" s="1"/>
  <c r="M91" i="561"/>
  <c r="AB91" i="561" s="1"/>
  <c r="K91" i="561"/>
  <c r="G91" i="561"/>
  <c r="AA90" i="561"/>
  <c r="O90" i="561"/>
  <c r="N90" i="561"/>
  <c r="P90" i="561" s="1"/>
  <c r="M90" i="561"/>
  <c r="AB90" i="561" s="1"/>
  <c r="K90" i="561"/>
  <c r="G90" i="561"/>
  <c r="T89" i="561"/>
  <c r="S89" i="561"/>
  <c r="N89" i="561"/>
  <c r="Q89" i="561" s="1"/>
  <c r="R73" i="561" s="1"/>
  <c r="M89" i="561"/>
  <c r="AB89" i="561" s="1"/>
  <c r="AC73" i="561" s="1"/>
  <c r="L89" i="561"/>
  <c r="O89" i="561" s="1"/>
  <c r="J89" i="561"/>
  <c r="K89" i="561" s="1"/>
  <c r="I89" i="561"/>
  <c r="AA73" i="561"/>
  <c r="O73" i="561"/>
  <c r="N73" i="561"/>
  <c r="P73" i="561" s="1"/>
  <c r="M73" i="561"/>
  <c r="AB73" i="561" s="1"/>
  <c r="K73" i="561"/>
  <c r="G73" i="561"/>
  <c r="T72" i="561"/>
  <c r="S72" i="561"/>
  <c r="L72" i="561"/>
  <c r="O72" i="561" s="1"/>
  <c r="J72" i="561"/>
  <c r="K72" i="561" s="1"/>
  <c r="I72" i="561"/>
  <c r="O57" i="561"/>
  <c r="M57" i="561"/>
  <c r="N57" i="561" s="1"/>
  <c r="K57" i="561"/>
  <c r="G57" i="561"/>
  <c r="AB56" i="561"/>
  <c r="AA56" i="561"/>
  <c r="P56" i="561"/>
  <c r="O56" i="561"/>
  <c r="N56" i="561"/>
  <c r="Q56" i="561" s="1"/>
  <c r="M56" i="561"/>
  <c r="K56" i="561"/>
  <c r="G56" i="561"/>
  <c r="T55" i="561"/>
  <c r="S55" i="561"/>
  <c r="O55" i="561"/>
  <c r="L55" i="561"/>
  <c r="K55" i="561"/>
  <c r="J55" i="561"/>
  <c r="I55" i="561"/>
  <c r="AA41" i="561"/>
  <c r="O41" i="561"/>
  <c r="N41" i="561"/>
  <c r="Q41" i="561" s="1"/>
  <c r="M41" i="561"/>
  <c r="AB41" i="561" s="1"/>
  <c r="K41" i="561"/>
  <c r="G41" i="561"/>
  <c r="AB40" i="561"/>
  <c r="AA40" i="561"/>
  <c r="O40" i="561"/>
  <c r="M40" i="561"/>
  <c r="N40" i="561" s="1"/>
  <c r="K40" i="561"/>
  <c r="G40" i="561"/>
  <c r="AB39" i="561"/>
  <c r="Q39" i="561"/>
  <c r="O39" i="561"/>
  <c r="N39" i="561"/>
  <c r="P39" i="561" s="1"/>
  <c r="M39" i="561"/>
  <c r="AA39" i="561" s="1"/>
  <c r="K39" i="561"/>
  <c r="G39" i="561"/>
  <c r="T38" i="561"/>
  <c r="S38" i="561"/>
  <c r="L38" i="561"/>
  <c r="O38" i="561" s="1"/>
  <c r="J38" i="561"/>
  <c r="K38" i="561" s="1"/>
  <c r="I38" i="561"/>
  <c r="AB22" i="561"/>
  <c r="O22" i="561"/>
  <c r="M22" i="561"/>
  <c r="AA22" i="561" s="1"/>
  <c r="K22" i="561"/>
  <c r="G22" i="561"/>
  <c r="T21" i="561"/>
  <c r="S21" i="561"/>
  <c r="L21" i="561"/>
  <c r="O21" i="561" s="1"/>
  <c r="J21" i="561"/>
  <c r="K21" i="561" s="1"/>
  <c r="I21" i="561"/>
  <c r="AA6" i="561"/>
  <c r="O6" i="561"/>
  <c r="M6" i="561"/>
  <c r="N6" i="561" s="1"/>
  <c r="K6" i="561"/>
  <c r="G6" i="561"/>
  <c r="AB5" i="561"/>
  <c r="AA5" i="561"/>
  <c r="O5" i="561"/>
  <c r="N5" i="561"/>
  <c r="P5" i="561" s="1"/>
  <c r="M5" i="561"/>
  <c r="M21" i="561" s="1"/>
  <c r="K5" i="561"/>
  <c r="G5" i="561"/>
  <c r="F1" i="561" s="1"/>
  <c r="H2" i="561"/>
  <c r="H1" i="561"/>
  <c r="D1" i="561"/>
  <c r="X29" i="560"/>
  <c r="W29" i="560"/>
  <c r="M8" i="560" s="1"/>
  <c r="V29" i="560"/>
  <c r="T29" i="560"/>
  <c r="P29" i="560"/>
  <c r="O29" i="560"/>
  <c r="N29" i="560"/>
  <c r="M29" i="560"/>
  <c r="K29" i="560"/>
  <c r="I29" i="560"/>
  <c r="K8" i="560" s="1"/>
  <c r="H29" i="560"/>
  <c r="G29" i="560"/>
  <c r="D29" i="560"/>
  <c r="O15" i="560"/>
  <c r="N15" i="560"/>
  <c r="I8" i="560" s="1"/>
  <c r="K15" i="560"/>
  <c r="I15" i="560"/>
  <c r="H15" i="560"/>
  <c r="G15" i="560"/>
  <c r="F15" i="560"/>
  <c r="E15" i="560"/>
  <c r="D15" i="560"/>
  <c r="G8" i="560" s="1"/>
  <c r="F8" i="560"/>
  <c r="M7" i="560"/>
  <c r="K7" i="560"/>
  <c r="I7" i="560"/>
  <c r="G7" i="560"/>
  <c r="F7" i="560"/>
  <c r="E7" i="560"/>
  <c r="M6" i="560"/>
  <c r="K6" i="560"/>
  <c r="I6" i="560"/>
  <c r="G6" i="560"/>
  <c r="F6" i="560"/>
  <c r="E6" i="560"/>
  <c r="F3" i="560"/>
  <c r="T157" i="559"/>
  <c r="S157" i="559"/>
  <c r="L157" i="559"/>
  <c r="O157" i="559" s="1"/>
  <c r="J157" i="559"/>
  <c r="K157" i="559" s="1"/>
  <c r="I157" i="559"/>
  <c r="O143" i="559"/>
  <c r="N143" i="559"/>
  <c r="Q143" i="559" s="1"/>
  <c r="M143" i="559"/>
  <c r="AB143" i="559" s="1"/>
  <c r="K143" i="559"/>
  <c r="G143" i="559"/>
  <c r="AB142" i="559"/>
  <c r="AA142" i="559"/>
  <c r="Q142" i="559"/>
  <c r="O142" i="559"/>
  <c r="N142" i="559"/>
  <c r="P142" i="559" s="1"/>
  <c r="M142" i="559"/>
  <c r="K142" i="559"/>
  <c r="G142" i="559"/>
  <c r="AB141" i="559"/>
  <c r="AA141" i="559"/>
  <c r="Q141" i="559"/>
  <c r="O141" i="559"/>
  <c r="N141" i="559"/>
  <c r="P141" i="559" s="1"/>
  <c r="M141" i="559"/>
  <c r="M157" i="559" s="1"/>
  <c r="K141" i="559"/>
  <c r="G141" i="559"/>
  <c r="T140" i="559"/>
  <c r="S140" i="559"/>
  <c r="L140" i="559"/>
  <c r="O140" i="559" s="1"/>
  <c r="J140" i="559"/>
  <c r="K140" i="559" s="1"/>
  <c r="I140" i="559"/>
  <c r="AB126" i="559"/>
  <c r="AA126" i="559"/>
  <c r="Q126" i="559"/>
  <c r="P126" i="559"/>
  <c r="O126" i="559"/>
  <c r="N126" i="559"/>
  <c r="M126" i="559"/>
  <c r="K126" i="559"/>
  <c r="G126" i="559"/>
  <c r="O125" i="559"/>
  <c r="N125" i="559"/>
  <c r="P125" i="559" s="1"/>
  <c r="M125" i="559"/>
  <c r="AB125" i="559" s="1"/>
  <c r="K125" i="559"/>
  <c r="Q125" i="559" s="1"/>
  <c r="G125" i="559"/>
  <c r="O124" i="559"/>
  <c r="M124" i="559"/>
  <c r="M140" i="559" s="1"/>
  <c r="K124" i="559"/>
  <c r="G124" i="559"/>
  <c r="T123" i="559"/>
  <c r="S123" i="559"/>
  <c r="L123" i="559"/>
  <c r="O123" i="559" s="1"/>
  <c r="J123" i="559"/>
  <c r="K123" i="559" s="1"/>
  <c r="I123" i="559"/>
  <c r="O110" i="559"/>
  <c r="N110" i="559"/>
  <c r="Q110" i="559" s="1"/>
  <c r="M110" i="559"/>
  <c r="AB110" i="559" s="1"/>
  <c r="K110" i="559"/>
  <c r="G110" i="559"/>
  <c r="AB109" i="559"/>
  <c r="AA109" i="559"/>
  <c r="O109" i="559"/>
  <c r="N109" i="559"/>
  <c r="Q109" i="559" s="1"/>
  <c r="M109" i="559"/>
  <c r="K109" i="559"/>
  <c r="G109" i="559"/>
  <c r="AB108" i="559"/>
  <c r="AA108" i="559"/>
  <c r="Q108" i="559"/>
  <c r="P108" i="559"/>
  <c r="O108" i="559"/>
  <c r="N108" i="559"/>
  <c r="M108" i="559"/>
  <c r="K108" i="559"/>
  <c r="G108" i="559"/>
  <c r="AB107" i="559"/>
  <c r="AA107" i="559"/>
  <c r="O107" i="559"/>
  <c r="N107" i="559"/>
  <c r="Q107" i="559" s="1"/>
  <c r="M107" i="559"/>
  <c r="K107" i="559"/>
  <c r="G107" i="559"/>
  <c r="T106" i="559"/>
  <c r="S106" i="559"/>
  <c r="O106" i="559"/>
  <c r="M106" i="559"/>
  <c r="AB106" i="559" s="1"/>
  <c r="AC90" i="559" s="1"/>
  <c r="L106" i="559"/>
  <c r="J106" i="559"/>
  <c r="K106" i="559" s="1"/>
  <c r="I106" i="559"/>
  <c r="O94" i="559"/>
  <c r="N94" i="559"/>
  <c r="Q94" i="559" s="1"/>
  <c r="M94" i="559"/>
  <c r="AB94" i="559" s="1"/>
  <c r="K94" i="559"/>
  <c r="G94" i="559"/>
  <c r="AA93" i="559"/>
  <c r="O93" i="559"/>
  <c r="N93" i="559"/>
  <c r="Q93" i="559" s="1"/>
  <c r="M93" i="559"/>
  <c r="AB93" i="559" s="1"/>
  <c r="K93" i="559"/>
  <c r="G93" i="559"/>
  <c r="AB92" i="559"/>
  <c r="AA92" i="559"/>
  <c r="O92" i="559"/>
  <c r="N92" i="559"/>
  <c r="Q92" i="559" s="1"/>
  <c r="M92" i="559"/>
  <c r="K92" i="559"/>
  <c r="G92" i="559"/>
  <c r="AB91" i="559"/>
  <c r="AA91" i="559"/>
  <c r="Q91" i="559"/>
  <c r="O91" i="559"/>
  <c r="N91" i="559"/>
  <c r="M91" i="559"/>
  <c r="K91" i="559"/>
  <c r="P91" i="559" s="1"/>
  <c r="G91" i="559"/>
  <c r="AB90" i="559"/>
  <c r="AA90" i="559"/>
  <c r="O90" i="559"/>
  <c r="N90" i="559"/>
  <c r="Q90" i="559" s="1"/>
  <c r="M90" i="559"/>
  <c r="K90" i="559"/>
  <c r="G90" i="559"/>
  <c r="T89" i="559"/>
  <c r="S89" i="559"/>
  <c r="O89" i="559"/>
  <c r="M89" i="559"/>
  <c r="AB89" i="559" s="1"/>
  <c r="AC73" i="559" s="1"/>
  <c r="L89" i="559"/>
  <c r="J89" i="559"/>
  <c r="K89" i="559" s="1"/>
  <c r="I89" i="559"/>
  <c r="AA78" i="559"/>
  <c r="O78" i="559"/>
  <c r="N78" i="559"/>
  <c r="Q78" i="559" s="1"/>
  <c r="M78" i="559"/>
  <c r="AB78" i="559" s="1"/>
  <c r="K78" i="559"/>
  <c r="G78" i="559"/>
  <c r="AA77" i="559"/>
  <c r="O77" i="559"/>
  <c r="N77" i="559"/>
  <c r="Q77" i="559" s="1"/>
  <c r="M77" i="559"/>
  <c r="AB77" i="559" s="1"/>
  <c r="K77" i="559"/>
  <c r="G77" i="559"/>
  <c r="AB76" i="559"/>
  <c r="AA76" i="559"/>
  <c r="O76" i="559"/>
  <c r="N76" i="559"/>
  <c r="Q76" i="559" s="1"/>
  <c r="M76" i="559"/>
  <c r="K76" i="559"/>
  <c r="G76" i="559"/>
  <c r="AB75" i="559"/>
  <c r="AA75" i="559"/>
  <c r="Q75" i="559"/>
  <c r="O75" i="559"/>
  <c r="N75" i="559"/>
  <c r="M75" i="559"/>
  <c r="K75" i="559"/>
  <c r="P75" i="559" s="1"/>
  <c r="G75" i="559"/>
  <c r="AA74" i="559"/>
  <c r="O74" i="559"/>
  <c r="N74" i="559"/>
  <c r="Q74" i="559" s="1"/>
  <c r="M74" i="559"/>
  <c r="AB74" i="559" s="1"/>
  <c r="K74" i="559"/>
  <c r="G74" i="559"/>
  <c r="O73" i="559"/>
  <c r="M73" i="559"/>
  <c r="AB73" i="559" s="1"/>
  <c r="K73" i="559"/>
  <c r="G73" i="559"/>
  <c r="T72" i="559"/>
  <c r="S72" i="559"/>
  <c r="L72" i="559"/>
  <c r="H1" i="559" s="1"/>
  <c r="J72" i="559"/>
  <c r="K72" i="559" s="1"/>
  <c r="I72" i="559"/>
  <c r="AA59" i="559"/>
  <c r="O59" i="559"/>
  <c r="N59" i="559"/>
  <c r="Q59" i="559" s="1"/>
  <c r="M59" i="559"/>
  <c r="AB59" i="559" s="1"/>
  <c r="K59" i="559"/>
  <c r="G59" i="559"/>
  <c r="AB58" i="559"/>
  <c r="AA58" i="559"/>
  <c r="O58" i="559"/>
  <c r="N58" i="559"/>
  <c r="P58" i="559" s="1"/>
  <c r="M58" i="559"/>
  <c r="K58" i="559"/>
  <c r="Q58" i="559" s="1"/>
  <c r="G58" i="559"/>
  <c r="AB57" i="559"/>
  <c r="AA57" i="559"/>
  <c r="Q57" i="559"/>
  <c r="O57" i="559"/>
  <c r="N57" i="559"/>
  <c r="M57" i="559"/>
  <c r="K57" i="559"/>
  <c r="P57" i="559" s="1"/>
  <c r="G57" i="559"/>
  <c r="AB56" i="559"/>
  <c r="AA56" i="559"/>
  <c r="O56" i="559"/>
  <c r="N56" i="559"/>
  <c r="Q56" i="559" s="1"/>
  <c r="M56" i="559"/>
  <c r="K56" i="559"/>
  <c r="G56" i="559"/>
  <c r="T55" i="559"/>
  <c r="S55" i="559"/>
  <c r="O55" i="559"/>
  <c r="M55" i="559"/>
  <c r="AB55" i="559" s="1"/>
  <c r="AC39" i="559" s="1"/>
  <c r="L55" i="559"/>
  <c r="J55" i="559"/>
  <c r="K55" i="559" s="1"/>
  <c r="I55" i="559"/>
  <c r="AA43" i="559"/>
  <c r="O43" i="559"/>
  <c r="N43" i="559"/>
  <c r="Q43" i="559" s="1"/>
  <c r="M43" i="559"/>
  <c r="AB43" i="559" s="1"/>
  <c r="K43" i="559"/>
  <c r="G43" i="559"/>
  <c r="AA42" i="559"/>
  <c r="O42" i="559"/>
  <c r="N42" i="559"/>
  <c r="Q42" i="559" s="1"/>
  <c r="M42" i="559"/>
  <c r="AB42" i="559" s="1"/>
  <c r="K42" i="559"/>
  <c r="G42" i="559"/>
  <c r="AB41" i="559"/>
  <c r="AA41" i="559"/>
  <c r="O41" i="559"/>
  <c r="N41" i="559"/>
  <c r="P41" i="559" s="1"/>
  <c r="M41" i="559"/>
  <c r="K41" i="559"/>
  <c r="Q41" i="559" s="1"/>
  <c r="G41" i="559"/>
  <c r="AB40" i="559"/>
  <c r="AA40" i="559"/>
  <c r="Q40" i="559"/>
  <c r="O40" i="559"/>
  <c r="N40" i="559"/>
  <c r="M40" i="559"/>
  <c r="K40" i="559"/>
  <c r="P40" i="559" s="1"/>
  <c r="G40" i="559"/>
  <c r="AB39" i="559"/>
  <c r="AA39" i="559"/>
  <c r="O39" i="559"/>
  <c r="N39" i="559"/>
  <c r="Q39" i="559" s="1"/>
  <c r="M39" i="559"/>
  <c r="K39" i="559"/>
  <c r="G39" i="559"/>
  <c r="T38" i="559"/>
  <c r="S38" i="559"/>
  <c r="O38" i="559"/>
  <c r="M38" i="559"/>
  <c r="AB38" i="559" s="1"/>
  <c r="AC22" i="559" s="1"/>
  <c r="L38" i="559"/>
  <c r="J38" i="559"/>
  <c r="K38" i="559" s="1"/>
  <c r="I38" i="559"/>
  <c r="AA26" i="559"/>
  <c r="O26" i="559"/>
  <c r="N26" i="559"/>
  <c r="Q26" i="559" s="1"/>
  <c r="M26" i="559"/>
  <c r="AB26" i="559" s="1"/>
  <c r="K26" i="559"/>
  <c r="G26" i="559"/>
  <c r="AA25" i="559"/>
  <c r="O25" i="559"/>
  <c r="N25" i="559"/>
  <c r="Q25" i="559" s="1"/>
  <c r="M25" i="559"/>
  <c r="AB25" i="559" s="1"/>
  <c r="K25" i="559"/>
  <c r="G25" i="559"/>
  <c r="AB24" i="559"/>
  <c r="AA24" i="559"/>
  <c r="O24" i="559"/>
  <c r="N24" i="559"/>
  <c r="P24" i="559" s="1"/>
  <c r="M24" i="559"/>
  <c r="K24" i="559"/>
  <c r="Q24" i="559" s="1"/>
  <c r="G24" i="559"/>
  <c r="AB23" i="559"/>
  <c r="AA23" i="559"/>
  <c r="Q23" i="559"/>
  <c r="O23" i="559"/>
  <c r="N23" i="559"/>
  <c r="M23" i="559"/>
  <c r="K23" i="559"/>
  <c r="P23" i="559" s="1"/>
  <c r="G23" i="559"/>
  <c r="AB22" i="559"/>
  <c r="AA22" i="559"/>
  <c r="O22" i="559"/>
  <c r="N22" i="559"/>
  <c r="Q22" i="559" s="1"/>
  <c r="M22" i="559"/>
  <c r="K22" i="559"/>
  <c r="G22" i="559"/>
  <c r="T21" i="559"/>
  <c r="S21" i="559"/>
  <c r="O21" i="559"/>
  <c r="M21" i="559"/>
  <c r="AB21" i="559" s="1"/>
  <c r="AC5" i="559" s="1"/>
  <c r="L21" i="559"/>
  <c r="J21" i="559"/>
  <c r="K21" i="559" s="1"/>
  <c r="I21" i="559"/>
  <c r="AA6" i="559"/>
  <c r="O6" i="559"/>
  <c r="N6" i="559"/>
  <c r="Q6" i="559" s="1"/>
  <c r="M6" i="559"/>
  <c r="AB6" i="559" s="1"/>
  <c r="K6" i="559"/>
  <c r="G6" i="559"/>
  <c r="O5" i="559"/>
  <c r="M5" i="559"/>
  <c r="AB5" i="559" s="1"/>
  <c r="K5" i="559"/>
  <c r="G5" i="559"/>
  <c r="F1" i="559" s="1"/>
  <c r="F2" i="559" s="1"/>
  <c r="H2" i="559"/>
  <c r="D1" i="559"/>
  <c r="T208" i="558"/>
  <c r="S208" i="558"/>
  <c r="L208" i="558"/>
  <c r="J208" i="558"/>
  <c r="K208" i="558" s="1"/>
  <c r="I208" i="558"/>
  <c r="O208" i="558" s="1"/>
  <c r="AB197" i="558"/>
  <c r="AA197" i="558"/>
  <c r="Q197" i="558"/>
  <c r="O197" i="558"/>
  <c r="N197" i="558"/>
  <c r="P197" i="558" s="1"/>
  <c r="M197" i="558"/>
  <c r="K197" i="558"/>
  <c r="G197" i="558"/>
  <c r="AA196" i="558"/>
  <c r="O196" i="558"/>
  <c r="N196" i="558"/>
  <c r="P196" i="558" s="1"/>
  <c r="M196" i="558"/>
  <c r="AB196" i="558" s="1"/>
  <c r="K196" i="558"/>
  <c r="Q196" i="558" s="1"/>
  <c r="G196" i="558"/>
  <c r="AA195" i="558"/>
  <c r="O195" i="558"/>
  <c r="N195" i="558"/>
  <c r="Q195" i="558" s="1"/>
  <c r="M195" i="558"/>
  <c r="AB195" i="558" s="1"/>
  <c r="K195" i="558"/>
  <c r="G195" i="558"/>
  <c r="AB194" i="558"/>
  <c r="AA194" i="558"/>
  <c r="O194" i="558"/>
  <c r="N194" i="558"/>
  <c r="P194" i="558" s="1"/>
  <c r="M194" i="558"/>
  <c r="K194" i="558"/>
  <c r="Q194" i="558" s="1"/>
  <c r="G194" i="558"/>
  <c r="AB193" i="558"/>
  <c r="AA193" i="558"/>
  <c r="Q193" i="558"/>
  <c r="O193" i="558"/>
  <c r="N193" i="558"/>
  <c r="P193" i="558" s="1"/>
  <c r="M193" i="558"/>
  <c r="K193" i="558"/>
  <c r="G193" i="558"/>
  <c r="AB192" i="558"/>
  <c r="AA192" i="558"/>
  <c r="O192" i="558"/>
  <c r="N192" i="558"/>
  <c r="Q192" i="558" s="1"/>
  <c r="M192" i="558"/>
  <c r="M208" i="558" s="1"/>
  <c r="K192" i="558"/>
  <c r="G192" i="558"/>
  <c r="T191" i="558"/>
  <c r="S191" i="558"/>
  <c r="O191" i="558"/>
  <c r="M191" i="558"/>
  <c r="AB191" i="558" s="1"/>
  <c r="AC175" i="558" s="1"/>
  <c r="L191" i="558"/>
  <c r="J191" i="558"/>
  <c r="K191" i="558" s="1"/>
  <c r="I191" i="558"/>
  <c r="AA178" i="558"/>
  <c r="O178" i="558"/>
  <c r="N178" i="558"/>
  <c r="P178" i="558" s="1"/>
  <c r="M178" i="558"/>
  <c r="AB178" i="558" s="1"/>
  <c r="K178" i="558"/>
  <c r="Q178" i="558" s="1"/>
  <c r="G178" i="558"/>
  <c r="AA177" i="558"/>
  <c r="O177" i="558"/>
  <c r="N177" i="558"/>
  <c r="Q177" i="558" s="1"/>
  <c r="M177" i="558"/>
  <c r="AB177" i="558" s="1"/>
  <c r="K177" i="558"/>
  <c r="G177" i="558"/>
  <c r="AA176" i="558"/>
  <c r="O176" i="558"/>
  <c r="N176" i="558"/>
  <c r="P176" i="558" s="1"/>
  <c r="M176" i="558"/>
  <c r="AB176" i="558" s="1"/>
  <c r="K176" i="558"/>
  <c r="Q176" i="558" s="1"/>
  <c r="G176" i="558"/>
  <c r="AA175" i="558"/>
  <c r="Q175" i="558"/>
  <c r="O175" i="558"/>
  <c r="N175" i="558"/>
  <c r="P175" i="558" s="1"/>
  <c r="M175" i="558"/>
  <c r="AB175" i="558" s="1"/>
  <c r="K175" i="558"/>
  <c r="G175" i="558"/>
  <c r="T174" i="558"/>
  <c r="S174" i="558"/>
  <c r="L174" i="558"/>
  <c r="J174" i="558"/>
  <c r="K174" i="558" s="1"/>
  <c r="I174" i="558"/>
  <c r="O174" i="558" s="1"/>
  <c r="AA160" i="558"/>
  <c r="Q160" i="558"/>
  <c r="O160" i="558"/>
  <c r="N160" i="558"/>
  <c r="P160" i="558" s="1"/>
  <c r="M160" i="558"/>
  <c r="AB160" i="558" s="1"/>
  <c r="K160" i="558"/>
  <c r="G160" i="558"/>
  <c r="AA159" i="558"/>
  <c r="O159" i="558"/>
  <c r="N159" i="558"/>
  <c r="P159" i="558" s="1"/>
  <c r="M159" i="558"/>
  <c r="AB159" i="558" s="1"/>
  <c r="K159" i="558"/>
  <c r="Q159" i="558" s="1"/>
  <c r="G159" i="558"/>
  <c r="O158" i="558"/>
  <c r="M158" i="558"/>
  <c r="M174" i="558" s="1"/>
  <c r="K158" i="558"/>
  <c r="G158" i="558"/>
  <c r="T157" i="558"/>
  <c r="S157" i="558"/>
  <c r="O157" i="558"/>
  <c r="L157" i="558"/>
  <c r="J157" i="558"/>
  <c r="K157" i="558" s="1"/>
  <c r="I157" i="558"/>
  <c r="AA144" i="558"/>
  <c r="O144" i="558"/>
  <c r="N144" i="558"/>
  <c r="Q144" i="558" s="1"/>
  <c r="M144" i="558"/>
  <c r="AB144" i="558" s="1"/>
  <c r="K144" i="558"/>
  <c r="G144" i="558"/>
  <c r="AA143" i="558"/>
  <c r="O143" i="558"/>
  <c r="N143" i="558"/>
  <c r="P143" i="558" s="1"/>
  <c r="M143" i="558"/>
  <c r="AB143" i="558" s="1"/>
  <c r="K143" i="558"/>
  <c r="Q143" i="558" s="1"/>
  <c r="G143" i="558"/>
  <c r="AA142" i="558"/>
  <c r="Q142" i="558"/>
  <c r="O142" i="558"/>
  <c r="N142" i="558"/>
  <c r="P142" i="558" s="1"/>
  <c r="M142" i="558"/>
  <c r="AB142" i="558" s="1"/>
  <c r="K142" i="558"/>
  <c r="G142" i="558"/>
  <c r="AB141" i="558"/>
  <c r="AA141" i="558"/>
  <c r="O141" i="558"/>
  <c r="N141" i="558"/>
  <c r="Q141" i="558" s="1"/>
  <c r="M141" i="558"/>
  <c r="M157" i="558" s="1"/>
  <c r="K141" i="558"/>
  <c r="G141" i="558"/>
  <c r="T140" i="558"/>
  <c r="S140" i="558"/>
  <c r="O140" i="558"/>
  <c r="M140" i="558"/>
  <c r="AB140" i="558" s="1"/>
  <c r="AC124" i="558" s="1"/>
  <c r="L140" i="558"/>
  <c r="J140" i="558"/>
  <c r="K140" i="558" s="1"/>
  <c r="I140" i="558"/>
  <c r="AA127" i="558"/>
  <c r="O127" i="558"/>
  <c r="N127" i="558"/>
  <c r="P127" i="558" s="1"/>
  <c r="M127" i="558"/>
  <c r="AB127" i="558" s="1"/>
  <c r="K127" i="558"/>
  <c r="Q127" i="558" s="1"/>
  <c r="G127" i="558"/>
  <c r="AA126" i="558"/>
  <c r="O126" i="558"/>
  <c r="N126" i="558"/>
  <c r="Q126" i="558" s="1"/>
  <c r="M126" i="558"/>
  <c r="AB126" i="558" s="1"/>
  <c r="K126" i="558"/>
  <c r="G126" i="558"/>
  <c r="AA125" i="558"/>
  <c r="O125" i="558"/>
  <c r="N125" i="558"/>
  <c r="P125" i="558" s="1"/>
  <c r="M125" i="558"/>
  <c r="AB125" i="558" s="1"/>
  <c r="K125" i="558"/>
  <c r="Q125" i="558" s="1"/>
  <c r="G125" i="558"/>
  <c r="AB124" i="558"/>
  <c r="AA124" i="558"/>
  <c r="Q124" i="558"/>
  <c r="O124" i="558"/>
  <c r="N124" i="558"/>
  <c r="P124" i="558" s="1"/>
  <c r="M124" i="558"/>
  <c r="K124" i="558"/>
  <c r="G124" i="558"/>
  <c r="T123" i="558"/>
  <c r="S123" i="558"/>
  <c r="L123" i="558"/>
  <c r="J123" i="558"/>
  <c r="K123" i="558" s="1"/>
  <c r="I123" i="558"/>
  <c r="O123" i="558" s="1"/>
  <c r="AA112" i="558"/>
  <c r="Q112" i="558"/>
  <c r="O112" i="558"/>
  <c r="N112" i="558"/>
  <c r="P112" i="558" s="1"/>
  <c r="M112" i="558"/>
  <c r="AB112" i="558" s="1"/>
  <c r="K112" i="558"/>
  <c r="G112" i="558"/>
  <c r="AA111" i="558"/>
  <c r="O111" i="558"/>
  <c r="N111" i="558"/>
  <c r="P111" i="558" s="1"/>
  <c r="M111" i="558"/>
  <c r="AB111" i="558" s="1"/>
  <c r="K111" i="558"/>
  <c r="Q111" i="558" s="1"/>
  <c r="G111" i="558"/>
  <c r="AA110" i="558"/>
  <c r="O110" i="558"/>
  <c r="N110" i="558"/>
  <c r="Q110" i="558" s="1"/>
  <c r="M110" i="558"/>
  <c r="AB110" i="558" s="1"/>
  <c r="K110" i="558"/>
  <c r="G110" i="558"/>
  <c r="AA109" i="558"/>
  <c r="O109" i="558"/>
  <c r="N109" i="558"/>
  <c r="P109" i="558" s="1"/>
  <c r="M109" i="558"/>
  <c r="AB109" i="558" s="1"/>
  <c r="K109" i="558"/>
  <c r="Q109" i="558" s="1"/>
  <c r="G109" i="558"/>
  <c r="AA108" i="558"/>
  <c r="Q108" i="558"/>
  <c r="O108" i="558"/>
  <c r="N108" i="558"/>
  <c r="P108" i="558" s="1"/>
  <c r="M108" i="558"/>
  <c r="AB108" i="558" s="1"/>
  <c r="K108" i="558"/>
  <c r="G108" i="558"/>
  <c r="AB107" i="558"/>
  <c r="AA107" i="558"/>
  <c r="O107" i="558"/>
  <c r="N107" i="558"/>
  <c r="Q107" i="558" s="1"/>
  <c r="M107" i="558"/>
  <c r="M123" i="558" s="1"/>
  <c r="K107" i="558"/>
  <c r="G107" i="558"/>
  <c r="T106" i="558"/>
  <c r="S106" i="558"/>
  <c r="O106" i="558"/>
  <c r="M106" i="558"/>
  <c r="AB106" i="558" s="1"/>
  <c r="AC90" i="558" s="1"/>
  <c r="L106" i="558"/>
  <c r="J106" i="558"/>
  <c r="K106" i="558" s="1"/>
  <c r="I106" i="558"/>
  <c r="AA93" i="558"/>
  <c r="O93" i="558"/>
  <c r="N93" i="558"/>
  <c r="P93" i="558" s="1"/>
  <c r="M93" i="558"/>
  <c r="AB93" i="558" s="1"/>
  <c r="K93" i="558"/>
  <c r="Q93" i="558" s="1"/>
  <c r="G93" i="558"/>
  <c r="AA92" i="558"/>
  <c r="O92" i="558"/>
  <c r="N92" i="558"/>
  <c r="Q92" i="558" s="1"/>
  <c r="M92" i="558"/>
  <c r="AB92" i="558" s="1"/>
  <c r="K92" i="558"/>
  <c r="G92" i="558"/>
  <c r="AA91" i="558"/>
  <c r="O91" i="558"/>
  <c r="N91" i="558"/>
  <c r="P91" i="558" s="1"/>
  <c r="M91" i="558"/>
  <c r="AB91" i="558" s="1"/>
  <c r="K91" i="558"/>
  <c r="Q91" i="558" s="1"/>
  <c r="G91" i="558"/>
  <c r="AA90" i="558"/>
  <c r="Q90" i="558"/>
  <c r="O90" i="558"/>
  <c r="N90" i="558"/>
  <c r="P90" i="558" s="1"/>
  <c r="M90" i="558"/>
  <c r="AB90" i="558" s="1"/>
  <c r="K90" i="558"/>
  <c r="G90" i="558"/>
  <c r="T89" i="558"/>
  <c r="S89" i="558"/>
  <c r="L89" i="558"/>
  <c r="O89" i="558" s="1"/>
  <c r="J89" i="558"/>
  <c r="K89" i="558" s="1"/>
  <c r="I89" i="558"/>
  <c r="AA77" i="558"/>
  <c r="Q77" i="558"/>
  <c r="O77" i="558"/>
  <c r="N77" i="558"/>
  <c r="P77" i="558" s="1"/>
  <c r="M77" i="558"/>
  <c r="AB77" i="558" s="1"/>
  <c r="K77" i="558"/>
  <c r="G77" i="558"/>
  <c r="AA76" i="558"/>
  <c r="O76" i="558"/>
  <c r="N76" i="558"/>
  <c r="P76" i="558" s="1"/>
  <c r="M76" i="558"/>
  <c r="AB76" i="558" s="1"/>
  <c r="K76" i="558"/>
  <c r="Q76" i="558" s="1"/>
  <c r="G76" i="558"/>
  <c r="AA75" i="558"/>
  <c r="O75" i="558"/>
  <c r="N75" i="558"/>
  <c r="Q75" i="558" s="1"/>
  <c r="M75" i="558"/>
  <c r="AB75" i="558" s="1"/>
  <c r="K75" i="558"/>
  <c r="G75" i="558"/>
  <c r="AA74" i="558"/>
  <c r="O74" i="558"/>
  <c r="N74" i="558"/>
  <c r="Q74" i="558" s="1"/>
  <c r="M74" i="558"/>
  <c r="AB74" i="558" s="1"/>
  <c r="K74" i="558"/>
  <c r="G74" i="558"/>
  <c r="AA73" i="558"/>
  <c r="Q73" i="558"/>
  <c r="O73" i="558"/>
  <c r="N73" i="558"/>
  <c r="P73" i="558" s="1"/>
  <c r="M73" i="558"/>
  <c r="M89" i="558" s="1"/>
  <c r="K73" i="558"/>
  <c r="G73" i="558"/>
  <c r="T72" i="558"/>
  <c r="S72" i="558"/>
  <c r="L72" i="558"/>
  <c r="O72" i="558" s="1"/>
  <c r="J72" i="558"/>
  <c r="K72" i="558" s="1"/>
  <c r="I72" i="558"/>
  <c r="AA57" i="558"/>
  <c r="Q57" i="558"/>
  <c r="O57" i="558"/>
  <c r="N57" i="558"/>
  <c r="P57" i="558" s="1"/>
  <c r="M57" i="558"/>
  <c r="AB57" i="558" s="1"/>
  <c r="K57" i="558"/>
  <c r="G57" i="558"/>
  <c r="AB56" i="558"/>
  <c r="AA56" i="558"/>
  <c r="O56" i="558"/>
  <c r="N56" i="558"/>
  <c r="Q56" i="558" s="1"/>
  <c r="M56" i="558"/>
  <c r="M72" i="558" s="1"/>
  <c r="K56" i="558"/>
  <c r="G56" i="558"/>
  <c r="T55" i="558"/>
  <c r="S55" i="558"/>
  <c r="O55" i="558"/>
  <c r="M55" i="558"/>
  <c r="AB55" i="558" s="1"/>
  <c r="AC39" i="558" s="1"/>
  <c r="L55" i="558"/>
  <c r="J55" i="558"/>
  <c r="K55" i="558" s="1"/>
  <c r="I55" i="558"/>
  <c r="AA41" i="558"/>
  <c r="O41" i="558"/>
  <c r="N41" i="558"/>
  <c r="P41" i="558" s="1"/>
  <c r="M41" i="558"/>
  <c r="AB41" i="558" s="1"/>
  <c r="K41" i="558"/>
  <c r="Q41" i="558" s="1"/>
  <c r="G41" i="558"/>
  <c r="AA40" i="558"/>
  <c r="O40" i="558"/>
  <c r="N40" i="558"/>
  <c r="Q40" i="558" s="1"/>
  <c r="M40" i="558"/>
  <c r="AB40" i="558" s="1"/>
  <c r="K40" i="558"/>
  <c r="G40" i="558"/>
  <c r="AB39" i="558"/>
  <c r="O39" i="558"/>
  <c r="M39" i="558"/>
  <c r="AA39" i="558" s="1"/>
  <c r="K39" i="558"/>
  <c r="G39" i="558"/>
  <c r="T38" i="558"/>
  <c r="S38" i="558"/>
  <c r="L38" i="558"/>
  <c r="O38" i="558" s="1"/>
  <c r="J38" i="558"/>
  <c r="K38" i="558" s="1"/>
  <c r="I38" i="558"/>
  <c r="AB22" i="558"/>
  <c r="O22" i="558"/>
  <c r="M22" i="558"/>
  <c r="AA22" i="558" s="1"/>
  <c r="K22" i="558"/>
  <c r="G22" i="558"/>
  <c r="AB21" i="558"/>
  <c r="AC5" i="558" s="1"/>
  <c r="T21" i="558"/>
  <c r="S21" i="558"/>
  <c r="M21" i="558"/>
  <c r="N21" i="558" s="1"/>
  <c r="L21" i="558"/>
  <c r="O21" i="558" s="1"/>
  <c r="J21" i="558"/>
  <c r="K21" i="558" s="1"/>
  <c r="I21" i="558"/>
  <c r="AA6" i="558"/>
  <c r="O6" i="558"/>
  <c r="M6" i="558"/>
  <c r="N6" i="558" s="1"/>
  <c r="K6" i="558"/>
  <c r="G6" i="558"/>
  <c r="AB5" i="558"/>
  <c r="AA5" i="558"/>
  <c r="Q5" i="558"/>
  <c r="O5" i="558"/>
  <c r="N5" i="558"/>
  <c r="P5" i="558" s="1"/>
  <c r="M5" i="558"/>
  <c r="K5" i="558"/>
  <c r="G5" i="558"/>
  <c r="F1" i="558" s="1"/>
  <c r="H2" i="558"/>
  <c r="D1" i="558"/>
  <c r="F3" i="557" s="1"/>
  <c r="X29" i="557"/>
  <c r="W29" i="557"/>
  <c r="V29" i="557"/>
  <c r="T29" i="557"/>
  <c r="P29" i="557"/>
  <c r="O29" i="557"/>
  <c r="N29" i="557"/>
  <c r="M29" i="557"/>
  <c r="I29" i="557"/>
  <c r="H29" i="557"/>
  <c r="G29" i="557"/>
  <c r="D29" i="557"/>
  <c r="K8" i="557" s="1"/>
  <c r="O15" i="557"/>
  <c r="N15" i="557"/>
  <c r="K15" i="557"/>
  <c r="I15" i="557"/>
  <c r="H15" i="557"/>
  <c r="G15" i="557"/>
  <c r="F15" i="557"/>
  <c r="E15" i="557"/>
  <c r="D15" i="557"/>
  <c r="G8" i="557" s="1"/>
  <c r="M8" i="557"/>
  <c r="I8" i="557"/>
  <c r="F8" i="557"/>
  <c r="M7" i="557"/>
  <c r="K7" i="557"/>
  <c r="I7" i="557"/>
  <c r="G7" i="557"/>
  <c r="F7" i="557"/>
  <c r="E7" i="557"/>
  <c r="M6" i="557"/>
  <c r="K6" i="557"/>
  <c r="I6" i="557"/>
  <c r="G6" i="557"/>
  <c r="F6" i="557"/>
  <c r="E6" i="557"/>
  <c r="T157" i="556"/>
  <c r="S157" i="556"/>
  <c r="M157" i="556"/>
  <c r="AB157" i="556" s="1"/>
  <c r="AC141" i="556" s="1"/>
  <c r="L157" i="556"/>
  <c r="O157" i="556" s="1"/>
  <c r="J157" i="556"/>
  <c r="K157" i="556" s="1"/>
  <c r="I157" i="556"/>
  <c r="AB143" i="556"/>
  <c r="AA143" i="556"/>
  <c r="O143" i="556"/>
  <c r="M143" i="556"/>
  <c r="N143" i="556" s="1"/>
  <c r="K143" i="556"/>
  <c r="G143" i="556"/>
  <c r="AB142" i="556"/>
  <c r="AA142" i="556"/>
  <c r="O142" i="556"/>
  <c r="M142" i="556"/>
  <c r="N142" i="556" s="1"/>
  <c r="K142" i="556"/>
  <c r="G142" i="556"/>
  <c r="AB141" i="556"/>
  <c r="AA141" i="556"/>
  <c r="O141" i="556"/>
  <c r="N141" i="556"/>
  <c r="P141" i="556" s="1"/>
  <c r="M141" i="556"/>
  <c r="K141" i="556"/>
  <c r="G141" i="556"/>
  <c r="T140" i="556"/>
  <c r="S140" i="556"/>
  <c r="L140" i="556"/>
  <c r="J140" i="556"/>
  <c r="I140" i="556"/>
  <c r="O140" i="556" s="1"/>
  <c r="AA126" i="556"/>
  <c r="O126" i="556"/>
  <c r="M126" i="556"/>
  <c r="N126" i="556" s="1"/>
  <c r="K126" i="556"/>
  <c r="G126" i="556"/>
  <c r="O125" i="556"/>
  <c r="N125" i="556"/>
  <c r="Q125" i="556" s="1"/>
  <c r="M125" i="556"/>
  <c r="AB125" i="556" s="1"/>
  <c r="K125" i="556"/>
  <c r="G125" i="556"/>
  <c r="AB124" i="556"/>
  <c r="O124" i="556"/>
  <c r="N124" i="556"/>
  <c r="Q124" i="556" s="1"/>
  <c r="M124" i="556"/>
  <c r="M140" i="556" s="1"/>
  <c r="K124" i="556"/>
  <c r="G124" i="556"/>
  <c r="T123" i="556"/>
  <c r="S123" i="556"/>
  <c r="M123" i="556"/>
  <c r="AB123" i="556" s="1"/>
  <c r="AC107" i="556" s="1"/>
  <c r="L123" i="556"/>
  <c r="O123" i="556" s="1"/>
  <c r="J123" i="556"/>
  <c r="K123" i="556" s="1"/>
  <c r="I123" i="556"/>
  <c r="AB110" i="556"/>
  <c r="AA110" i="556"/>
  <c r="O110" i="556"/>
  <c r="N110" i="556"/>
  <c r="Q110" i="556" s="1"/>
  <c r="M110" i="556"/>
  <c r="K110" i="556"/>
  <c r="G110" i="556"/>
  <c r="AB109" i="556"/>
  <c r="AA109" i="556"/>
  <c r="O109" i="556"/>
  <c r="M109" i="556"/>
  <c r="N109" i="556" s="1"/>
  <c r="K109" i="556"/>
  <c r="G109" i="556"/>
  <c r="AA108" i="556"/>
  <c r="O108" i="556"/>
  <c r="M108" i="556"/>
  <c r="N108" i="556" s="1"/>
  <c r="K108" i="556"/>
  <c r="G108" i="556"/>
  <c r="AA107" i="556"/>
  <c r="Q107" i="556"/>
  <c r="O107" i="556"/>
  <c r="N107" i="556"/>
  <c r="M107" i="556"/>
  <c r="AB107" i="556" s="1"/>
  <c r="K107" i="556"/>
  <c r="P107" i="556" s="1"/>
  <c r="G107" i="556"/>
  <c r="T106" i="556"/>
  <c r="S106" i="556"/>
  <c r="O106" i="556"/>
  <c r="L106" i="556"/>
  <c r="K106" i="556"/>
  <c r="J106" i="556"/>
  <c r="I106" i="556"/>
  <c r="O94" i="556"/>
  <c r="N94" i="556"/>
  <c r="Q94" i="556" s="1"/>
  <c r="M94" i="556"/>
  <c r="AB94" i="556" s="1"/>
  <c r="K94" i="556"/>
  <c r="G94" i="556"/>
  <c r="AB93" i="556"/>
  <c r="AA93" i="556"/>
  <c r="O93" i="556"/>
  <c r="N93" i="556"/>
  <c r="Q93" i="556" s="1"/>
  <c r="M93" i="556"/>
  <c r="K93" i="556"/>
  <c r="G93" i="556"/>
  <c r="AB92" i="556"/>
  <c r="AA92" i="556"/>
  <c r="P92" i="556"/>
  <c r="O92" i="556"/>
  <c r="N92" i="556"/>
  <c r="M92" i="556"/>
  <c r="K92" i="556"/>
  <c r="Q92" i="556" s="1"/>
  <c r="G92" i="556"/>
  <c r="AA91" i="556"/>
  <c r="O91" i="556"/>
  <c r="M91" i="556"/>
  <c r="N91" i="556" s="1"/>
  <c r="K91" i="556"/>
  <c r="G91" i="556"/>
  <c r="Q90" i="556"/>
  <c r="O90" i="556"/>
  <c r="N90" i="556"/>
  <c r="P90" i="556" s="1"/>
  <c r="M90" i="556"/>
  <c r="AB90" i="556" s="1"/>
  <c r="K90" i="556"/>
  <c r="G90" i="556"/>
  <c r="T89" i="556"/>
  <c r="S89" i="556"/>
  <c r="O89" i="556"/>
  <c r="L89" i="556"/>
  <c r="K89" i="556"/>
  <c r="J89" i="556"/>
  <c r="I89" i="556"/>
  <c r="AA78" i="556"/>
  <c r="O78" i="556"/>
  <c r="N78" i="556"/>
  <c r="Q78" i="556" s="1"/>
  <c r="M78" i="556"/>
  <c r="AB78" i="556" s="1"/>
  <c r="K78" i="556"/>
  <c r="G78" i="556"/>
  <c r="AB77" i="556"/>
  <c r="AA77" i="556"/>
  <c r="O77" i="556"/>
  <c r="N77" i="556"/>
  <c r="P77" i="556" s="1"/>
  <c r="M77" i="556"/>
  <c r="K77" i="556"/>
  <c r="Q77" i="556" s="1"/>
  <c r="G77" i="556"/>
  <c r="AB76" i="556"/>
  <c r="AA76" i="556"/>
  <c r="P76" i="556"/>
  <c r="O76" i="556"/>
  <c r="N76" i="556"/>
  <c r="Q76" i="556" s="1"/>
  <c r="M76" i="556"/>
  <c r="K76" i="556"/>
  <c r="G76" i="556"/>
  <c r="AA75" i="556"/>
  <c r="O75" i="556"/>
  <c r="M75" i="556"/>
  <c r="N75" i="556" s="1"/>
  <c r="K75" i="556"/>
  <c r="G75" i="556"/>
  <c r="AA74" i="556"/>
  <c r="O74" i="556"/>
  <c r="N74" i="556"/>
  <c r="Q74" i="556" s="1"/>
  <c r="M74" i="556"/>
  <c r="AB74" i="556" s="1"/>
  <c r="K74" i="556"/>
  <c r="G74" i="556"/>
  <c r="AB73" i="556"/>
  <c r="O73" i="556"/>
  <c r="N73" i="556"/>
  <c r="Q73" i="556" s="1"/>
  <c r="M73" i="556"/>
  <c r="AA73" i="556" s="1"/>
  <c r="K73" i="556"/>
  <c r="G73" i="556"/>
  <c r="T72" i="556"/>
  <c r="S72" i="556"/>
  <c r="M72" i="556"/>
  <c r="AB72" i="556" s="1"/>
  <c r="AC56" i="556" s="1"/>
  <c r="L72" i="556"/>
  <c r="O72" i="556" s="1"/>
  <c r="J72" i="556"/>
  <c r="K72" i="556" s="1"/>
  <c r="I72" i="556"/>
  <c r="AB59" i="556"/>
  <c r="AA59" i="556"/>
  <c r="O59" i="556"/>
  <c r="N59" i="556"/>
  <c r="P59" i="556" s="1"/>
  <c r="M59" i="556"/>
  <c r="K59" i="556"/>
  <c r="Q59" i="556" s="1"/>
  <c r="G59" i="556"/>
  <c r="AB58" i="556"/>
  <c r="AA58" i="556"/>
  <c r="P58" i="556"/>
  <c r="O58" i="556"/>
  <c r="N58" i="556"/>
  <c r="M58" i="556"/>
  <c r="K58" i="556"/>
  <c r="Q58" i="556" s="1"/>
  <c r="G58" i="556"/>
  <c r="AA57" i="556"/>
  <c r="O57" i="556"/>
  <c r="M57" i="556"/>
  <c r="N57" i="556" s="1"/>
  <c r="K57" i="556"/>
  <c r="G57" i="556"/>
  <c r="Q56" i="556"/>
  <c r="O56" i="556"/>
  <c r="N56" i="556"/>
  <c r="P56" i="556" s="1"/>
  <c r="M56" i="556"/>
  <c r="AB56" i="556" s="1"/>
  <c r="K56" i="556"/>
  <c r="G56" i="556"/>
  <c r="T55" i="556"/>
  <c r="S55" i="556"/>
  <c r="O55" i="556"/>
  <c r="L55" i="556"/>
  <c r="K55" i="556"/>
  <c r="J55" i="556"/>
  <c r="I55" i="556"/>
  <c r="AA43" i="556"/>
  <c r="O43" i="556"/>
  <c r="N43" i="556"/>
  <c r="Q43" i="556" s="1"/>
  <c r="M43" i="556"/>
  <c r="AB43" i="556" s="1"/>
  <c r="K43" i="556"/>
  <c r="G43" i="556"/>
  <c r="AB42" i="556"/>
  <c r="AA42" i="556"/>
  <c r="O42" i="556"/>
  <c r="N42" i="556"/>
  <c r="P42" i="556" s="1"/>
  <c r="M42" i="556"/>
  <c r="K42" i="556"/>
  <c r="Q42" i="556" s="1"/>
  <c r="G42" i="556"/>
  <c r="AA41" i="556"/>
  <c r="P41" i="556"/>
  <c r="O41" i="556"/>
  <c r="N41" i="556"/>
  <c r="M41" i="556"/>
  <c r="AB41" i="556" s="1"/>
  <c r="K41" i="556"/>
  <c r="Q41" i="556" s="1"/>
  <c r="G41" i="556"/>
  <c r="AA40" i="556"/>
  <c r="O40" i="556"/>
  <c r="M40" i="556"/>
  <c r="N40" i="556" s="1"/>
  <c r="K40" i="556"/>
  <c r="G40" i="556"/>
  <c r="Q39" i="556"/>
  <c r="O39" i="556"/>
  <c r="N39" i="556"/>
  <c r="P39" i="556" s="1"/>
  <c r="M39" i="556"/>
  <c r="AB39" i="556" s="1"/>
  <c r="K39" i="556"/>
  <c r="G39" i="556"/>
  <c r="T38" i="556"/>
  <c r="S38" i="556"/>
  <c r="O38" i="556"/>
  <c r="L38" i="556"/>
  <c r="K38" i="556"/>
  <c r="J38" i="556"/>
  <c r="I38" i="556"/>
  <c r="AA26" i="556"/>
  <c r="O26" i="556"/>
  <c r="N26" i="556"/>
  <c r="Q26" i="556" s="1"/>
  <c r="M26" i="556"/>
  <c r="AB26" i="556" s="1"/>
  <c r="K26" i="556"/>
  <c r="G26" i="556"/>
  <c r="AB25" i="556"/>
  <c r="AA25" i="556"/>
  <c r="O25" i="556"/>
  <c r="M25" i="556"/>
  <c r="N25" i="556" s="1"/>
  <c r="K25" i="556"/>
  <c r="G25" i="556"/>
  <c r="AA24" i="556"/>
  <c r="P24" i="556"/>
  <c r="O24" i="556"/>
  <c r="N24" i="556"/>
  <c r="Q24" i="556" s="1"/>
  <c r="M24" i="556"/>
  <c r="AB24" i="556" s="1"/>
  <c r="K24" i="556"/>
  <c r="G24" i="556"/>
  <c r="AA23" i="556"/>
  <c r="O23" i="556"/>
  <c r="M23" i="556"/>
  <c r="N23" i="556" s="1"/>
  <c r="K23" i="556"/>
  <c r="G23" i="556"/>
  <c r="AB22" i="556"/>
  <c r="Q22" i="556"/>
  <c r="O22" i="556"/>
  <c r="N22" i="556"/>
  <c r="P22" i="556" s="1"/>
  <c r="M22" i="556"/>
  <c r="AA22" i="556" s="1"/>
  <c r="K22" i="556"/>
  <c r="G22" i="556"/>
  <c r="T21" i="556"/>
  <c r="S21" i="556"/>
  <c r="O21" i="556"/>
  <c r="M21" i="556"/>
  <c r="AB21" i="556" s="1"/>
  <c r="AC5" i="556" s="1"/>
  <c r="L21" i="556"/>
  <c r="K21" i="556"/>
  <c r="J21" i="556"/>
  <c r="I21" i="556"/>
  <c r="AA6" i="556"/>
  <c r="O6" i="556"/>
  <c r="N6" i="556"/>
  <c r="Q6" i="556" s="1"/>
  <c r="M6" i="556"/>
  <c r="AB6" i="556" s="1"/>
  <c r="K6" i="556"/>
  <c r="G6" i="556"/>
  <c r="AB5" i="556"/>
  <c r="O5" i="556"/>
  <c r="N5" i="556"/>
  <c r="Q5" i="556" s="1"/>
  <c r="M5" i="556"/>
  <c r="AA5" i="556" s="1"/>
  <c r="K5" i="556"/>
  <c r="G5" i="556"/>
  <c r="F1" i="556" s="1"/>
  <c r="F2" i="556" s="1"/>
  <c r="H2" i="556"/>
  <c r="H1" i="556"/>
  <c r="D1" i="556"/>
  <c r="T208" i="555"/>
  <c r="S208" i="555"/>
  <c r="O208" i="555"/>
  <c r="L208" i="555"/>
  <c r="J208" i="555"/>
  <c r="K208" i="555" s="1"/>
  <c r="I208" i="555"/>
  <c r="AA196" i="555"/>
  <c r="O196" i="555"/>
  <c r="M196" i="555"/>
  <c r="N196" i="555" s="1"/>
  <c r="K196" i="555"/>
  <c r="G196" i="555"/>
  <c r="AB195" i="555"/>
  <c r="AA195" i="555"/>
  <c r="O195" i="555"/>
  <c r="N195" i="555"/>
  <c r="Q195" i="555" s="1"/>
  <c r="M195" i="555"/>
  <c r="K195" i="555"/>
  <c r="G195" i="555"/>
  <c r="AB194" i="555"/>
  <c r="AA194" i="555"/>
  <c r="O194" i="555"/>
  <c r="N194" i="555"/>
  <c r="P194" i="555" s="1"/>
  <c r="M194" i="555"/>
  <c r="K194" i="555"/>
  <c r="Q194" i="555" s="1"/>
  <c r="G194" i="555"/>
  <c r="AA193" i="555"/>
  <c r="P193" i="555"/>
  <c r="O193" i="555"/>
  <c r="N193" i="555"/>
  <c r="M193" i="555"/>
  <c r="AB193" i="555" s="1"/>
  <c r="K193" i="555"/>
  <c r="Q193" i="555" s="1"/>
  <c r="G193" i="555"/>
  <c r="AB192" i="555"/>
  <c r="O192" i="555"/>
  <c r="N192" i="555"/>
  <c r="P192" i="555" s="1"/>
  <c r="M192" i="555"/>
  <c r="AA192" i="555" s="1"/>
  <c r="K192" i="555"/>
  <c r="G192" i="555"/>
  <c r="T191" i="555"/>
  <c r="S191" i="555"/>
  <c r="L191" i="555"/>
  <c r="O191" i="555" s="1"/>
  <c r="J191" i="555"/>
  <c r="K191" i="555" s="1"/>
  <c r="I191" i="555"/>
  <c r="AA178" i="555"/>
  <c r="O178" i="555"/>
  <c r="M178" i="555"/>
  <c r="N178" i="555" s="1"/>
  <c r="K178" i="555"/>
  <c r="G178" i="555"/>
  <c r="AB177" i="555"/>
  <c r="AA177" i="555"/>
  <c r="O177" i="555"/>
  <c r="N177" i="555"/>
  <c r="P177" i="555" s="1"/>
  <c r="M177" i="555"/>
  <c r="K177" i="555"/>
  <c r="Q177" i="555" s="1"/>
  <c r="G177" i="555"/>
  <c r="AB176" i="555"/>
  <c r="AA176" i="555"/>
  <c r="O176" i="555"/>
  <c r="N176" i="555"/>
  <c r="Q176" i="555" s="1"/>
  <c r="M176" i="555"/>
  <c r="K176" i="555"/>
  <c r="G176" i="555"/>
  <c r="AB175" i="555"/>
  <c r="Q175" i="555"/>
  <c r="O175" i="555"/>
  <c r="N175" i="555"/>
  <c r="P175" i="555" s="1"/>
  <c r="M175" i="555"/>
  <c r="AA175" i="555" s="1"/>
  <c r="K175" i="555"/>
  <c r="G175" i="555"/>
  <c r="T174" i="555"/>
  <c r="S174" i="555"/>
  <c r="L174" i="555"/>
  <c r="O174" i="555" s="1"/>
  <c r="J174" i="555"/>
  <c r="K174" i="555" s="1"/>
  <c r="I174" i="555"/>
  <c r="AA160" i="555"/>
  <c r="P160" i="555"/>
  <c r="O160" i="555"/>
  <c r="N160" i="555"/>
  <c r="Q160" i="555" s="1"/>
  <c r="M160" i="555"/>
  <c r="AB160" i="555" s="1"/>
  <c r="K160" i="555"/>
  <c r="G160" i="555"/>
  <c r="AA159" i="555"/>
  <c r="O159" i="555"/>
  <c r="M159" i="555"/>
  <c r="N159" i="555" s="1"/>
  <c r="K159" i="555"/>
  <c r="G159" i="555"/>
  <c r="AB158" i="555"/>
  <c r="AA158" i="555"/>
  <c r="Q158" i="555"/>
  <c r="O158" i="555"/>
  <c r="N158" i="555"/>
  <c r="P158" i="555" s="1"/>
  <c r="M158" i="555"/>
  <c r="K158" i="555"/>
  <c r="G158" i="555"/>
  <c r="T157" i="555"/>
  <c r="S157" i="555"/>
  <c r="M157" i="555"/>
  <c r="AB157" i="555" s="1"/>
  <c r="AC141" i="555" s="1"/>
  <c r="L157" i="555"/>
  <c r="O157" i="555" s="1"/>
  <c r="K157" i="555"/>
  <c r="J157" i="555"/>
  <c r="I157" i="555"/>
  <c r="AA144" i="555"/>
  <c r="O144" i="555"/>
  <c r="N144" i="555"/>
  <c r="P144" i="555" s="1"/>
  <c r="M144" i="555"/>
  <c r="AB144" i="555" s="1"/>
  <c r="K144" i="555"/>
  <c r="Q144" i="555" s="1"/>
  <c r="G144" i="555"/>
  <c r="AB143" i="555"/>
  <c r="AA143" i="555"/>
  <c r="O143" i="555"/>
  <c r="N143" i="555"/>
  <c r="Q143" i="555" s="1"/>
  <c r="M143" i="555"/>
  <c r="K143" i="555"/>
  <c r="G143" i="555"/>
  <c r="AA142" i="555"/>
  <c r="P142" i="555"/>
  <c r="O142" i="555"/>
  <c r="N142" i="555"/>
  <c r="M142" i="555"/>
  <c r="AB142" i="555" s="1"/>
  <c r="K142" i="555"/>
  <c r="Q142" i="555" s="1"/>
  <c r="G142" i="555"/>
  <c r="AB141" i="555"/>
  <c r="O141" i="555"/>
  <c r="N141" i="555"/>
  <c r="P141" i="555" s="1"/>
  <c r="M141" i="555"/>
  <c r="AA141" i="555" s="1"/>
  <c r="K141" i="555"/>
  <c r="G141" i="555"/>
  <c r="T140" i="555"/>
  <c r="S140" i="555"/>
  <c r="L140" i="555"/>
  <c r="O140" i="555" s="1"/>
  <c r="J140" i="555"/>
  <c r="K140" i="555" s="1"/>
  <c r="I140" i="555"/>
  <c r="AA127" i="555"/>
  <c r="O127" i="555"/>
  <c r="M127" i="555"/>
  <c r="N127" i="555" s="1"/>
  <c r="K127" i="555"/>
  <c r="G127" i="555"/>
  <c r="AA126" i="555"/>
  <c r="O126" i="555"/>
  <c r="N126" i="555"/>
  <c r="P126" i="555" s="1"/>
  <c r="M126" i="555"/>
  <c r="AB126" i="555" s="1"/>
  <c r="K126" i="555"/>
  <c r="Q126" i="555" s="1"/>
  <c r="G126" i="555"/>
  <c r="AB125" i="555"/>
  <c r="AA125" i="555"/>
  <c r="O125" i="555"/>
  <c r="N125" i="555"/>
  <c r="Q125" i="555" s="1"/>
  <c r="M125" i="555"/>
  <c r="K125" i="555"/>
  <c r="G125" i="555"/>
  <c r="AB124" i="555"/>
  <c r="Q124" i="555"/>
  <c r="O124" i="555"/>
  <c r="N124" i="555"/>
  <c r="P124" i="555" s="1"/>
  <c r="M124" i="555"/>
  <c r="AA124" i="555" s="1"/>
  <c r="K124" i="555"/>
  <c r="G124" i="555"/>
  <c r="T123" i="555"/>
  <c r="S123" i="555"/>
  <c r="L123" i="555"/>
  <c r="O123" i="555" s="1"/>
  <c r="J123" i="555"/>
  <c r="K123" i="555" s="1"/>
  <c r="I123" i="555"/>
  <c r="AA112" i="555"/>
  <c r="P112" i="555"/>
  <c r="O112" i="555"/>
  <c r="N112" i="555"/>
  <c r="Q112" i="555" s="1"/>
  <c r="M112" i="555"/>
  <c r="AB112" i="555" s="1"/>
  <c r="K112" i="555"/>
  <c r="G112" i="555"/>
  <c r="AA111" i="555"/>
  <c r="O111" i="555"/>
  <c r="M111" i="555"/>
  <c r="N111" i="555" s="1"/>
  <c r="K111" i="555"/>
  <c r="G111" i="555"/>
  <c r="AA110" i="555"/>
  <c r="O110" i="555"/>
  <c r="N110" i="555"/>
  <c r="P110" i="555" s="1"/>
  <c r="M110" i="555"/>
  <c r="AB110" i="555" s="1"/>
  <c r="K110" i="555"/>
  <c r="Q110" i="555" s="1"/>
  <c r="G110" i="555"/>
  <c r="AB109" i="555"/>
  <c r="AA109" i="555"/>
  <c r="O109" i="555"/>
  <c r="N109" i="555"/>
  <c r="Q109" i="555" s="1"/>
  <c r="M109" i="555"/>
  <c r="K109" i="555"/>
  <c r="G109" i="555"/>
  <c r="AA108" i="555"/>
  <c r="P108" i="555"/>
  <c r="O108" i="555"/>
  <c r="N108" i="555"/>
  <c r="Q108" i="555" s="1"/>
  <c r="M108" i="555"/>
  <c r="AB108" i="555" s="1"/>
  <c r="K108" i="555"/>
  <c r="G108" i="555"/>
  <c r="AB107" i="555"/>
  <c r="O107" i="555"/>
  <c r="N107" i="555"/>
  <c r="P107" i="555" s="1"/>
  <c r="M107" i="555"/>
  <c r="AA107" i="555" s="1"/>
  <c r="K107" i="555"/>
  <c r="G107" i="555"/>
  <c r="T106" i="555"/>
  <c r="S106" i="555"/>
  <c r="L106" i="555"/>
  <c r="O106" i="555" s="1"/>
  <c r="J106" i="555"/>
  <c r="K106" i="555" s="1"/>
  <c r="I106" i="555"/>
  <c r="AA93" i="555"/>
  <c r="O93" i="555"/>
  <c r="M93" i="555"/>
  <c r="N93" i="555" s="1"/>
  <c r="K93" i="555"/>
  <c r="G93" i="555"/>
  <c r="AA92" i="555"/>
  <c r="O92" i="555"/>
  <c r="N92" i="555"/>
  <c r="P92" i="555" s="1"/>
  <c r="M92" i="555"/>
  <c r="AB92" i="555" s="1"/>
  <c r="K92" i="555"/>
  <c r="Q92" i="555" s="1"/>
  <c r="G92" i="555"/>
  <c r="AB91" i="555"/>
  <c r="AA91" i="555"/>
  <c r="O91" i="555"/>
  <c r="N91" i="555"/>
  <c r="Q91" i="555" s="1"/>
  <c r="M91" i="555"/>
  <c r="K91" i="555"/>
  <c r="G91" i="555"/>
  <c r="AB90" i="555"/>
  <c r="Q90" i="555"/>
  <c r="O90" i="555"/>
  <c r="N90" i="555"/>
  <c r="P90" i="555" s="1"/>
  <c r="M90" i="555"/>
  <c r="AA90" i="555" s="1"/>
  <c r="K90" i="555"/>
  <c r="G90" i="555"/>
  <c r="T89" i="555"/>
  <c r="S89" i="555"/>
  <c r="L89" i="555"/>
  <c r="O89" i="555" s="1"/>
  <c r="J89" i="555"/>
  <c r="K89" i="555" s="1"/>
  <c r="I89" i="555"/>
  <c r="AA77" i="555"/>
  <c r="P77" i="555"/>
  <c r="O77" i="555"/>
  <c r="N77" i="555"/>
  <c r="Q77" i="555" s="1"/>
  <c r="M77" i="555"/>
  <c r="AB77" i="555" s="1"/>
  <c r="K77" i="555"/>
  <c r="G77" i="555"/>
  <c r="AA76" i="555"/>
  <c r="O76" i="555"/>
  <c r="M76" i="555"/>
  <c r="N76" i="555" s="1"/>
  <c r="K76" i="555"/>
  <c r="G76" i="555"/>
  <c r="AA75" i="555"/>
  <c r="O75" i="555"/>
  <c r="N75" i="555"/>
  <c r="P75" i="555" s="1"/>
  <c r="M75" i="555"/>
  <c r="AB75" i="555" s="1"/>
  <c r="K75" i="555"/>
  <c r="Q75" i="555" s="1"/>
  <c r="G75" i="555"/>
  <c r="AB74" i="555"/>
  <c r="AA74" i="555"/>
  <c r="O74" i="555"/>
  <c r="N74" i="555"/>
  <c r="Q74" i="555" s="1"/>
  <c r="M74" i="555"/>
  <c r="K74" i="555"/>
  <c r="G74" i="555"/>
  <c r="AB73" i="555"/>
  <c r="O73" i="555"/>
  <c r="N73" i="555"/>
  <c r="Q73" i="555" s="1"/>
  <c r="M73" i="555"/>
  <c r="AA73" i="555" s="1"/>
  <c r="K73" i="555"/>
  <c r="G73" i="555"/>
  <c r="T72" i="555"/>
  <c r="S72" i="555"/>
  <c r="M72" i="555"/>
  <c r="N72" i="555" s="1"/>
  <c r="L72" i="555"/>
  <c r="O72" i="555" s="1"/>
  <c r="J72" i="555"/>
  <c r="K72" i="555" s="1"/>
  <c r="I72" i="555"/>
  <c r="AA57" i="555"/>
  <c r="P57" i="555"/>
  <c r="O57" i="555"/>
  <c r="N57" i="555"/>
  <c r="Q57" i="555" s="1"/>
  <c r="M57" i="555"/>
  <c r="AB57" i="555" s="1"/>
  <c r="K57" i="555"/>
  <c r="G57" i="555"/>
  <c r="AB56" i="555"/>
  <c r="Q56" i="555"/>
  <c r="O56" i="555"/>
  <c r="N56" i="555"/>
  <c r="P56" i="555" s="1"/>
  <c r="M56" i="555"/>
  <c r="AA56" i="555" s="1"/>
  <c r="K56" i="555"/>
  <c r="G56" i="555"/>
  <c r="T55" i="555"/>
  <c r="S55" i="555"/>
  <c r="L55" i="555"/>
  <c r="O55" i="555" s="1"/>
  <c r="J55" i="555"/>
  <c r="K55" i="555" s="1"/>
  <c r="I55" i="555"/>
  <c r="AA41" i="555"/>
  <c r="O41" i="555"/>
  <c r="M41" i="555"/>
  <c r="N41" i="555" s="1"/>
  <c r="K41" i="555"/>
  <c r="G41" i="555"/>
  <c r="AA40" i="555"/>
  <c r="O40" i="555"/>
  <c r="N40" i="555"/>
  <c r="P40" i="555" s="1"/>
  <c r="M40" i="555"/>
  <c r="AB40" i="555" s="1"/>
  <c r="K40" i="555"/>
  <c r="Q40" i="555" s="1"/>
  <c r="G40" i="555"/>
  <c r="AB39" i="555"/>
  <c r="AA39" i="555"/>
  <c r="O39" i="555"/>
  <c r="N39" i="555"/>
  <c r="Q39" i="555" s="1"/>
  <c r="M39" i="555"/>
  <c r="K39" i="555"/>
  <c r="G39" i="555"/>
  <c r="T38" i="555"/>
  <c r="S38" i="555"/>
  <c r="O38" i="555"/>
  <c r="M38" i="555"/>
  <c r="AB38" i="555" s="1"/>
  <c r="AC22" i="555" s="1"/>
  <c r="L38" i="555"/>
  <c r="J38" i="555"/>
  <c r="K38" i="555" s="1"/>
  <c r="I38" i="555"/>
  <c r="AB22" i="555"/>
  <c r="AA22" i="555"/>
  <c r="O22" i="555"/>
  <c r="N22" i="555"/>
  <c r="Q22" i="555" s="1"/>
  <c r="M22" i="555"/>
  <c r="K22" i="555"/>
  <c r="G22" i="555"/>
  <c r="T21" i="555"/>
  <c r="S21" i="555"/>
  <c r="O21" i="555"/>
  <c r="M21" i="555"/>
  <c r="AB21" i="555" s="1"/>
  <c r="AC5" i="555" s="1"/>
  <c r="L21" i="555"/>
  <c r="J21" i="555"/>
  <c r="K21" i="555" s="1"/>
  <c r="I21" i="555"/>
  <c r="AB6" i="555"/>
  <c r="AA6" i="555"/>
  <c r="O6" i="555"/>
  <c r="N6" i="555"/>
  <c r="Q6" i="555" s="1"/>
  <c r="M6" i="555"/>
  <c r="K6" i="555"/>
  <c r="G6" i="555"/>
  <c r="AB5" i="555"/>
  <c r="Q5" i="555"/>
  <c r="O5" i="555"/>
  <c r="N5" i="555"/>
  <c r="P5" i="555" s="1"/>
  <c r="M5" i="555"/>
  <c r="AA5" i="555" s="1"/>
  <c r="K5" i="555"/>
  <c r="G5" i="555"/>
  <c r="F1" i="555" s="1"/>
  <c r="H2" i="555"/>
  <c r="H1" i="555"/>
  <c r="D1" i="555"/>
  <c r="F3" i="554" s="1"/>
  <c r="X29" i="554"/>
  <c r="W29" i="554"/>
  <c r="V29" i="554"/>
  <c r="M8" i="554" s="1"/>
  <c r="T29" i="554"/>
  <c r="P29" i="554"/>
  <c r="O29" i="554"/>
  <c r="K8" i="554" s="1"/>
  <c r="N29" i="554"/>
  <c r="M29" i="554"/>
  <c r="I29" i="554"/>
  <c r="H29" i="554"/>
  <c r="G29" i="554"/>
  <c r="D29" i="554"/>
  <c r="O15" i="554"/>
  <c r="N15" i="554"/>
  <c r="K15" i="554"/>
  <c r="I15" i="554"/>
  <c r="H15" i="554"/>
  <c r="G15" i="554"/>
  <c r="F15" i="554"/>
  <c r="E15" i="554"/>
  <c r="D15" i="554"/>
  <c r="G8" i="554" s="1"/>
  <c r="I8" i="554"/>
  <c r="F8" i="554"/>
  <c r="M7" i="554"/>
  <c r="K7" i="554"/>
  <c r="I7" i="554"/>
  <c r="G7" i="554"/>
  <c r="F7" i="554"/>
  <c r="E7" i="554"/>
  <c r="M6" i="554"/>
  <c r="K6" i="554"/>
  <c r="I6" i="554"/>
  <c r="G6" i="554"/>
  <c r="F6" i="554"/>
  <c r="E6" i="554"/>
  <c r="T157" i="553"/>
  <c r="S157" i="553"/>
  <c r="L157" i="553"/>
  <c r="O157" i="553" s="1"/>
  <c r="J157" i="553"/>
  <c r="K157" i="553" s="1"/>
  <c r="I157" i="553"/>
  <c r="O143" i="553"/>
  <c r="M143" i="553"/>
  <c r="AB143" i="553" s="1"/>
  <c r="K143" i="553"/>
  <c r="G143" i="553"/>
  <c r="AA142" i="553"/>
  <c r="O142" i="553"/>
  <c r="M142" i="553"/>
  <c r="N142" i="553" s="1"/>
  <c r="K142" i="553"/>
  <c r="G142" i="553"/>
  <c r="AB141" i="553"/>
  <c r="AA141" i="553"/>
  <c r="Q141" i="553"/>
  <c r="O141" i="553"/>
  <c r="N141" i="553"/>
  <c r="P141" i="553" s="1"/>
  <c r="M141" i="553"/>
  <c r="K141" i="553"/>
  <c r="G141" i="553"/>
  <c r="T140" i="553"/>
  <c r="S140" i="553"/>
  <c r="L140" i="553"/>
  <c r="O140" i="553" s="1"/>
  <c r="J140" i="553"/>
  <c r="K140" i="553" s="1"/>
  <c r="I140" i="553"/>
  <c r="O126" i="553"/>
  <c r="M126" i="553"/>
  <c r="N126" i="553" s="1"/>
  <c r="K126" i="553"/>
  <c r="G126" i="553"/>
  <c r="AB125" i="553"/>
  <c r="AA125" i="553"/>
  <c r="P125" i="553"/>
  <c r="O125" i="553"/>
  <c r="N125" i="553"/>
  <c r="Q125" i="553" s="1"/>
  <c r="M125" i="553"/>
  <c r="K125" i="553"/>
  <c r="G125" i="553"/>
  <c r="AB124" i="553"/>
  <c r="Q124" i="553"/>
  <c r="O124" i="553"/>
  <c r="N124" i="553"/>
  <c r="P124" i="553" s="1"/>
  <c r="M124" i="553"/>
  <c r="AA124" i="553" s="1"/>
  <c r="K124" i="553"/>
  <c r="G124" i="553"/>
  <c r="T123" i="553"/>
  <c r="S123" i="553"/>
  <c r="L123" i="553"/>
  <c r="O123" i="553" s="1"/>
  <c r="J123" i="553"/>
  <c r="K123" i="553" s="1"/>
  <c r="I123" i="553"/>
  <c r="O110" i="553"/>
  <c r="M110" i="553"/>
  <c r="AB110" i="553" s="1"/>
  <c r="K110" i="553"/>
  <c r="G110" i="553"/>
  <c r="AA109" i="553"/>
  <c r="O109" i="553"/>
  <c r="M109" i="553"/>
  <c r="N109" i="553" s="1"/>
  <c r="K109" i="553"/>
  <c r="G109" i="553"/>
  <c r="AB108" i="553"/>
  <c r="O108" i="553"/>
  <c r="M108" i="553"/>
  <c r="N108" i="553" s="1"/>
  <c r="K108" i="553"/>
  <c r="G108" i="553"/>
  <c r="AB107" i="553"/>
  <c r="O107" i="553"/>
  <c r="N107" i="553"/>
  <c r="Q107" i="553" s="1"/>
  <c r="M107" i="553"/>
  <c r="AA107" i="553" s="1"/>
  <c r="K107" i="553"/>
  <c r="G107" i="553"/>
  <c r="T106" i="553"/>
  <c r="S106" i="553"/>
  <c r="O106" i="553"/>
  <c r="L106" i="553"/>
  <c r="K106" i="553"/>
  <c r="J106" i="553"/>
  <c r="I106" i="553"/>
  <c r="AA94" i="553"/>
  <c r="P94" i="553"/>
  <c r="O94" i="553"/>
  <c r="N94" i="553"/>
  <c r="Q94" i="553" s="1"/>
  <c r="M94" i="553"/>
  <c r="AB94" i="553" s="1"/>
  <c r="K94" i="553"/>
  <c r="G94" i="553"/>
  <c r="O93" i="553"/>
  <c r="M93" i="553"/>
  <c r="AB93" i="553" s="1"/>
  <c r="K93" i="553"/>
  <c r="G93" i="553"/>
  <c r="AB92" i="553"/>
  <c r="AA92" i="553"/>
  <c r="P92" i="553"/>
  <c r="O92" i="553"/>
  <c r="N92" i="553"/>
  <c r="Q92" i="553" s="1"/>
  <c r="M92" i="553"/>
  <c r="K92" i="553"/>
  <c r="G92" i="553"/>
  <c r="O91" i="553"/>
  <c r="M91" i="553"/>
  <c r="N91" i="553" s="1"/>
  <c r="K91" i="553"/>
  <c r="G91" i="553"/>
  <c r="AB90" i="553"/>
  <c r="O90" i="553"/>
  <c r="N90" i="553"/>
  <c r="Q90" i="553" s="1"/>
  <c r="M90" i="553"/>
  <c r="AA90" i="553" s="1"/>
  <c r="K90" i="553"/>
  <c r="G90" i="553"/>
  <c r="T89" i="553"/>
  <c r="S89" i="553"/>
  <c r="O89" i="553"/>
  <c r="L89" i="553"/>
  <c r="K89" i="553"/>
  <c r="J89" i="553"/>
  <c r="I89" i="553"/>
  <c r="AA78" i="553"/>
  <c r="P78" i="553"/>
  <c r="O78" i="553"/>
  <c r="N78" i="553"/>
  <c r="Q78" i="553" s="1"/>
  <c r="M78" i="553"/>
  <c r="AB78" i="553" s="1"/>
  <c r="K78" i="553"/>
  <c r="G78" i="553"/>
  <c r="O77" i="553"/>
  <c r="M77" i="553"/>
  <c r="AB77" i="553" s="1"/>
  <c r="K77" i="553"/>
  <c r="G77" i="553"/>
  <c r="AA76" i="553"/>
  <c r="P76" i="553"/>
  <c r="O76" i="553"/>
  <c r="N76" i="553"/>
  <c r="Q76" i="553" s="1"/>
  <c r="M76" i="553"/>
  <c r="AB76" i="553" s="1"/>
  <c r="K76" i="553"/>
  <c r="G76" i="553"/>
  <c r="O75" i="553"/>
  <c r="M75" i="553"/>
  <c r="N75" i="553" s="1"/>
  <c r="K75" i="553"/>
  <c r="G75" i="553"/>
  <c r="AA74" i="553"/>
  <c r="P74" i="553"/>
  <c r="O74" i="553"/>
  <c r="N74" i="553"/>
  <c r="Q74" i="553" s="1"/>
  <c r="M74" i="553"/>
  <c r="AB74" i="553" s="1"/>
  <c r="K74" i="553"/>
  <c r="G74" i="553"/>
  <c r="AB73" i="553"/>
  <c r="O73" i="553"/>
  <c r="M73" i="553"/>
  <c r="AA73" i="553" s="1"/>
  <c r="K73" i="553"/>
  <c r="G73" i="553"/>
  <c r="T72" i="553"/>
  <c r="S72" i="553"/>
  <c r="L72" i="553"/>
  <c r="O72" i="553" s="1"/>
  <c r="J72" i="553"/>
  <c r="K72" i="553" s="1"/>
  <c r="I72" i="553"/>
  <c r="O59" i="553"/>
  <c r="M59" i="553"/>
  <c r="AB59" i="553" s="1"/>
  <c r="K59" i="553"/>
  <c r="G59" i="553"/>
  <c r="AA58" i="553"/>
  <c r="P58" i="553"/>
  <c r="O58" i="553"/>
  <c r="N58" i="553"/>
  <c r="M58" i="553"/>
  <c r="AB58" i="553" s="1"/>
  <c r="K58" i="553"/>
  <c r="Q58" i="553" s="1"/>
  <c r="G58" i="553"/>
  <c r="O57" i="553"/>
  <c r="M57" i="553"/>
  <c r="N57" i="553" s="1"/>
  <c r="K57" i="553"/>
  <c r="G57" i="553"/>
  <c r="AB56" i="553"/>
  <c r="O56" i="553"/>
  <c r="N56" i="553"/>
  <c r="Q56" i="553" s="1"/>
  <c r="M56" i="553"/>
  <c r="AA56" i="553" s="1"/>
  <c r="K56" i="553"/>
  <c r="G56" i="553"/>
  <c r="T55" i="553"/>
  <c r="S55" i="553"/>
  <c r="O55" i="553"/>
  <c r="L55" i="553"/>
  <c r="K55" i="553"/>
  <c r="J55" i="553"/>
  <c r="I55" i="553"/>
  <c r="AA43" i="553"/>
  <c r="P43" i="553"/>
  <c r="O43" i="553"/>
  <c r="N43" i="553"/>
  <c r="Q43" i="553" s="1"/>
  <c r="M43" i="553"/>
  <c r="AB43" i="553" s="1"/>
  <c r="K43" i="553"/>
  <c r="G43" i="553"/>
  <c r="O42" i="553"/>
  <c r="M42" i="553"/>
  <c r="AB42" i="553" s="1"/>
  <c r="K42" i="553"/>
  <c r="G42" i="553"/>
  <c r="AA41" i="553"/>
  <c r="P41" i="553"/>
  <c r="O41" i="553"/>
  <c r="N41" i="553"/>
  <c r="M41" i="553"/>
  <c r="AB41" i="553" s="1"/>
  <c r="K41" i="553"/>
  <c r="Q41" i="553" s="1"/>
  <c r="G41" i="553"/>
  <c r="O40" i="553"/>
  <c r="M40" i="553"/>
  <c r="N40" i="553" s="1"/>
  <c r="K40" i="553"/>
  <c r="G40" i="553"/>
  <c r="AB39" i="553"/>
  <c r="O39" i="553"/>
  <c r="N39" i="553"/>
  <c r="Q39" i="553" s="1"/>
  <c r="M39" i="553"/>
  <c r="AA39" i="553" s="1"/>
  <c r="K39" i="553"/>
  <c r="G39" i="553"/>
  <c r="T38" i="553"/>
  <c r="S38" i="553"/>
  <c r="L38" i="553"/>
  <c r="O38" i="553" s="1"/>
  <c r="K38" i="553"/>
  <c r="J38" i="553"/>
  <c r="I38" i="553"/>
  <c r="AA26" i="553"/>
  <c r="O26" i="553"/>
  <c r="M26" i="553"/>
  <c r="AB26" i="553" s="1"/>
  <c r="K26" i="553"/>
  <c r="G26" i="553"/>
  <c r="O25" i="553"/>
  <c r="M25" i="553"/>
  <c r="AB25" i="553" s="1"/>
  <c r="K25" i="553"/>
  <c r="G25" i="553"/>
  <c r="AB24" i="553"/>
  <c r="AA24" i="553"/>
  <c r="P24" i="553"/>
  <c r="O24" i="553"/>
  <c r="N24" i="553"/>
  <c r="Q24" i="553" s="1"/>
  <c r="M24" i="553"/>
  <c r="K24" i="553"/>
  <c r="G24" i="553"/>
  <c r="O23" i="553"/>
  <c r="M23" i="553"/>
  <c r="N23" i="553" s="1"/>
  <c r="K23" i="553"/>
  <c r="G23" i="553"/>
  <c r="AB22" i="553"/>
  <c r="O22" i="553"/>
  <c r="N22" i="553"/>
  <c r="Q22" i="553" s="1"/>
  <c r="M22" i="553"/>
  <c r="AA22" i="553" s="1"/>
  <c r="K22" i="553"/>
  <c r="G22" i="553"/>
  <c r="T21" i="553"/>
  <c r="S21" i="553"/>
  <c r="M21" i="553"/>
  <c r="AB21" i="553" s="1"/>
  <c r="AC5" i="553" s="1"/>
  <c r="L21" i="553"/>
  <c r="O21" i="553" s="1"/>
  <c r="K21" i="553"/>
  <c r="J21" i="553"/>
  <c r="I21" i="553"/>
  <c r="AA6" i="553"/>
  <c r="O6" i="553"/>
  <c r="M6" i="553"/>
  <c r="AB6" i="553" s="1"/>
  <c r="K6" i="553"/>
  <c r="G6" i="553"/>
  <c r="AB5" i="553"/>
  <c r="AA5" i="553"/>
  <c r="Q5" i="553"/>
  <c r="O5" i="553"/>
  <c r="N5" i="553"/>
  <c r="P5" i="553" s="1"/>
  <c r="M5" i="553"/>
  <c r="K5" i="553"/>
  <c r="G5" i="553"/>
  <c r="F1" i="553" s="1"/>
  <c r="F2" i="553" s="1"/>
  <c r="H2" i="553"/>
  <c r="H1" i="553"/>
  <c r="D1" i="553"/>
  <c r="T208" i="552"/>
  <c r="S208" i="552"/>
  <c r="L208" i="552"/>
  <c r="O208" i="552" s="1"/>
  <c r="J208" i="552"/>
  <c r="K208" i="552" s="1"/>
  <c r="I208" i="552"/>
  <c r="O196" i="552"/>
  <c r="M196" i="552"/>
  <c r="N196" i="552" s="1"/>
  <c r="K196" i="552"/>
  <c r="G196" i="552"/>
  <c r="AA195" i="552"/>
  <c r="O195" i="552"/>
  <c r="M195" i="552"/>
  <c r="AB195" i="552" s="1"/>
  <c r="K195" i="552"/>
  <c r="G195" i="552"/>
  <c r="O194" i="552"/>
  <c r="M194" i="552"/>
  <c r="AB194" i="552" s="1"/>
  <c r="K194" i="552"/>
  <c r="G194" i="552"/>
  <c r="AA193" i="552"/>
  <c r="P193" i="552"/>
  <c r="O193" i="552"/>
  <c r="N193" i="552"/>
  <c r="Q193" i="552" s="1"/>
  <c r="M193" i="552"/>
  <c r="AB193" i="552" s="1"/>
  <c r="K193" i="552"/>
  <c r="G193" i="552"/>
  <c r="O192" i="552"/>
  <c r="N192" i="552"/>
  <c r="P192" i="552" s="1"/>
  <c r="M192" i="552"/>
  <c r="M208" i="552" s="1"/>
  <c r="K192" i="552"/>
  <c r="G192" i="552"/>
  <c r="T191" i="552"/>
  <c r="S191" i="552"/>
  <c r="L191" i="552"/>
  <c r="O191" i="552" s="1"/>
  <c r="J191" i="552"/>
  <c r="K191" i="552" s="1"/>
  <c r="I191" i="552"/>
  <c r="O178" i="552"/>
  <c r="M178" i="552"/>
  <c r="N178" i="552" s="1"/>
  <c r="K178" i="552"/>
  <c r="G178" i="552"/>
  <c r="AA177" i="552"/>
  <c r="P177" i="552"/>
  <c r="O177" i="552"/>
  <c r="N177" i="552"/>
  <c r="M177" i="552"/>
  <c r="AB177" i="552" s="1"/>
  <c r="K177" i="552"/>
  <c r="Q177" i="552" s="1"/>
  <c r="G177" i="552"/>
  <c r="O176" i="552"/>
  <c r="M176" i="552"/>
  <c r="AB176" i="552" s="1"/>
  <c r="K176" i="552"/>
  <c r="G176" i="552"/>
  <c r="AB175" i="552"/>
  <c r="AA175" i="552"/>
  <c r="O175" i="552"/>
  <c r="N175" i="552"/>
  <c r="Q175" i="552" s="1"/>
  <c r="M175" i="552"/>
  <c r="K175" i="552"/>
  <c r="G175" i="552"/>
  <c r="T174" i="552"/>
  <c r="S174" i="552"/>
  <c r="L174" i="552"/>
  <c r="O174" i="552" s="1"/>
  <c r="K174" i="552"/>
  <c r="J174" i="552"/>
  <c r="I174" i="552"/>
  <c r="AA160" i="552"/>
  <c r="P160" i="552"/>
  <c r="O160" i="552"/>
  <c r="N160" i="552"/>
  <c r="Q160" i="552" s="1"/>
  <c r="M160" i="552"/>
  <c r="AB160" i="552" s="1"/>
  <c r="K160" i="552"/>
  <c r="G160" i="552"/>
  <c r="O159" i="552"/>
  <c r="M159" i="552"/>
  <c r="N159" i="552" s="1"/>
  <c r="K159" i="552"/>
  <c r="G159" i="552"/>
  <c r="AB158" i="552"/>
  <c r="O158" i="552"/>
  <c r="N158" i="552"/>
  <c r="Q158" i="552" s="1"/>
  <c r="M158" i="552"/>
  <c r="AA158" i="552" s="1"/>
  <c r="K158" i="552"/>
  <c r="G158" i="552"/>
  <c r="T157" i="552"/>
  <c r="S157" i="552"/>
  <c r="L157" i="552"/>
  <c r="O157" i="552" s="1"/>
  <c r="K157" i="552"/>
  <c r="J157" i="552"/>
  <c r="I157" i="552"/>
  <c r="AA144" i="552"/>
  <c r="P144" i="552"/>
  <c r="O144" i="552"/>
  <c r="N144" i="552"/>
  <c r="M144" i="552"/>
  <c r="AB144" i="552" s="1"/>
  <c r="K144" i="552"/>
  <c r="Q144" i="552" s="1"/>
  <c r="G144" i="552"/>
  <c r="O143" i="552"/>
  <c r="M143" i="552"/>
  <c r="AB143" i="552" s="1"/>
  <c r="K143" i="552"/>
  <c r="G143" i="552"/>
  <c r="AA142" i="552"/>
  <c r="P142" i="552"/>
  <c r="O142" i="552"/>
  <c r="N142" i="552"/>
  <c r="Q142" i="552" s="1"/>
  <c r="M142" i="552"/>
  <c r="AB142" i="552" s="1"/>
  <c r="K142" i="552"/>
  <c r="G142" i="552"/>
  <c r="Q141" i="552"/>
  <c r="O141" i="552"/>
  <c r="N141" i="552"/>
  <c r="P141" i="552" s="1"/>
  <c r="M141" i="552"/>
  <c r="AB141" i="552" s="1"/>
  <c r="K141" i="552"/>
  <c r="G141" i="552"/>
  <c r="T140" i="552"/>
  <c r="S140" i="552"/>
  <c r="L140" i="552"/>
  <c r="O140" i="552" s="1"/>
  <c r="J140" i="552"/>
  <c r="K140" i="552" s="1"/>
  <c r="I140" i="552"/>
  <c r="O127" i="552"/>
  <c r="M127" i="552"/>
  <c r="N127" i="552" s="1"/>
  <c r="K127" i="552"/>
  <c r="G127" i="552"/>
  <c r="AA126" i="552"/>
  <c r="P126" i="552"/>
  <c r="O126" i="552"/>
  <c r="N126" i="552"/>
  <c r="M126" i="552"/>
  <c r="AB126" i="552" s="1"/>
  <c r="K126" i="552"/>
  <c r="Q126" i="552" s="1"/>
  <c r="G126" i="552"/>
  <c r="O125" i="552"/>
  <c r="M125" i="552"/>
  <c r="AB125" i="552" s="1"/>
  <c r="K125" i="552"/>
  <c r="G125" i="552"/>
  <c r="AB124" i="552"/>
  <c r="O124" i="552"/>
  <c r="N124" i="552"/>
  <c r="Q124" i="552" s="1"/>
  <c r="M124" i="552"/>
  <c r="AA124" i="552" s="1"/>
  <c r="K124" i="552"/>
  <c r="G124" i="552"/>
  <c r="T123" i="552"/>
  <c r="S123" i="552"/>
  <c r="L123" i="552"/>
  <c r="O123" i="552" s="1"/>
  <c r="K123" i="552"/>
  <c r="J123" i="552"/>
  <c r="I123" i="552"/>
  <c r="AA112" i="552"/>
  <c r="P112" i="552"/>
  <c r="O112" i="552"/>
  <c r="N112" i="552"/>
  <c r="Q112" i="552" s="1"/>
  <c r="M112" i="552"/>
  <c r="AB112" i="552" s="1"/>
  <c r="K112" i="552"/>
  <c r="G112" i="552"/>
  <c r="O111" i="552"/>
  <c r="M111" i="552"/>
  <c r="N111" i="552" s="1"/>
  <c r="K111" i="552"/>
  <c r="G111" i="552"/>
  <c r="AA110" i="552"/>
  <c r="P110" i="552"/>
  <c r="O110" i="552"/>
  <c r="N110" i="552"/>
  <c r="M110" i="552"/>
  <c r="AB110" i="552" s="1"/>
  <c r="K110" i="552"/>
  <c r="Q110" i="552" s="1"/>
  <c r="G110" i="552"/>
  <c r="O109" i="552"/>
  <c r="M109" i="552"/>
  <c r="AB109" i="552" s="1"/>
  <c r="K109" i="552"/>
  <c r="G109" i="552"/>
  <c r="AA108" i="552"/>
  <c r="P108" i="552"/>
  <c r="O108" i="552"/>
  <c r="N108" i="552"/>
  <c r="Q108" i="552" s="1"/>
  <c r="M108" i="552"/>
  <c r="AB108" i="552" s="1"/>
  <c r="K108" i="552"/>
  <c r="G108" i="552"/>
  <c r="AB107" i="552"/>
  <c r="Q107" i="552"/>
  <c r="O107" i="552"/>
  <c r="N107" i="552"/>
  <c r="P107" i="552" s="1"/>
  <c r="M107" i="552"/>
  <c r="AA107" i="552" s="1"/>
  <c r="K107" i="552"/>
  <c r="G107" i="552"/>
  <c r="T106" i="552"/>
  <c r="S106" i="552"/>
  <c r="L106" i="552"/>
  <c r="O106" i="552" s="1"/>
  <c r="J106" i="552"/>
  <c r="K106" i="552" s="1"/>
  <c r="I106" i="552"/>
  <c r="O93" i="552"/>
  <c r="M93" i="552"/>
  <c r="N93" i="552" s="1"/>
  <c r="K93" i="552"/>
  <c r="G93" i="552"/>
  <c r="AA92" i="552"/>
  <c r="P92" i="552"/>
  <c r="O92" i="552"/>
  <c r="N92" i="552"/>
  <c r="M92" i="552"/>
  <c r="AB92" i="552" s="1"/>
  <c r="K92" i="552"/>
  <c r="Q92" i="552" s="1"/>
  <c r="G92" i="552"/>
  <c r="O91" i="552"/>
  <c r="M91" i="552"/>
  <c r="AB91" i="552" s="1"/>
  <c r="K91" i="552"/>
  <c r="G91" i="552"/>
  <c r="AB90" i="552"/>
  <c r="O90" i="552"/>
  <c r="N90" i="552"/>
  <c r="Q90" i="552" s="1"/>
  <c r="M90" i="552"/>
  <c r="AA90" i="552" s="1"/>
  <c r="K90" i="552"/>
  <c r="G90" i="552"/>
  <c r="T89" i="552"/>
  <c r="S89" i="552"/>
  <c r="L89" i="552"/>
  <c r="O89" i="552" s="1"/>
  <c r="K89" i="552"/>
  <c r="J89" i="552"/>
  <c r="I89" i="552"/>
  <c r="AA77" i="552"/>
  <c r="P77" i="552"/>
  <c r="O77" i="552"/>
  <c r="N77" i="552"/>
  <c r="Q77" i="552" s="1"/>
  <c r="M77" i="552"/>
  <c r="AB77" i="552" s="1"/>
  <c r="K77" i="552"/>
  <c r="G77" i="552"/>
  <c r="O76" i="552"/>
  <c r="M76" i="552"/>
  <c r="N76" i="552" s="1"/>
  <c r="K76" i="552"/>
  <c r="G76" i="552"/>
  <c r="AA75" i="552"/>
  <c r="P75" i="552"/>
  <c r="O75" i="552"/>
  <c r="N75" i="552"/>
  <c r="M75" i="552"/>
  <c r="AB75" i="552" s="1"/>
  <c r="K75" i="552"/>
  <c r="Q75" i="552" s="1"/>
  <c r="G75" i="552"/>
  <c r="O74" i="552"/>
  <c r="M74" i="552"/>
  <c r="AB74" i="552" s="1"/>
  <c r="K74" i="552"/>
  <c r="G74" i="552"/>
  <c r="O73" i="552"/>
  <c r="N73" i="552"/>
  <c r="Q73" i="552" s="1"/>
  <c r="M73" i="552"/>
  <c r="AA73" i="552" s="1"/>
  <c r="K73" i="552"/>
  <c r="G73" i="552"/>
  <c r="T72" i="552"/>
  <c r="S72" i="552"/>
  <c r="M72" i="552"/>
  <c r="N72" i="552" s="1"/>
  <c r="L72" i="552"/>
  <c r="O72" i="552" s="1"/>
  <c r="K72" i="552"/>
  <c r="J72" i="552"/>
  <c r="I72" i="552"/>
  <c r="AA57" i="552"/>
  <c r="P57" i="552"/>
  <c r="O57" i="552"/>
  <c r="N57" i="552"/>
  <c r="Q57" i="552" s="1"/>
  <c r="M57" i="552"/>
  <c r="AB57" i="552" s="1"/>
  <c r="K57" i="552"/>
  <c r="G57" i="552"/>
  <c r="AB56" i="552"/>
  <c r="Q56" i="552"/>
  <c r="O56" i="552"/>
  <c r="N56" i="552"/>
  <c r="P56" i="552" s="1"/>
  <c r="M56" i="552"/>
  <c r="AA56" i="552" s="1"/>
  <c r="K56" i="552"/>
  <c r="G56" i="552"/>
  <c r="T55" i="552"/>
  <c r="S55" i="552"/>
  <c r="L55" i="552"/>
  <c r="O55" i="552" s="1"/>
  <c r="J55" i="552"/>
  <c r="K55" i="552" s="1"/>
  <c r="I55" i="552"/>
  <c r="O41" i="552"/>
  <c r="M41" i="552"/>
  <c r="N41" i="552" s="1"/>
  <c r="K41" i="552"/>
  <c r="G41" i="552"/>
  <c r="AA40" i="552"/>
  <c r="Q40" i="552"/>
  <c r="P40" i="552"/>
  <c r="O40" i="552"/>
  <c r="N40" i="552"/>
  <c r="M40" i="552"/>
  <c r="AB40" i="552" s="1"/>
  <c r="K40" i="552"/>
  <c r="G40" i="552"/>
  <c r="AB39" i="552"/>
  <c r="AA39" i="552"/>
  <c r="Q39" i="552"/>
  <c r="O39" i="552"/>
  <c r="N39" i="552"/>
  <c r="P39" i="552" s="1"/>
  <c r="M39" i="552"/>
  <c r="K39" i="552"/>
  <c r="G39" i="552"/>
  <c r="AA38" i="552"/>
  <c r="T38" i="552"/>
  <c r="S38" i="552"/>
  <c r="O38" i="552"/>
  <c r="N38" i="552"/>
  <c r="Q38" i="552" s="1"/>
  <c r="R22" i="552" s="1"/>
  <c r="M38" i="552"/>
  <c r="AB38" i="552" s="1"/>
  <c r="AC22" i="552" s="1"/>
  <c r="L38" i="552"/>
  <c r="J38" i="552"/>
  <c r="K38" i="552" s="1"/>
  <c r="I38" i="552"/>
  <c r="AB22" i="552"/>
  <c r="Q22" i="552"/>
  <c r="O22" i="552"/>
  <c r="N22" i="552"/>
  <c r="P22" i="552" s="1"/>
  <c r="M22" i="552"/>
  <c r="AA22" i="552" s="1"/>
  <c r="K22" i="552"/>
  <c r="G22" i="552"/>
  <c r="T21" i="552"/>
  <c r="S21" i="552"/>
  <c r="O21" i="552"/>
  <c r="L21" i="552"/>
  <c r="J21" i="552"/>
  <c r="K21" i="552" s="1"/>
  <c r="I21" i="552"/>
  <c r="O6" i="552"/>
  <c r="M6" i="552"/>
  <c r="AB6" i="552" s="1"/>
  <c r="K6" i="552"/>
  <c r="G6" i="552"/>
  <c r="O5" i="552"/>
  <c r="N5" i="552"/>
  <c r="Q5" i="552" s="1"/>
  <c r="M5" i="552"/>
  <c r="AA5" i="552" s="1"/>
  <c r="K5" i="552"/>
  <c r="G5" i="552"/>
  <c r="H2" i="552"/>
  <c r="H1" i="552"/>
  <c r="F1" i="552"/>
  <c r="I3" i="551" s="1"/>
  <c r="D1" i="552"/>
  <c r="X29" i="551"/>
  <c r="W29" i="551"/>
  <c r="V29" i="551"/>
  <c r="T29" i="551"/>
  <c r="P29" i="551"/>
  <c r="M8" i="551" s="1"/>
  <c r="O29" i="551"/>
  <c r="N29" i="551"/>
  <c r="M29" i="551"/>
  <c r="I29" i="551"/>
  <c r="H29" i="551"/>
  <c r="G29" i="551"/>
  <c r="D29" i="551"/>
  <c r="O15" i="551"/>
  <c r="N15" i="551"/>
  <c r="K15" i="551"/>
  <c r="I15" i="551"/>
  <c r="H15" i="551"/>
  <c r="G15" i="551"/>
  <c r="F15" i="551"/>
  <c r="E15" i="551"/>
  <c r="D15" i="551"/>
  <c r="G8" i="551" s="1"/>
  <c r="K8" i="551"/>
  <c r="I8" i="551"/>
  <c r="F8" i="551"/>
  <c r="M7" i="551"/>
  <c r="K7" i="551"/>
  <c r="I7" i="551"/>
  <c r="G7" i="551"/>
  <c r="F7" i="551"/>
  <c r="E7" i="551"/>
  <c r="M6" i="551"/>
  <c r="K6" i="551"/>
  <c r="I6" i="551"/>
  <c r="G6" i="551"/>
  <c r="F6" i="551"/>
  <c r="E6" i="551"/>
  <c r="F3" i="551"/>
  <c r="AA157" i="550"/>
  <c r="T157" i="550"/>
  <c r="S157" i="550"/>
  <c r="M157" i="550"/>
  <c r="AB157" i="550" s="1"/>
  <c r="AC141" i="550" s="1"/>
  <c r="L157" i="550"/>
  <c r="O157" i="550" s="1"/>
  <c r="K157" i="550"/>
  <c r="J157" i="550"/>
  <c r="I157" i="550"/>
  <c r="AB143" i="550"/>
  <c r="AA143" i="550"/>
  <c r="O143" i="550"/>
  <c r="M143" i="550"/>
  <c r="N143" i="550" s="1"/>
  <c r="K143" i="550"/>
  <c r="G143" i="550"/>
  <c r="AB142" i="550"/>
  <c r="AA142" i="550"/>
  <c r="O142" i="550"/>
  <c r="M142" i="550"/>
  <c r="N142" i="550" s="1"/>
  <c r="K142" i="550"/>
  <c r="G142" i="550"/>
  <c r="AB141" i="550"/>
  <c r="AA141" i="550"/>
  <c r="O141" i="550"/>
  <c r="N141" i="550"/>
  <c r="P141" i="550" s="1"/>
  <c r="M141" i="550"/>
  <c r="K141" i="550"/>
  <c r="G141" i="550"/>
  <c r="T140" i="550"/>
  <c r="S140" i="550"/>
  <c r="L140" i="550"/>
  <c r="J140" i="550"/>
  <c r="K140" i="550" s="1"/>
  <c r="I140" i="550"/>
  <c r="O140" i="550" s="1"/>
  <c r="AA126" i="550"/>
  <c r="O126" i="550"/>
  <c r="M126" i="550"/>
  <c r="N126" i="550" s="1"/>
  <c r="K126" i="550"/>
  <c r="G126" i="550"/>
  <c r="O125" i="550"/>
  <c r="M125" i="550"/>
  <c r="AB125" i="550" s="1"/>
  <c r="K125" i="550"/>
  <c r="G125" i="550"/>
  <c r="AB124" i="550"/>
  <c r="O124" i="550"/>
  <c r="N124" i="550"/>
  <c r="Q124" i="550" s="1"/>
  <c r="M124" i="550"/>
  <c r="M140" i="550" s="1"/>
  <c r="K124" i="550"/>
  <c r="G124" i="550"/>
  <c r="T123" i="550"/>
  <c r="S123" i="550"/>
  <c r="M123" i="550"/>
  <c r="AB123" i="550" s="1"/>
  <c r="AC107" i="550" s="1"/>
  <c r="L123" i="550"/>
  <c r="O123" i="550" s="1"/>
  <c r="K123" i="550"/>
  <c r="J123" i="550"/>
  <c r="I123" i="550"/>
  <c r="AB110" i="550"/>
  <c r="AA110" i="550"/>
  <c r="O110" i="550"/>
  <c r="N110" i="550"/>
  <c r="Q110" i="550" s="1"/>
  <c r="M110" i="550"/>
  <c r="K110" i="550"/>
  <c r="G110" i="550"/>
  <c r="AB109" i="550"/>
  <c r="AA109" i="550"/>
  <c r="P109" i="550"/>
  <c r="O109" i="550"/>
  <c r="N109" i="550"/>
  <c r="M109" i="550"/>
  <c r="K109" i="550"/>
  <c r="Q109" i="550" s="1"/>
  <c r="G109" i="550"/>
  <c r="AA108" i="550"/>
  <c r="O108" i="550"/>
  <c r="M108" i="550"/>
  <c r="N108" i="550" s="1"/>
  <c r="K108" i="550"/>
  <c r="G108" i="550"/>
  <c r="AB107" i="550"/>
  <c r="Q107" i="550"/>
  <c r="O107" i="550"/>
  <c r="N107" i="550"/>
  <c r="P107" i="550" s="1"/>
  <c r="M107" i="550"/>
  <c r="AA107" i="550" s="1"/>
  <c r="K107" i="550"/>
  <c r="G107" i="550"/>
  <c r="T106" i="550"/>
  <c r="S106" i="550"/>
  <c r="O106" i="550"/>
  <c r="L106" i="550"/>
  <c r="K106" i="550"/>
  <c r="J106" i="550"/>
  <c r="I106" i="550"/>
  <c r="O94" i="550"/>
  <c r="M94" i="550"/>
  <c r="AB94" i="550" s="1"/>
  <c r="K94" i="550"/>
  <c r="G94" i="550"/>
  <c r="AB93" i="550"/>
  <c r="AA93" i="550"/>
  <c r="O93" i="550"/>
  <c r="N93" i="550"/>
  <c r="Q93" i="550" s="1"/>
  <c r="M93" i="550"/>
  <c r="K93" i="550"/>
  <c r="G93" i="550"/>
  <c r="AB92" i="550"/>
  <c r="AA92" i="550"/>
  <c r="P92" i="550"/>
  <c r="O92" i="550"/>
  <c r="N92" i="550"/>
  <c r="M92" i="550"/>
  <c r="K92" i="550"/>
  <c r="Q92" i="550" s="1"/>
  <c r="G92" i="550"/>
  <c r="AA91" i="550"/>
  <c r="O91" i="550"/>
  <c r="M91" i="550"/>
  <c r="N91" i="550" s="1"/>
  <c r="K91" i="550"/>
  <c r="G91" i="550"/>
  <c r="AB90" i="550"/>
  <c r="Q90" i="550"/>
  <c r="O90" i="550"/>
  <c r="N90" i="550"/>
  <c r="P90" i="550" s="1"/>
  <c r="M90" i="550"/>
  <c r="AA90" i="550" s="1"/>
  <c r="K90" i="550"/>
  <c r="G90" i="550"/>
  <c r="T89" i="550"/>
  <c r="S89" i="550"/>
  <c r="O89" i="550"/>
  <c r="L89" i="550"/>
  <c r="K89" i="550"/>
  <c r="J89" i="550"/>
  <c r="I89" i="550"/>
  <c r="O78" i="550"/>
  <c r="M78" i="550"/>
  <c r="AB78" i="550" s="1"/>
  <c r="K78" i="550"/>
  <c r="G78" i="550"/>
  <c r="AB77" i="550"/>
  <c r="AA77" i="550"/>
  <c r="O77" i="550"/>
  <c r="M77" i="550"/>
  <c r="N77" i="550" s="1"/>
  <c r="K77" i="550"/>
  <c r="G77" i="550"/>
  <c r="AB76" i="550"/>
  <c r="AA76" i="550"/>
  <c r="P76" i="550"/>
  <c r="O76" i="550"/>
  <c r="N76" i="550"/>
  <c r="Q76" i="550" s="1"/>
  <c r="M76" i="550"/>
  <c r="K76" i="550"/>
  <c r="G76" i="550"/>
  <c r="AA75" i="550"/>
  <c r="O75" i="550"/>
  <c r="M75" i="550"/>
  <c r="N75" i="550" s="1"/>
  <c r="K75" i="550"/>
  <c r="G75" i="550"/>
  <c r="O74" i="550"/>
  <c r="M74" i="550"/>
  <c r="AB74" i="550" s="1"/>
  <c r="K74" i="550"/>
  <c r="G74" i="550"/>
  <c r="AB73" i="550"/>
  <c r="O73" i="550"/>
  <c r="N73" i="550"/>
  <c r="Q73" i="550" s="1"/>
  <c r="M73" i="550"/>
  <c r="AA73" i="550" s="1"/>
  <c r="K73" i="550"/>
  <c r="G73" i="550"/>
  <c r="T72" i="550"/>
  <c r="S72" i="550"/>
  <c r="M72" i="550"/>
  <c r="AB72" i="550" s="1"/>
  <c r="AC56" i="550" s="1"/>
  <c r="L72" i="550"/>
  <c r="O72" i="550" s="1"/>
  <c r="K72" i="550"/>
  <c r="J72" i="550"/>
  <c r="I72" i="550"/>
  <c r="AB59" i="550"/>
  <c r="AA59" i="550"/>
  <c r="O59" i="550"/>
  <c r="M59" i="550"/>
  <c r="N59" i="550" s="1"/>
  <c r="K59" i="550"/>
  <c r="G59" i="550"/>
  <c r="AB58" i="550"/>
  <c r="AA58" i="550"/>
  <c r="P58" i="550"/>
  <c r="O58" i="550"/>
  <c r="N58" i="550"/>
  <c r="M58" i="550"/>
  <c r="K58" i="550"/>
  <c r="Q58" i="550" s="1"/>
  <c r="G58" i="550"/>
  <c r="AA57" i="550"/>
  <c r="O57" i="550"/>
  <c r="M57" i="550"/>
  <c r="N57" i="550" s="1"/>
  <c r="K57" i="550"/>
  <c r="G57" i="550"/>
  <c r="AB56" i="550"/>
  <c r="Q56" i="550"/>
  <c r="O56" i="550"/>
  <c r="N56" i="550"/>
  <c r="P56" i="550" s="1"/>
  <c r="M56" i="550"/>
  <c r="AA56" i="550" s="1"/>
  <c r="K56" i="550"/>
  <c r="G56" i="550"/>
  <c r="T55" i="550"/>
  <c r="S55" i="550"/>
  <c r="L55" i="550"/>
  <c r="O55" i="550" s="1"/>
  <c r="K55" i="550"/>
  <c r="J55" i="550"/>
  <c r="I55" i="550"/>
  <c r="O43" i="550"/>
  <c r="M43" i="550"/>
  <c r="AB43" i="550" s="1"/>
  <c r="K43" i="550"/>
  <c r="G43" i="550"/>
  <c r="AB42" i="550"/>
  <c r="AA42" i="550"/>
  <c r="O42" i="550"/>
  <c r="M42" i="550"/>
  <c r="N42" i="550" s="1"/>
  <c r="K42" i="550"/>
  <c r="G42" i="550"/>
  <c r="AB41" i="550"/>
  <c r="AA41" i="550"/>
  <c r="P41" i="550"/>
  <c r="O41" i="550"/>
  <c r="N41" i="550"/>
  <c r="M41" i="550"/>
  <c r="K41" i="550"/>
  <c r="Q41" i="550" s="1"/>
  <c r="G41" i="550"/>
  <c r="AA40" i="550"/>
  <c r="O40" i="550"/>
  <c r="M40" i="550"/>
  <c r="N40" i="550" s="1"/>
  <c r="K40" i="550"/>
  <c r="G40" i="550"/>
  <c r="AB39" i="550"/>
  <c r="Q39" i="550"/>
  <c r="O39" i="550"/>
  <c r="N39" i="550"/>
  <c r="P39" i="550" s="1"/>
  <c r="M39" i="550"/>
  <c r="AA39" i="550" s="1"/>
  <c r="K39" i="550"/>
  <c r="G39" i="550"/>
  <c r="T38" i="550"/>
  <c r="S38" i="550"/>
  <c r="L38" i="550"/>
  <c r="O38" i="550" s="1"/>
  <c r="K38" i="550"/>
  <c r="J38" i="550"/>
  <c r="I38" i="550"/>
  <c r="O26" i="550"/>
  <c r="M26" i="550"/>
  <c r="AB26" i="550" s="1"/>
  <c r="K26" i="550"/>
  <c r="G26" i="550"/>
  <c r="AB25" i="550"/>
  <c r="AA25" i="550"/>
  <c r="O25" i="550"/>
  <c r="M25" i="550"/>
  <c r="N25" i="550" s="1"/>
  <c r="K25" i="550"/>
  <c r="G25" i="550"/>
  <c r="AB24" i="550"/>
  <c r="AA24" i="550"/>
  <c r="P24" i="550"/>
  <c r="O24" i="550"/>
  <c r="N24" i="550"/>
  <c r="Q24" i="550" s="1"/>
  <c r="M24" i="550"/>
  <c r="K24" i="550"/>
  <c r="G24" i="550"/>
  <c r="AA23" i="550"/>
  <c r="O23" i="550"/>
  <c r="M23" i="550"/>
  <c r="N23" i="550" s="1"/>
  <c r="K23" i="550"/>
  <c r="G23" i="550"/>
  <c r="AB22" i="550"/>
  <c r="Q22" i="550"/>
  <c r="O22" i="550"/>
  <c r="N22" i="550"/>
  <c r="P22" i="550" s="1"/>
  <c r="M22" i="550"/>
  <c r="AA22" i="550" s="1"/>
  <c r="K22" i="550"/>
  <c r="G22" i="550"/>
  <c r="T21" i="550"/>
  <c r="S21" i="550"/>
  <c r="L21" i="550"/>
  <c r="O21" i="550" s="1"/>
  <c r="K21" i="550"/>
  <c r="J21" i="550"/>
  <c r="I21" i="550"/>
  <c r="O6" i="550"/>
  <c r="M6" i="550"/>
  <c r="AB6" i="550" s="1"/>
  <c r="K6" i="550"/>
  <c r="G6" i="550"/>
  <c r="AB5" i="550"/>
  <c r="AA5" i="550"/>
  <c r="O5" i="550"/>
  <c r="N5" i="550"/>
  <c r="Q5" i="550" s="1"/>
  <c r="M5" i="550"/>
  <c r="K5" i="550"/>
  <c r="G5" i="550"/>
  <c r="F1" i="550" s="1"/>
  <c r="F2" i="550" s="1"/>
  <c r="H2" i="550"/>
  <c r="H1" i="550"/>
  <c r="D1" i="550"/>
  <c r="T225" i="549"/>
  <c r="S225" i="549"/>
  <c r="O225" i="549"/>
  <c r="L225" i="549"/>
  <c r="J225" i="549"/>
  <c r="K225" i="549" s="1"/>
  <c r="I225" i="549"/>
  <c r="AA214" i="549"/>
  <c r="O214" i="549"/>
  <c r="M214" i="549"/>
  <c r="N214" i="549" s="1"/>
  <c r="K214" i="549"/>
  <c r="G214" i="549"/>
  <c r="O213" i="549"/>
  <c r="M213" i="549"/>
  <c r="AB213" i="549" s="1"/>
  <c r="K213" i="549"/>
  <c r="G213" i="549"/>
  <c r="AB212" i="549"/>
  <c r="AA212" i="549"/>
  <c r="O212" i="549"/>
  <c r="N212" i="549"/>
  <c r="Q212" i="549" s="1"/>
  <c r="M212" i="549"/>
  <c r="K212" i="549"/>
  <c r="G212" i="549"/>
  <c r="AB211" i="549"/>
  <c r="AA211" i="549"/>
  <c r="P211" i="549"/>
  <c r="O211" i="549"/>
  <c r="N211" i="549"/>
  <c r="M211" i="549"/>
  <c r="K211" i="549"/>
  <c r="Q211" i="549" s="1"/>
  <c r="G211" i="549"/>
  <c r="AA210" i="549"/>
  <c r="O210" i="549"/>
  <c r="M210" i="549"/>
  <c r="N210" i="549" s="1"/>
  <c r="K210" i="549"/>
  <c r="G210" i="549"/>
  <c r="O209" i="549"/>
  <c r="M209" i="549"/>
  <c r="M225" i="549" s="1"/>
  <c r="K209" i="549"/>
  <c r="G209" i="549"/>
  <c r="T208" i="549"/>
  <c r="S208" i="549"/>
  <c r="L208" i="549"/>
  <c r="O208" i="549" s="1"/>
  <c r="K208" i="549"/>
  <c r="J208" i="549"/>
  <c r="I208" i="549"/>
  <c r="O195" i="549"/>
  <c r="M195" i="549"/>
  <c r="AB195" i="549" s="1"/>
  <c r="K195" i="549"/>
  <c r="G195" i="549"/>
  <c r="AB194" i="549"/>
  <c r="O194" i="549"/>
  <c r="M194" i="549"/>
  <c r="AA194" i="549" s="1"/>
  <c r="K194" i="549"/>
  <c r="G194" i="549"/>
  <c r="AB193" i="549"/>
  <c r="O193" i="549"/>
  <c r="M193" i="549"/>
  <c r="N193" i="549" s="1"/>
  <c r="K193" i="549"/>
  <c r="G193" i="549"/>
  <c r="AB192" i="549"/>
  <c r="O192" i="549"/>
  <c r="M192" i="549"/>
  <c r="N192" i="549" s="1"/>
  <c r="K192" i="549"/>
  <c r="G192" i="549"/>
  <c r="T191" i="549"/>
  <c r="S191" i="549"/>
  <c r="L191" i="549"/>
  <c r="O191" i="549" s="1"/>
  <c r="J191" i="549"/>
  <c r="K191" i="549" s="1"/>
  <c r="I191" i="549"/>
  <c r="AA177" i="549"/>
  <c r="O177" i="549"/>
  <c r="M177" i="549"/>
  <c r="N177" i="549" s="1"/>
  <c r="K177" i="549"/>
  <c r="G177" i="549"/>
  <c r="O176" i="549"/>
  <c r="M176" i="549"/>
  <c r="AB176" i="549" s="1"/>
  <c r="K176" i="549"/>
  <c r="G176" i="549"/>
  <c r="O175" i="549"/>
  <c r="N175" i="549"/>
  <c r="Q175" i="549" s="1"/>
  <c r="M175" i="549"/>
  <c r="M191" i="549" s="1"/>
  <c r="K175" i="549"/>
  <c r="G175" i="549"/>
  <c r="T174" i="549"/>
  <c r="S174" i="549"/>
  <c r="M174" i="549"/>
  <c r="AB174" i="549" s="1"/>
  <c r="AC158" i="549" s="1"/>
  <c r="L174" i="549"/>
  <c r="O174" i="549" s="1"/>
  <c r="K174" i="549"/>
  <c r="J174" i="549"/>
  <c r="I174" i="549"/>
  <c r="AB161" i="549"/>
  <c r="AA161" i="549"/>
  <c r="O161" i="549"/>
  <c r="M161" i="549"/>
  <c r="N161" i="549" s="1"/>
  <c r="K161" i="549"/>
  <c r="G161" i="549"/>
  <c r="AB160" i="549"/>
  <c r="AA160" i="549"/>
  <c r="O160" i="549"/>
  <c r="M160" i="549"/>
  <c r="N160" i="549" s="1"/>
  <c r="K160" i="549"/>
  <c r="G160" i="549"/>
  <c r="AA159" i="549"/>
  <c r="O159" i="549"/>
  <c r="M159" i="549"/>
  <c r="N159" i="549" s="1"/>
  <c r="K159" i="549"/>
  <c r="G159" i="549"/>
  <c r="O158" i="549"/>
  <c r="M158" i="549"/>
  <c r="AB158" i="549" s="1"/>
  <c r="K158" i="549"/>
  <c r="G158" i="549"/>
  <c r="T157" i="549"/>
  <c r="S157" i="549"/>
  <c r="L157" i="549"/>
  <c r="O157" i="549" s="1"/>
  <c r="K157" i="549"/>
  <c r="J157" i="549"/>
  <c r="I157" i="549"/>
  <c r="O144" i="549"/>
  <c r="M144" i="549"/>
  <c r="AB144" i="549" s="1"/>
  <c r="K144" i="549"/>
  <c r="G144" i="549"/>
  <c r="AB143" i="549"/>
  <c r="AA143" i="549"/>
  <c r="O143" i="549"/>
  <c r="N143" i="549"/>
  <c r="Q143" i="549" s="1"/>
  <c r="M143" i="549"/>
  <c r="K143" i="549"/>
  <c r="G143" i="549"/>
  <c r="AB142" i="549"/>
  <c r="O142" i="549"/>
  <c r="M142" i="549"/>
  <c r="N142" i="549" s="1"/>
  <c r="K142" i="549"/>
  <c r="G142" i="549"/>
  <c r="AB141" i="549"/>
  <c r="O141" i="549"/>
  <c r="N141" i="549"/>
  <c r="P141" i="549" s="1"/>
  <c r="M141" i="549"/>
  <c r="AA141" i="549" s="1"/>
  <c r="K141" i="549"/>
  <c r="G141" i="549"/>
  <c r="T140" i="549"/>
  <c r="S140" i="549"/>
  <c r="L140" i="549"/>
  <c r="O140" i="549" s="1"/>
  <c r="J140" i="549"/>
  <c r="K140" i="549" s="1"/>
  <c r="I140" i="549"/>
  <c r="AA129" i="549"/>
  <c r="O129" i="549"/>
  <c r="M129" i="549"/>
  <c r="N129" i="549" s="1"/>
  <c r="K129" i="549"/>
  <c r="G129" i="549"/>
  <c r="O128" i="549"/>
  <c r="M128" i="549"/>
  <c r="AB128" i="549" s="1"/>
  <c r="K128" i="549"/>
  <c r="G128" i="549"/>
  <c r="AB127" i="549"/>
  <c r="O127" i="549"/>
  <c r="N127" i="549"/>
  <c r="Q127" i="549" s="1"/>
  <c r="M127" i="549"/>
  <c r="AA127" i="549" s="1"/>
  <c r="K127" i="549"/>
  <c r="G127" i="549"/>
  <c r="AB126" i="549"/>
  <c r="P126" i="549"/>
  <c r="O126" i="549"/>
  <c r="N126" i="549"/>
  <c r="Q126" i="549" s="1"/>
  <c r="M126" i="549"/>
  <c r="AA126" i="549" s="1"/>
  <c r="K126" i="549"/>
  <c r="G126" i="549"/>
  <c r="AA125" i="549"/>
  <c r="O125" i="549"/>
  <c r="M125" i="549"/>
  <c r="N125" i="549" s="1"/>
  <c r="K125" i="549"/>
  <c r="G125" i="549"/>
  <c r="O124" i="549"/>
  <c r="M124" i="549"/>
  <c r="M140" i="549" s="1"/>
  <c r="K124" i="549"/>
  <c r="G124" i="549"/>
  <c r="T123" i="549"/>
  <c r="S123" i="549"/>
  <c r="L123" i="549"/>
  <c r="O123" i="549" s="1"/>
  <c r="K123" i="549"/>
  <c r="J123" i="549"/>
  <c r="I123" i="549"/>
  <c r="O110" i="549"/>
  <c r="M110" i="549"/>
  <c r="AB110" i="549" s="1"/>
  <c r="K110" i="549"/>
  <c r="G110" i="549"/>
  <c r="AB109" i="549"/>
  <c r="AA109" i="549"/>
  <c r="O109" i="549"/>
  <c r="M109" i="549"/>
  <c r="N109" i="549" s="1"/>
  <c r="K109" i="549"/>
  <c r="G109" i="549"/>
  <c r="AB108" i="549"/>
  <c r="O108" i="549"/>
  <c r="M108" i="549"/>
  <c r="N108" i="549" s="1"/>
  <c r="K108" i="549"/>
  <c r="G108" i="549"/>
  <c r="AB107" i="549"/>
  <c r="O107" i="549"/>
  <c r="N107" i="549"/>
  <c r="P107" i="549" s="1"/>
  <c r="M107" i="549"/>
  <c r="AA107" i="549" s="1"/>
  <c r="K107" i="549"/>
  <c r="G107" i="549"/>
  <c r="T106" i="549"/>
  <c r="S106" i="549"/>
  <c r="L106" i="549"/>
  <c r="O106" i="549" s="1"/>
  <c r="J106" i="549"/>
  <c r="K106" i="549" s="1"/>
  <c r="I106" i="549"/>
  <c r="AA93" i="549"/>
  <c r="O93" i="549"/>
  <c r="M93" i="549"/>
  <c r="N93" i="549" s="1"/>
  <c r="K93" i="549"/>
  <c r="G93" i="549"/>
  <c r="O92" i="549"/>
  <c r="M92" i="549"/>
  <c r="AB92" i="549" s="1"/>
  <c r="K92" i="549"/>
  <c r="G92" i="549"/>
  <c r="AB91" i="549"/>
  <c r="O91" i="549"/>
  <c r="M91" i="549"/>
  <c r="AA91" i="549" s="1"/>
  <c r="K91" i="549"/>
  <c r="G91" i="549"/>
  <c r="O90" i="549"/>
  <c r="M90" i="549"/>
  <c r="AA90" i="549" s="1"/>
  <c r="K90" i="549"/>
  <c r="G90" i="549"/>
  <c r="T89" i="549"/>
  <c r="S89" i="549"/>
  <c r="L89" i="549"/>
  <c r="O89" i="549" s="1"/>
  <c r="J89" i="549"/>
  <c r="K89" i="549" s="1"/>
  <c r="I89" i="549"/>
  <c r="O73" i="549"/>
  <c r="M73" i="549"/>
  <c r="AA73" i="549" s="1"/>
  <c r="K73" i="549"/>
  <c r="G73" i="549"/>
  <c r="T72" i="549"/>
  <c r="S72" i="549"/>
  <c r="L72" i="549"/>
  <c r="O72" i="549" s="1"/>
  <c r="J72" i="549"/>
  <c r="K72" i="549" s="1"/>
  <c r="I72" i="549"/>
  <c r="AB57" i="549"/>
  <c r="O57" i="549"/>
  <c r="M57" i="549"/>
  <c r="N57" i="549" s="1"/>
  <c r="K57" i="549"/>
  <c r="G57" i="549"/>
  <c r="AB56" i="549"/>
  <c r="AA56" i="549"/>
  <c r="O56" i="549"/>
  <c r="M56" i="549"/>
  <c r="N56" i="549" s="1"/>
  <c r="K56" i="549"/>
  <c r="G56" i="549"/>
  <c r="T55" i="549"/>
  <c r="S55" i="549"/>
  <c r="L55" i="549"/>
  <c r="O55" i="549" s="1"/>
  <c r="J55" i="549"/>
  <c r="K55" i="549" s="1"/>
  <c r="I55" i="549"/>
  <c r="AA41" i="549"/>
  <c r="O41" i="549"/>
  <c r="M41" i="549"/>
  <c r="N41" i="549" s="1"/>
  <c r="K41" i="549"/>
  <c r="G41" i="549"/>
  <c r="O40" i="549"/>
  <c r="M40" i="549"/>
  <c r="AB40" i="549" s="1"/>
  <c r="K40" i="549"/>
  <c r="G40" i="549"/>
  <c r="O39" i="549"/>
  <c r="N39" i="549"/>
  <c r="Q39" i="549" s="1"/>
  <c r="M39" i="549"/>
  <c r="M55" i="549" s="1"/>
  <c r="K39" i="549"/>
  <c r="G39" i="549"/>
  <c r="T38" i="549"/>
  <c r="S38" i="549"/>
  <c r="M38" i="549"/>
  <c r="AB38" i="549" s="1"/>
  <c r="AC22" i="549" s="1"/>
  <c r="L38" i="549"/>
  <c r="O38" i="549" s="1"/>
  <c r="K38" i="549"/>
  <c r="J38" i="549"/>
  <c r="I38" i="549"/>
  <c r="O22" i="549"/>
  <c r="N22" i="549"/>
  <c r="Q22" i="549" s="1"/>
  <c r="M22" i="549"/>
  <c r="AB22" i="549" s="1"/>
  <c r="K22" i="549"/>
  <c r="G22" i="549"/>
  <c r="T21" i="549"/>
  <c r="S21" i="549"/>
  <c r="M21" i="549"/>
  <c r="AB21" i="549" s="1"/>
  <c r="AC5" i="549" s="1"/>
  <c r="L21" i="549"/>
  <c r="O21" i="549" s="1"/>
  <c r="K21" i="549"/>
  <c r="J21" i="549"/>
  <c r="I21" i="549"/>
  <c r="AB6" i="549"/>
  <c r="AA6" i="549"/>
  <c r="O6" i="549"/>
  <c r="M6" i="549"/>
  <c r="N6" i="549" s="1"/>
  <c r="K6" i="549"/>
  <c r="G6" i="549"/>
  <c r="O5" i="549"/>
  <c r="M5" i="549"/>
  <c r="AA5" i="549" s="1"/>
  <c r="K5" i="549"/>
  <c r="G5" i="549"/>
  <c r="F1" i="549" s="1"/>
  <c r="H2" i="549"/>
  <c r="H1" i="549"/>
  <c r="D1" i="549"/>
  <c r="X29" i="548"/>
  <c r="W29" i="548"/>
  <c r="V29" i="548"/>
  <c r="T29" i="548"/>
  <c r="P29" i="548"/>
  <c r="O29" i="548"/>
  <c r="N29" i="548"/>
  <c r="M29" i="548"/>
  <c r="K29" i="548"/>
  <c r="I29" i="548"/>
  <c r="H29" i="548"/>
  <c r="K8" i="548" s="1"/>
  <c r="G29" i="548"/>
  <c r="D29" i="548"/>
  <c r="O15" i="548"/>
  <c r="N15" i="548"/>
  <c r="K15" i="548"/>
  <c r="I15" i="548"/>
  <c r="H15" i="548"/>
  <c r="G15" i="548"/>
  <c r="F15" i="548"/>
  <c r="G8" i="548" s="1"/>
  <c r="E15" i="548"/>
  <c r="D15" i="548"/>
  <c r="M8" i="548"/>
  <c r="I8" i="548"/>
  <c r="F8" i="548"/>
  <c r="M7" i="548"/>
  <c r="K7" i="548"/>
  <c r="I7" i="548"/>
  <c r="G7" i="548"/>
  <c r="F7" i="548"/>
  <c r="E7" i="548"/>
  <c r="M6" i="548"/>
  <c r="K6" i="548"/>
  <c r="I6" i="548"/>
  <c r="G6" i="548"/>
  <c r="F6" i="548"/>
  <c r="E6" i="548"/>
  <c r="F3" i="548"/>
  <c r="T157" i="547"/>
  <c r="S157" i="547"/>
  <c r="L157" i="547"/>
  <c r="O157" i="547" s="1"/>
  <c r="K157" i="547"/>
  <c r="J157" i="547"/>
  <c r="I157" i="547"/>
  <c r="AA143" i="547"/>
  <c r="O143" i="547"/>
  <c r="M143" i="547"/>
  <c r="AB143" i="547" s="1"/>
  <c r="K143" i="547"/>
  <c r="G143" i="547"/>
  <c r="AB142" i="547"/>
  <c r="AA142" i="547"/>
  <c r="Q142" i="547"/>
  <c r="O142" i="547"/>
  <c r="N142" i="547"/>
  <c r="P142" i="547" s="1"/>
  <c r="M142" i="547"/>
  <c r="K142" i="547"/>
  <c r="G142" i="547"/>
  <c r="AB141" i="547"/>
  <c r="AA141" i="547"/>
  <c r="O141" i="547"/>
  <c r="N141" i="547"/>
  <c r="P141" i="547" s="1"/>
  <c r="M141" i="547"/>
  <c r="M157" i="547" s="1"/>
  <c r="K141" i="547"/>
  <c r="G141" i="547"/>
  <c r="T140" i="547"/>
  <c r="S140" i="547"/>
  <c r="L140" i="547"/>
  <c r="O140" i="547" s="1"/>
  <c r="J140" i="547"/>
  <c r="K140" i="547" s="1"/>
  <c r="I140" i="547"/>
  <c r="AA126" i="547"/>
  <c r="Q126" i="547"/>
  <c r="P126" i="547"/>
  <c r="O126" i="547"/>
  <c r="N126" i="547"/>
  <c r="M126" i="547"/>
  <c r="AB126" i="547" s="1"/>
  <c r="K126" i="547"/>
  <c r="G126" i="547"/>
  <c r="O125" i="547"/>
  <c r="M125" i="547"/>
  <c r="AB125" i="547" s="1"/>
  <c r="K125" i="547"/>
  <c r="G125" i="547"/>
  <c r="O124" i="547"/>
  <c r="M124" i="547"/>
  <c r="M140" i="547" s="1"/>
  <c r="K124" i="547"/>
  <c r="G124" i="547"/>
  <c r="T123" i="547"/>
  <c r="S123" i="547"/>
  <c r="M123" i="547"/>
  <c r="AB123" i="547" s="1"/>
  <c r="AC107" i="547" s="1"/>
  <c r="L123" i="547"/>
  <c r="O123" i="547" s="1"/>
  <c r="K123" i="547"/>
  <c r="J123" i="547"/>
  <c r="I123" i="547"/>
  <c r="AA110" i="547"/>
  <c r="O110" i="547"/>
  <c r="N110" i="547"/>
  <c r="P110" i="547" s="1"/>
  <c r="M110" i="547"/>
  <c r="AB110" i="547" s="1"/>
  <c r="K110" i="547"/>
  <c r="Q110" i="547" s="1"/>
  <c r="G110" i="547"/>
  <c r="AB109" i="547"/>
  <c r="AA109" i="547"/>
  <c r="O109" i="547"/>
  <c r="N109" i="547"/>
  <c r="Q109" i="547" s="1"/>
  <c r="M109" i="547"/>
  <c r="K109" i="547"/>
  <c r="G109" i="547"/>
  <c r="AA108" i="547"/>
  <c r="Q108" i="547"/>
  <c r="P108" i="547"/>
  <c r="O108" i="547"/>
  <c r="N108" i="547"/>
  <c r="M108" i="547"/>
  <c r="AB108" i="547" s="1"/>
  <c r="K108" i="547"/>
  <c r="G108" i="547"/>
  <c r="Q107" i="547"/>
  <c r="P107" i="547"/>
  <c r="O107" i="547"/>
  <c r="N107" i="547"/>
  <c r="M107" i="547"/>
  <c r="AB107" i="547" s="1"/>
  <c r="K107" i="547"/>
  <c r="G107" i="547"/>
  <c r="T106" i="547"/>
  <c r="S106" i="547"/>
  <c r="O106" i="547"/>
  <c r="L106" i="547"/>
  <c r="J106" i="547"/>
  <c r="K106" i="547" s="1"/>
  <c r="I106" i="547"/>
  <c r="O94" i="547"/>
  <c r="M94" i="547"/>
  <c r="AB94" i="547" s="1"/>
  <c r="K94" i="547"/>
  <c r="G94" i="547"/>
  <c r="AA93" i="547"/>
  <c r="O93" i="547"/>
  <c r="M93" i="547"/>
  <c r="AB93" i="547" s="1"/>
  <c r="K93" i="547"/>
  <c r="G93" i="547"/>
  <c r="AB92" i="547"/>
  <c r="AA92" i="547"/>
  <c r="O92" i="547"/>
  <c r="N92" i="547"/>
  <c r="Q92" i="547" s="1"/>
  <c r="M92" i="547"/>
  <c r="K92" i="547"/>
  <c r="G92" i="547"/>
  <c r="AA91" i="547"/>
  <c r="Q91" i="547"/>
  <c r="P91" i="547"/>
  <c r="O91" i="547"/>
  <c r="N91" i="547"/>
  <c r="M91" i="547"/>
  <c r="AB91" i="547" s="1"/>
  <c r="K91" i="547"/>
  <c r="G91" i="547"/>
  <c r="Q90" i="547"/>
  <c r="P90" i="547"/>
  <c r="O90" i="547"/>
  <c r="N90" i="547"/>
  <c r="M90" i="547"/>
  <c r="AB90" i="547" s="1"/>
  <c r="K90" i="547"/>
  <c r="G90" i="547"/>
  <c r="T89" i="547"/>
  <c r="S89" i="547"/>
  <c r="O89" i="547"/>
  <c r="L89" i="547"/>
  <c r="J89" i="547"/>
  <c r="K89" i="547" s="1"/>
  <c r="I89" i="547"/>
  <c r="O78" i="547"/>
  <c r="M78" i="547"/>
  <c r="AB78" i="547" s="1"/>
  <c r="K78" i="547"/>
  <c r="G78" i="547"/>
  <c r="AA77" i="547"/>
  <c r="O77" i="547"/>
  <c r="N77" i="547"/>
  <c r="P77" i="547" s="1"/>
  <c r="M77" i="547"/>
  <c r="AB77" i="547" s="1"/>
  <c r="K77" i="547"/>
  <c r="Q77" i="547" s="1"/>
  <c r="G77" i="547"/>
  <c r="AB76" i="547"/>
  <c r="AA76" i="547"/>
  <c r="O76" i="547"/>
  <c r="N76" i="547"/>
  <c r="Q76" i="547" s="1"/>
  <c r="M76" i="547"/>
  <c r="K76" i="547"/>
  <c r="G76" i="547"/>
  <c r="AA75" i="547"/>
  <c r="Q75" i="547"/>
  <c r="P75" i="547"/>
  <c r="O75" i="547"/>
  <c r="N75" i="547"/>
  <c r="M75" i="547"/>
  <c r="AB75" i="547" s="1"/>
  <c r="K75" i="547"/>
  <c r="G75" i="547"/>
  <c r="O74" i="547"/>
  <c r="M74" i="547"/>
  <c r="AB74" i="547" s="1"/>
  <c r="K74" i="547"/>
  <c r="G74" i="547"/>
  <c r="O73" i="547"/>
  <c r="M73" i="547"/>
  <c r="AB73" i="547" s="1"/>
  <c r="K73" i="547"/>
  <c r="G73" i="547"/>
  <c r="T72" i="547"/>
  <c r="S72" i="547"/>
  <c r="M72" i="547"/>
  <c r="AB72" i="547" s="1"/>
  <c r="AC56" i="547" s="1"/>
  <c r="L72" i="547"/>
  <c r="O72" i="547" s="1"/>
  <c r="K72" i="547"/>
  <c r="J72" i="547"/>
  <c r="I72" i="547"/>
  <c r="AA59" i="547"/>
  <c r="O59" i="547"/>
  <c r="M59" i="547"/>
  <c r="AB59" i="547" s="1"/>
  <c r="K59" i="547"/>
  <c r="G59" i="547"/>
  <c r="AB58" i="547"/>
  <c r="AA58" i="547"/>
  <c r="O58" i="547"/>
  <c r="M58" i="547"/>
  <c r="N58" i="547" s="1"/>
  <c r="K58" i="547"/>
  <c r="G58" i="547"/>
  <c r="AA57" i="547"/>
  <c r="Q57" i="547"/>
  <c r="P57" i="547"/>
  <c r="O57" i="547"/>
  <c r="N57" i="547"/>
  <c r="M57" i="547"/>
  <c r="AB57" i="547" s="1"/>
  <c r="K57" i="547"/>
  <c r="G57" i="547"/>
  <c r="AB56" i="547"/>
  <c r="Q56" i="547"/>
  <c r="P56" i="547"/>
  <c r="O56" i="547"/>
  <c r="N56" i="547"/>
  <c r="M56" i="547"/>
  <c r="AA56" i="547" s="1"/>
  <c r="K56" i="547"/>
  <c r="G56" i="547"/>
  <c r="T55" i="547"/>
  <c r="S55" i="547"/>
  <c r="O55" i="547"/>
  <c r="L55" i="547"/>
  <c r="J55" i="547"/>
  <c r="K55" i="547" s="1"/>
  <c r="I55" i="547"/>
  <c r="O44" i="547"/>
  <c r="M44" i="547"/>
  <c r="AB44" i="547" s="1"/>
  <c r="K44" i="547"/>
  <c r="G44" i="547"/>
  <c r="AA43" i="547"/>
  <c r="O43" i="547"/>
  <c r="M43" i="547"/>
  <c r="AB43" i="547" s="1"/>
  <c r="K43" i="547"/>
  <c r="G43" i="547"/>
  <c r="AB42" i="547"/>
  <c r="AA42" i="547"/>
  <c r="Q42" i="547"/>
  <c r="O42" i="547"/>
  <c r="N42" i="547"/>
  <c r="P42" i="547" s="1"/>
  <c r="M42" i="547"/>
  <c r="K42" i="547"/>
  <c r="G42" i="547"/>
  <c r="AA41" i="547"/>
  <c r="Q41" i="547"/>
  <c r="P41" i="547"/>
  <c r="O41" i="547"/>
  <c r="N41" i="547"/>
  <c r="M41" i="547"/>
  <c r="AB41" i="547" s="1"/>
  <c r="K41" i="547"/>
  <c r="G41" i="547"/>
  <c r="O40" i="547"/>
  <c r="M40" i="547"/>
  <c r="AB40" i="547" s="1"/>
  <c r="K40" i="547"/>
  <c r="G40" i="547"/>
  <c r="O39" i="547"/>
  <c r="M39" i="547"/>
  <c r="AB39" i="547" s="1"/>
  <c r="K39" i="547"/>
  <c r="G39" i="547"/>
  <c r="T38" i="547"/>
  <c r="S38" i="547"/>
  <c r="L38" i="547"/>
  <c r="O38" i="547" s="1"/>
  <c r="K38" i="547"/>
  <c r="J38" i="547"/>
  <c r="I38" i="547"/>
  <c r="AA26" i="547"/>
  <c r="O26" i="547"/>
  <c r="M26" i="547"/>
  <c r="AB26" i="547" s="1"/>
  <c r="K26" i="547"/>
  <c r="G26" i="547"/>
  <c r="AB25" i="547"/>
  <c r="AA25" i="547"/>
  <c r="O25" i="547"/>
  <c r="M25" i="547"/>
  <c r="N25" i="547" s="1"/>
  <c r="K25" i="547"/>
  <c r="G25" i="547"/>
  <c r="AA24" i="547"/>
  <c r="Q24" i="547"/>
  <c r="P24" i="547"/>
  <c r="O24" i="547"/>
  <c r="N24" i="547"/>
  <c r="M24" i="547"/>
  <c r="AB24" i="547" s="1"/>
  <c r="K24" i="547"/>
  <c r="G24" i="547"/>
  <c r="O23" i="547"/>
  <c r="M23" i="547"/>
  <c r="AB23" i="547" s="1"/>
  <c r="K23" i="547"/>
  <c r="G23" i="547"/>
  <c r="O22" i="547"/>
  <c r="M22" i="547"/>
  <c r="AB22" i="547" s="1"/>
  <c r="K22" i="547"/>
  <c r="G22" i="547"/>
  <c r="T21" i="547"/>
  <c r="S21" i="547"/>
  <c r="M21" i="547"/>
  <c r="AB21" i="547" s="1"/>
  <c r="AC5" i="547" s="1"/>
  <c r="L21" i="547"/>
  <c r="H1" i="547" s="1"/>
  <c r="K21" i="547"/>
  <c r="J21" i="547"/>
  <c r="I21" i="547"/>
  <c r="AA6" i="547"/>
  <c r="O6" i="547"/>
  <c r="M6" i="547"/>
  <c r="AB6" i="547" s="1"/>
  <c r="K6" i="547"/>
  <c r="G6" i="547"/>
  <c r="AB5" i="547"/>
  <c r="AA5" i="547"/>
  <c r="O5" i="547"/>
  <c r="M5" i="547"/>
  <c r="N5" i="547" s="1"/>
  <c r="K5" i="547"/>
  <c r="G5" i="547"/>
  <c r="F1" i="547" s="1"/>
  <c r="F2" i="547" s="1"/>
  <c r="H2" i="547"/>
  <c r="D1" i="547"/>
  <c r="T225" i="546"/>
  <c r="S225" i="546"/>
  <c r="O225" i="546"/>
  <c r="L225" i="546"/>
  <c r="J225" i="546"/>
  <c r="K225" i="546" s="1"/>
  <c r="I225" i="546"/>
  <c r="O214" i="546"/>
  <c r="M214" i="546"/>
  <c r="AB214" i="546" s="1"/>
  <c r="K214" i="546"/>
  <c r="G214" i="546"/>
  <c r="AB213" i="546"/>
  <c r="AA213" i="546"/>
  <c r="O213" i="546"/>
  <c r="N213" i="546"/>
  <c r="Q213" i="546" s="1"/>
  <c r="M213" i="546"/>
  <c r="K213" i="546"/>
  <c r="G213" i="546"/>
  <c r="AB212" i="546"/>
  <c r="AA212" i="546"/>
  <c r="O212" i="546"/>
  <c r="M212" i="546"/>
  <c r="N212" i="546" s="1"/>
  <c r="K212" i="546"/>
  <c r="G212" i="546"/>
  <c r="AA211" i="546"/>
  <c r="O211" i="546"/>
  <c r="M211" i="546"/>
  <c r="N211" i="546" s="1"/>
  <c r="K211" i="546"/>
  <c r="G211" i="546"/>
  <c r="O210" i="546"/>
  <c r="M210" i="546"/>
  <c r="AB210" i="546" s="1"/>
  <c r="K210" i="546"/>
  <c r="G210" i="546"/>
  <c r="O209" i="546"/>
  <c r="M209" i="546"/>
  <c r="AB209" i="546" s="1"/>
  <c r="K209" i="546"/>
  <c r="G209" i="546"/>
  <c r="T208" i="546"/>
  <c r="S208" i="546"/>
  <c r="L208" i="546"/>
  <c r="O208" i="546" s="1"/>
  <c r="K208" i="546"/>
  <c r="J208" i="546"/>
  <c r="I208" i="546"/>
  <c r="AB195" i="546"/>
  <c r="AA195" i="546"/>
  <c r="O195" i="546"/>
  <c r="N195" i="546"/>
  <c r="P195" i="546" s="1"/>
  <c r="M195" i="546"/>
  <c r="K195" i="546"/>
  <c r="Q195" i="546" s="1"/>
  <c r="G195" i="546"/>
  <c r="AB194" i="546"/>
  <c r="AA194" i="546"/>
  <c r="O194" i="546"/>
  <c r="M194" i="546"/>
  <c r="N194" i="546" s="1"/>
  <c r="K194" i="546"/>
  <c r="G194" i="546"/>
  <c r="AA193" i="546"/>
  <c r="Q193" i="546"/>
  <c r="P193" i="546"/>
  <c r="O193" i="546"/>
  <c r="N193" i="546"/>
  <c r="M193" i="546"/>
  <c r="AB193" i="546" s="1"/>
  <c r="K193" i="546"/>
  <c r="G193" i="546"/>
  <c r="P192" i="546"/>
  <c r="O192" i="546"/>
  <c r="N192" i="546"/>
  <c r="Q192" i="546" s="1"/>
  <c r="M192" i="546"/>
  <c r="AB192" i="546" s="1"/>
  <c r="K192" i="546"/>
  <c r="G192" i="546"/>
  <c r="T191" i="546"/>
  <c r="S191" i="546"/>
  <c r="O191" i="546"/>
  <c r="L191" i="546"/>
  <c r="J191" i="546"/>
  <c r="K191" i="546" s="1"/>
  <c r="I191" i="546"/>
  <c r="O177" i="546"/>
  <c r="M177" i="546"/>
  <c r="AB177" i="546" s="1"/>
  <c r="K177" i="546"/>
  <c r="G177" i="546"/>
  <c r="AA176" i="546"/>
  <c r="O176" i="546"/>
  <c r="M176" i="546"/>
  <c r="AB176" i="546" s="1"/>
  <c r="K176" i="546"/>
  <c r="G176" i="546"/>
  <c r="AB175" i="546"/>
  <c r="AA175" i="546"/>
  <c r="O175" i="546"/>
  <c r="N175" i="546"/>
  <c r="Q175" i="546" s="1"/>
  <c r="M175" i="546"/>
  <c r="M191" i="546" s="1"/>
  <c r="K175" i="546"/>
  <c r="G175" i="546"/>
  <c r="T174" i="546"/>
  <c r="S174" i="546"/>
  <c r="L174" i="546"/>
  <c r="O174" i="546" s="1"/>
  <c r="J174" i="546"/>
  <c r="K174" i="546" s="1"/>
  <c r="I174" i="546"/>
  <c r="AB161" i="546"/>
  <c r="AA161" i="546"/>
  <c r="O161" i="546"/>
  <c r="M161" i="546"/>
  <c r="N161" i="546" s="1"/>
  <c r="K161" i="546"/>
  <c r="G161" i="546"/>
  <c r="AA160" i="546"/>
  <c r="Q160" i="546"/>
  <c r="P160" i="546"/>
  <c r="O160" i="546"/>
  <c r="N160" i="546"/>
  <c r="M160" i="546"/>
  <c r="AB160" i="546" s="1"/>
  <c r="K160" i="546"/>
  <c r="G160" i="546"/>
  <c r="O159" i="546"/>
  <c r="M159" i="546"/>
  <c r="AB159" i="546" s="1"/>
  <c r="K159" i="546"/>
  <c r="G159" i="546"/>
  <c r="O158" i="546"/>
  <c r="M158" i="546"/>
  <c r="AB158" i="546" s="1"/>
  <c r="K158" i="546"/>
  <c r="G158" i="546"/>
  <c r="T157" i="546"/>
  <c r="S157" i="546"/>
  <c r="L157" i="546"/>
  <c r="O157" i="546" s="1"/>
  <c r="K157" i="546"/>
  <c r="J157" i="546"/>
  <c r="I157" i="546"/>
  <c r="AA144" i="546"/>
  <c r="O144" i="546"/>
  <c r="N144" i="546"/>
  <c r="Q144" i="546" s="1"/>
  <c r="M144" i="546"/>
  <c r="AB144" i="546" s="1"/>
  <c r="K144" i="546"/>
  <c r="G144" i="546"/>
  <c r="AB143" i="546"/>
  <c r="AA143" i="546"/>
  <c r="O143" i="546"/>
  <c r="M143" i="546"/>
  <c r="N143" i="546" s="1"/>
  <c r="K143" i="546"/>
  <c r="G143" i="546"/>
  <c r="AB142" i="546"/>
  <c r="AA142" i="546"/>
  <c r="Q142" i="546"/>
  <c r="P142" i="546"/>
  <c r="O142" i="546"/>
  <c r="N142" i="546"/>
  <c r="M142" i="546"/>
  <c r="K142" i="546"/>
  <c r="G142" i="546"/>
  <c r="O141" i="546"/>
  <c r="M141" i="546"/>
  <c r="AB141" i="546" s="1"/>
  <c r="K141" i="546"/>
  <c r="G141" i="546"/>
  <c r="T140" i="546"/>
  <c r="S140" i="546"/>
  <c r="O140" i="546"/>
  <c r="L140" i="546"/>
  <c r="J140" i="546"/>
  <c r="K140" i="546" s="1"/>
  <c r="I140" i="546"/>
  <c r="O129" i="546"/>
  <c r="M129" i="546"/>
  <c r="AB129" i="546" s="1"/>
  <c r="K129" i="546"/>
  <c r="G129" i="546"/>
  <c r="AA128" i="546"/>
  <c r="O128" i="546"/>
  <c r="M128" i="546"/>
  <c r="AB128" i="546" s="1"/>
  <c r="K128" i="546"/>
  <c r="G128" i="546"/>
  <c r="AB127" i="546"/>
  <c r="AA127" i="546"/>
  <c r="O127" i="546"/>
  <c r="M127" i="546"/>
  <c r="N127" i="546" s="1"/>
  <c r="K127" i="546"/>
  <c r="G127" i="546"/>
  <c r="Q126" i="546"/>
  <c r="P126" i="546"/>
  <c r="O126" i="546"/>
  <c r="N126" i="546"/>
  <c r="M126" i="546"/>
  <c r="AB126" i="546" s="1"/>
  <c r="K126" i="546"/>
  <c r="G126" i="546"/>
  <c r="O125" i="546"/>
  <c r="M125" i="546"/>
  <c r="AB125" i="546" s="1"/>
  <c r="K125" i="546"/>
  <c r="G125" i="546"/>
  <c r="O124" i="546"/>
  <c r="M124" i="546"/>
  <c r="AB124" i="546" s="1"/>
  <c r="K124" i="546"/>
  <c r="G124" i="546"/>
  <c r="T123" i="546"/>
  <c r="S123" i="546"/>
  <c r="L123" i="546"/>
  <c r="O123" i="546" s="1"/>
  <c r="K123" i="546"/>
  <c r="J123" i="546"/>
  <c r="I123" i="546"/>
  <c r="AA110" i="546"/>
  <c r="O110" i="546"/>
  <c r="M110" i="546"/>
  <c r="AB110" i="546" s="1"/>
  <c r="K110" i="546"/>
  <c r="G110" i="546"/>
  <c r="AB109" i="546"/>
  <c r="O109" i="546"/>
  <c r="M109" i="546"/>
  <c r="N109" i="546" s="1"/>
  <c r="K109" i="546"/>
  <c r="G109" i="546"/>
  <c r="Q108" i="546"/>
  <c r="P108" i="546"/>
  <c r="O108" i="546"/>
  <c r="N108" i="546"/>
  <c r="M108" i="546"/>
  <c r="AB108" i="546" s="1"/>
  <c r="K108" i="546"/>
  <c r="G108" i="546"/>
  <c r="O107" i="546"/>
  <c r="M107" i="546"/>
  <c r="AB107" i="546" s="1"/>
  <c r="K107" i="546"/>
  <c r="G107" i="546"/>
  <c r="T106" i="546"/>
  <c r="S106" i="546"/>
  <c r="O106" i="546"/>
  <c r="L106" i="546"/>
  <c r="J106" i="546"/>
  <c r="K106" i="546" s="1"/>
  <c r="I106" i="546"/>
  <c r="O93" i="546"/>
  <c r="M93" i="546"/>
  <c r="AB93" i="546" s="1"/>
  <c r="K93" i="546"/>
  <c r="G93" i="546"/>
  <c r="AA92" i="546"/>
  <c r="O92" i="546"/>
  <c r="N92" i="546"/>
  <c r="Q92" i="546" s="1"/>
  <c r="M92" i="546"/>
  <c r="AB92" i="546" s="1"/>
  <c r="K92" i="546"/>
  <c r="G92" i="546"/>
  <c r="AB91" i="546"/>
  <c r="AA91" i="546"/>
  <c r="O91" i="546"/>
  <c r="N91" i="546"/>
  <c r="P91" i="546" s="1"/>
  <c r="M91" i="546"/>
  <c r="K91" i="546"/>
  <c r="Q91" i="546" s="1"/>
  <c r="G91" i="546"/>
  <c r="AA90" i="546"/>
  <c r="O90" i="546"/>
  <c r="M90" i="546"/>
  <c r="N90" i="546" s="1"/>
  <c r="K90" i="546"/>
  <c r="G90" i="546"/>
  <c r="T89" i="546"/>
  <c r="S89" i="546"/>
  <c r="L89" i="546"/>
  <c r="O89" i="546" s="1"/>
  <c r="J89" i="546"/>
  <c r="K89" i="546" s="1"/>
  <c r="I89" i="546"/>
  <c r="AA73" i="546"/>
  <c r="O73" i="546"/>
  <c r="M73" i="546"/>
  <c r="M89" i="546" s="1"/>
  <c r="K73" i="546"/>
  <c r="G73" i="546"/>
  <c r="T72" i="546"/>
  <c r="S72" i="546"/>
  <c r="L72" i="546"/>
  <c r="O72" i="546" s="1"/>
  <c r="J72" i="546"/>
  <c r="K72" i="546" s="1"/>
  <c r="I72" i="546"/>
  <c r="AA57" i="546"/>
  <c r="O57" i="546"/>
  <c r="M57" i="546"/>
  <c r="N57" i="546" s="1"/>
  <c r="K57" i="546"/>
  <c r="G57" i="546"/>
  <c r="AB56" i="546"/>
  <c r="AA56" i="546"/>
  <c r="O56" i="546"/>
  <c r="M56" i="546"/>
  <c r="M72" i="546" s="1"/>
  <c r="K56" i="546"/>
  <c r="G56" i="546"/>
  <c r="T55" i="546"/>
  <c r="S55" i="546"/>
  <c r="O55" i="546"/>
  <c r="L55" i="546"/>
  <c r="J55" i="546"/>
  <c r="K55" i="546" s="1"/>
  <c r="I55" i="546"/>
  <c r="O41" i="546"/>
  <c r="M41" i="546"/>
  <c r="AB41" i="546" s="1"/>
  <c r="K41" i="546"/>
  <c r="G41" i="546"/>
  <c r="AB40" i="546"/>
  <c r="AA40" i="546"/>
  <c r="O40" i="546"/>
  <c r="N40" i="546"/>
  <c r="P40" i="546" s="1"/>
  <c r="M40" i="546"/>
  <c r="K40" i="546"/>
  <c r="Q40" i="546" s="1"/>
  <c r="G40" i="546"/>
  <c r="O39" i="546"/>
  <c r="N39" i="546"/>
  <c r="Q39" i="546" s="1"/>
  <c r="M39" i="546"/>
  <c r="AA39" i="546" s="1"/>
  <c r="K39" i="546"/>
  <c r="G39" i="546"/>
  <c r="T38" i="546"/>
  <c r="S38" i="546"/>
  <c r="L38" i="546"/>
  <c r="O38" i="546" s="1"/>
  <c r="J38" i="546"/>
  <c r="K38" i="546" s="1"/>
  <c r="I38" i="546"/>
  <c r="O22" i="546"/>
  <c r="N22" i="546"/>
  <c r="Q22" i="546" s="1"/>
  <c r="M22" i="546"/>
  <c r="AA22" i="546" s="1"/>
  <c r="K22" i="546"/>
  <c r="G22" i="546"/>
  <c r="AB21" i="546"/>
  <c r="AC5" i="546" s="1"/>
  <c r="AA21" i="546"/>
  <c r="T21" i="546"/>
  <c r="S21" i="546"/>
  <c r="M21" i="546"/>
  <c r="N21" i="546" s="1"/>
  <c r="L21" i="546"/>
  <c r="O21" i="546" s="1"/>
  <c r="J21" i="546"/>
  <c r="K21" i="546" s="1"/>
  <c r="I21" i="546"/>
  <c r="AB6" i="546"/>
  <c r="AA6" i="546"/>
  <c r="O6" i="546"/>
  <c r="N6" i="546"/>
  <c r="Q6" i="546" s="1"/>
  <c r="M6" i="546"/>
  <c r="K6" i="546"/>
  <c r="G6" i="546"/>
  <c r="AB5" i="546"/>
  <c r="AA5" i="546"/>
  <c r="O5" i="546"/>
  <c r="M5" i="546"/>
  <c r="N5" i="546" s="1"/>
  <c r="K5" i="546"/>
  <c r="G5" i="546"/>
  <c r="H2" i="546"/>
  <c r="H1" i="546"/>
  <c r="F1" i="546"/>
  <c r="I3" i="545" s="1"/>
  <c r="D1" i="546"/>
  <c r="X29" i="545"/>
  <c r="W29" i="545"/>
  <c r="V29" i="545"/>
  <c r="T29" i="545"/>
  <c r="P29" i="545"/>
  <c r="O29" i="545"/>
  <c r="N29" i="545"/>
  <c r="M29" i="545"/>
  <c r="K29" i="545"/>
  <c r="I29" i="545"/>
  <c r="H29" i="545"/>
  <c r="K8" i="545" s="1"/>
  <c r="G29" i="545"/>
  <c r="D29" i="545"/>
  <c r="O15" i="545"/>
  <c r="N15" i="545"/>
  <c r="K15" i="545"/>
  <c r="I15" i="545"/>
  <c r="H15" i="545"/>
  <c r="G15" i="545"/>
  <c r="F15" i="545"/>
  <c r="E15" i="545"/>
  <c r="D15" i="545"/>
  <c r="G8" i="545" s="1"/>
  <c r="M8" i="545"/>
  <c r="I8" i="545"/>
  <c r="F8" i="545"/>
  <c r="M7" i="545"/>
  <c r="K7" i="545"/>
  <c r="I7" i="545"/>
  <c r="G7" i="545"/>
  <c r="F7" i="545"/>
  <c r="E7" i="545"/>
  <c r="M6" i="545"/>
  <c r="K6" i="545"/>
  <c r="I6" i="545"/>
  <c r="G6" i="545"/>
  <c r="F6" i="545"/>
  <c r="E6" i="545"/>
  <c r="F3" i="545"/>
  <c r="T157" i="544"/>
  <c r="S157" i="544"/>
  <c r="M157" i="544"/>
  <c r="AB157" i="544" s="1"/>
  <c r="AC141" i="544" s="1"/>
  <c r="L157" i="544"/>
  <c r="O157" i="544" s="1"/>
  <c r="J157" i="544"/>
  <c r="K157" i="544" s="1"/>
  <c r="I157" i="544"/>
  <c r="AA143" i="544"/>
  <c r="O143" i="544"/>
  <c r="M143" i="544"/>
  <c r="AB143" i="544" s="1"/>
  <c r="K143" i="544"/>
  <c r="G143" i="544"/>
  <c r="AB142" i="544"/>
  <c r="AA142" i="544"/>
  <c r="O142" i="544"/>
  <c r="M142" i="544"/>
  <c r="N142" i="544" s="1"/>
  <c r="K142" i="544"/>
  <c r="G142" i="544"/>
  <c r="AB141" i="544"/>
  <c r="AA141" i="544"/>
  <c r="Q141" i="544"/>
  <c r="O141" i="544"/>
  <c r="N141" i="544"/>
  <c r="P141" i="544" s="1"/>
  <c r="M141" i="544"/>
  <c r="K141" i="544"/>
  <c r="G141" i="544"/>
  <c r="T140" i="544"/>
  <c r="S140" i="544"/>
  <c r="L140" i="544"/>
  <c r="J140" i="544"/>
  <c r="K140" i="544" s="1"/>
  <c r="I140" i="544"/>
  <c r="O140" i="544" s="1"/>
  <c r="AB126" i="544"/>
  <c r="AA126" i="544"/>
  <c r="P126" i="544"/>
  <c r="O126" i="544"/>
  <c r="N126" i="544"/>
  <c r="M126" i="544"/>
  <c r="K126" i="544"/>
  <c r="Q126" i="544" s="1"/>
  <c r="G126" i="544"/>
  <c r="O125" i="544"/>
  <c r="M125" i="544"/>
  <c r="M140" i="544" s="1"/>
  <c r="K125" i="544"/>
  <c r="G125" i="544"/>
  <c r="AB124" i="544"/>
  <c r="O124" i="544"/>
  <c r="N124" i="544"/>
  <c r="Q124" i="544" s="1"/>
  <c r="M124" i="544"/>
  <c r="AA124" i="544" s="1"/>
  <c r="K124" i="544"/>
  <c r="G124" i="544"/>
  <c r="T123" i="544"/>
  <c r="S123" i="544"/>
  <c r="M123" i="544"/>
  <c r="AB123" i="544" s="1"/>
  <c r="AC107" i="544" s="1"/>
  <c r="L123" i="544"/>
  <c r="O123" i="544" s="1"/>
  <c r="J123" i="544"/>
  <c r="K123" i="544" s="1"/>
  <c r="I123" i="544"/>
  <c r="AA110" i="544"/>
  <c r="O110" i="544"/>
  <c r="N110" i="544"/>
  <c r="Q110" i="544" s="1"/>
  <c r="M110" i="544"/>
  <c r="AB110" i="544" s="1"/>
  <c r="K110" i="544"/>
  <c r="G110" i="544"/>
  <c r="AB109" i="544"/>
  <c r="AA109" i="544"/>
  <c r="Q109" i="544"/>
  <c r="O109" i="544"/>
  <c r="N109" i="544"/>
  <c r="P109" i="544" s="1"/>
  <c r="M109" i="544"/>
  <c r="K109" i="544"/>
  <c r="G109" i="544"/>
  <c r="AA108" i="544"/>
  <c r="P108" i="544"/>
  <c r="O108" i="544"/>
  <c r="N108" i="544"/>
  <c r="M108" i="544"/>
  <c r="AB108" i="544" s="1"/>
  <c r="K108" i="544"/>
  <c r="Q108" i="544" s="1"/>
  <c r="G108" i="544"/>
  <c r="O107" i="544"/>
  <c r="N107" i="544"/>
  <c r="Q107" i="544" s="1"/>
  <c r="M107" i="544"/>
  <c r="AB107" i="544" s="1"/>
  <c r="K107" i="544"/>
  <c r="G107" i="544"/>
  <c r="T106" i="544"/>
  <c r="S106" i="544"/>
  <c r="O106" i="544"/>
  <c r="M106" i="544"/>
  <c r="AB106" i="544" s="1"/>
  <c r="AC90" i="544" s="1"/>
  <c r="L106" i="544"/>
  <c r="J106" i="544"/>
  <c r="K106" i="544" s="1"/>
  <c r="I106" i="544"/>
  <c r="O95" i="544"/>
  <c r="M95" i="544"/>
  <c r="AB95" i="544" s="1"/>
  <c r="K95" i="544"/>
  <c r="G95" i="544"/>
  <c r="AA94" i="544"/>
  <c r="O94" i="544"/>
  <c r="N94" i="544"/>
  <c r="P94" i="544" s="1"/>
  <c r="M94" i="544"/>
  <c r="AB94" i="544" s="1"/>
  <c r="K94" i="544"/>
  <c r="Q94" i="544" s="1"/>
  <c r="G94" i="544"/>
  <c r="AB93" i="544"/>
  <c r="AA93" i="544"/>
  <c r="O93" i="544"/>
  <c r="N93" i="544"/>
  <c r="P93" i="544" s="1"/>
  <c r="M93" i="544"/>
  <c r="K93" i="544"/>
  <c r="Q93" i="544" s="1"/>
  <c r="G93" i="544"/>
  <c r="AA92" i="544"/>
  <c r="P92" i="544"/>
  <c r="O92" i="544"/>
  <c r="N92" i="544"/>
  <c r="M92" i="544"/>
  <c r="AB92" i="544" s="1"/>
  <c r="K92" i="544"/>
  <c r="Q92" i="544" s="1"/>
  <c r="G92" i="544"/>
  <c r="O91" i="544"/>
  <c r="M91" i="544"/>
  <c r="AB91" i="544" s="1"/>
  <c r="K91" i="544"/>
  <c r="G91" i="544"/>
  <c r="AB90" i="544"/>
  <c r="O90" i="544"/>
  <c r="N90" i="544"/>
  <c r="Q90" i="544" s="1"/>
  <c r="M90" i="544"/>
  <c r="AA90" i="544" s="1"/>
  <c r="K90" i="544"/>
  <c r="G90" i="544"/>
  <c r="T89" i="544"/>
  <c r="S89" i="544"/>
  <c r="L89" i="544"/>
  <c r="O89" i="544" s="1"/>
  <c r="J89" i="544"/>
  <c r="K89" i="544" s="1"/>
  <c r="I89" i="544"/>
  <c r="AA78" i="544"/>
  <c r="O78" i="544"/>
  <c r="N78" i="544"/>
  <c r="Q78" i="544" s="1"/>
  <c r="M78" i="544"/>
  <c r="AB78" i="544" s="1"/>
  <c r="K78" i="544"/>
  <c r="G78" i="544"/>
  <c r="AB77" i="544"/>
  <c r="AA77" i="544"/>
  <c r="O77" i="544"/>
  <c r="M77" i="544"/>
  <c r="N77" i="544" s="1"/>
  <c r="K77" i="544"/>
  <c r="G77" i="544"/>
  <c r="AA76" i="544"/>
  <c r="P76" i="544"/>
  <c r="O76" i="544"/>
  <c r="N76" i="544"/>
  <c r="M76" i="544"/>
  <c r="AB76" i="544" s="1"/>
  <c r="K76" i="544"/>
  <c r="Q76" i="544" s="1"/>
  <c r="G76" i="544"/>
  <c r="O75" i="544"/>
  <c r="M75" i="544"/>
  <c r="AB75" i="544" s="1"/>
  <c r="K75" i="544"/>
  <c r="G75" i="544"/>
  <c r="AA74" i="544"/>
  <c r="O74" i="544"/>
  <c r="N74" i="544"/>
  <c r="Q74" i="544" s="1"/>
  <c r="M74" i="544"/>
  <c r="AB74" i="544" s="1"/>
  <c r="K74" i="544"/>
  <c r="G74" i="544"/>
  <c r="AB73" i="544"/>
  <c r="Q73" i="544"/>
  <c r="O73" i="544"/>
  <c r="N73" i="544"/>
  <c r="P73" i="544" s="1"/>
  <c r="M73" i="544"/>
  <c r="AA73" i="544" s="1"/>
  <c r="K73" i="544"/>
  <c r="G73" i="544"/>
  <c r="T72" i="544"/>
  <c r="S72" i="544"/>
  <c r="L72" i="544"/>
  <c r="O72" i="544" s="1"/>
  <c r="J72" i="544"/>
  <c r="K72" i="544" s="1"/>
  <c r="I72" i="544"/>
  <c r="AB59" i="544"/>
  <c r="AA59" i="544"/>
  <c r="O59" i="544"/>
  <c r="M59" i="544"/>
  <c r="N59" i="544" s="1"/>
  <c r="K59" i="544"/>
  <c r="G59" i="544"/>
  <c r="AA58" i="544"/>
  <c r="P58" i="544"/>
  <c r="O58" i="544"/>
  <c r="N58" i="544"/>
  <c r="M58" i="544"/>
  <c r="AB58" i="544" s="1"/>
  <c r="K58" i="544"/>
  <c r="Q58" i="544" s="1"/>
  <c r="G58" i="544"/>
  <c r="O57" i="544"/>
  <c r="M57" i="544"/>
  <c r="AB57" i="544" s="1"/>
  <c r="K57" i="544"/>
  <c r="G57" i="544"/>
  <c r="AB56" i="544"/>
  <c r="O56" i="544"/>
  <c r="N56" i="544"/>
  <c r="Q56" i="544" s="1"/>
  <c r="M56" i="544"/>
  <c r="AA56" i="544" s="1"/>
  <c r="K56" i="544"/>
  <c r="G56" i="544"/>
  <c r="F1" i="544" s="1"/>
  <c r="F2" i="544" s="1"/>
  <c r="T55" i="544"/>
  <c r="S55" i="544"/>
  <c r="L55" i="544"/>
  <c r="O55" i="544" s="1"/>
  <c r="J55" i="544"/>
  <c r="K55" i="544" s="1"/>
  <c r="I55" i="544"/>
  <c r="AA44" i="544"/>
  <c r="O44" i="544"/>
  <c r="N44" i="544"/>
  <c r="Q44" i="544" s="1"/>
  <c r="M44" i="544"/>
  <c r="AB44" i="544" s="1"/>
  <c r="K44" i="544"/>
  <c r="G44" i="544"/>
  <c r="AB43" i="544"/>
  <c r="AA43" i="544"/>
  <c r="O43" i="544"/>
  <c r="M43" i="544"/>
  <c r="N43" i="544" s="1"/>
  <c r="K43" i="544"/>
  <c r="G43" i="544"/>
  <c r="AA42" i="544"/>
  <c r="P42" i="544"/>
  <c r="O42" i="544"/>
  <c r="N42" i="544"/>
  <c r="M42" i="544"/>
  <c r="AB42" i="544" s="1"/>
  <c r="K42" i="544"/>
  <c r="Q42" i="544" s="1"/>
  <c r="G42" i="544"/>
  <c r="O41" i="544"/>
  <c r="M41" i="544"/>
  <c r="AB41" i="544" s="1"/>
  <c r="K41" i="544"/>
  <c r="G41" i="544"/>
  <c r="AA40" i="544"/>
  <c r="O40" i="544"/>
  <c r="N40" i="544"/>
  <c r="Q40" i="544" s="1"/>
  <c r="M40" i="544"/>
  <c r="AB40" i="544" s="1"/>
  <c r="K40" i="544"/>
  <c r="G40" i="544"/>
  <c r="AB39" i="544"/>
  <c r="O39" i="544"/>
  <c r="M39" i="544"/>
  <c r="AA39" i="544" s="1"/>
  <c r="K39" i="544"/>
  <c r="G39" i="544"/>
  <c r="T38" i="544"/>
  <c r="S38" i="544"/>
  <c r="L38" i="544"/>
  <c r="O38" i="544" s="1"/>
  <c r="J38" i="544"/>
  <c r="K38" i="544" s="1"/>
  <c r="I38" i="544"/>
  <c r="AB26" i="544"/>
  <c r="AA26" i="544"/>
  <c r="O26" i="544"/>
  <c r="M26" i="544"/>
  <c r="N26" i="544" s="1"/>
  <c r="K26" i="544"/>
  <c r="G26" i="544"/>
  <c r="AA25" i="544"/>
  <c r="O25" i="544"/>
  <c r="M25" i="544"/>
  <c r="N25" i="544" s="1"/>
  <c r="K25" i="544"/>
  <c r="G25" i="544"/>
  <c r="O24" i="544"/>
  <c r="M24" i="544"/>
  <c r="AB24" i="544" s="1"/>
  <c r="K24" i="544"/>
  <c r="G24" i="544"/>
  <c r="AB23" i="544"/>
  <c r="AA23" i="544"/>
  <c r="O23" i="544"/>
  <c r="N23" i="544"/>
  <c r="Q23" i="544" s="1"/>
  <c r="M23" i="544"/>
  <c r="K23" i="544"/>
  <c r="G23" i="544"/>
  <c r="AB22" i="544"/>
  <c r="O22" i="544"/>
  <c r="M22" i="544"/>
  <c r="AA22" i="544" s="1"/>
  <c r="K22" i="544"/>
  <c r="G22" i="544"/>
  <c r="AA21" i="544"/>
  <c r="T21" i="544"/>
  <c r="S21" i="544"/>
  <c r="M21" i="544"/>
  <c r="N21" i="544" s="1"/>
  <c r="L21" i="544"/>
  <c r="O21" i="544" s="1"/>
  <c r="J21" i="544"/>
  <c r="K21" i="544" s="1"/>
  <c r="I21" i="544"/>
  <c r="AB6" i="544"/>
  <c r="AA6" i="544"/>
  <c r="O6" i="544"/>
  <c r="M6" i="544"/>
  <c r="N6" i="544" s="1"/>
  <c r="K6" i="544"/>
  <c r="G6" i="544"/>
  <c r="AB5" i="544"/>
  <c r="AA5" i="544"/>
  <c r="Q5" i="544"/>
  <c r="O5" i="544"/>
  <c r="N5" i="544"/>
  <c r="P5" i="544" s="1"/>
  <c r="M5" i="544"/>
  <c r="K5" i="544"/>
  <c r="G5" i="544"/>
  <c r="H2" i="544"/>
  <c r="H1" i="544"/>
  <c r="D1" i="544"/>
  <c r="F3" i="542" s="1"/>
  <c r="T208" i="543"/>
  <c r="S208" i="543"/>
  <c r="O208" i="543"/>
  <c r="L208" i="543"/>
  <c r="J208" i="543"/>
  <c r="K208" i="543" s="1"/>
  <c r="I208" i="543"/>
  <c r="AA197" i="543"/>
  <c r="O197" i="543"/>
  <c r="N197" i="543"/>
  <c r="Q197" i="543" s="1"/>
  <c r="M197" i="543"/>
  <c r="AB197" i="543" s="1"/>
  <c r="K197" i="543"/>
  <c r="G197" i="543"/>
  <c r="AB196" i="543"/>
  <c r="AA196" i="543"/>
  <c r="O196" i="543"/>
  <c r="M196" i="543"/>
  <c r="N196" i="543" s="1"/>
  <c r="K196" i="543"/>
  <c r="G196" i="543"/>
  <c r="AA195" i="543"/>
  <c r="P195" i="543"/>
  <c r="O195" i="543"/>
  <c r="N195" i="543"/>
  <c r="M195" i="543"/>
  <c r="AB195" i="543" s="1"/>
  <c r="K195" i="543"/>
  <c r="Q195" i="543" s="1"/>
  <c r="G195" i="543"/>
  <c r="O194" i="543"/>
  <c r="M194" i="543"/>
  <c r="AB194" i="543" s="1"/>
  <c r="K194" i="543"/>
  <c r="G194" i="543"/>
  <c r="AA193" i="543"/>
  <c r="O193" i="543"/>
  <c r="N193" i="543"/>
  <c r="Q193" i="543" s="1"/>
  <c r="M193" i="543"/>
  <c r="AB193" i="543" s="1"/>
  <c r="K193" i="543"/>
  <c r="G193" i="543"/>
  <c r="AB192" i="543"/>
  <c r="O192" i="543"/>
  <c r="M192" i="543"/>
  <c r="AA192" i="543" s="1"/>
  <c r="K192" i="543"/>
  <c r="G192" i="543"/>
  <c r="T191" i="543"/>
  <c r="S191" i="543"/>
  <c r="L191" i="543"/>
  <c r="O191" i="543" s="1"/>
  <c r="J191" i="543"/>
  <c r="K191" i="543" s="1"/>
  <c r="I191" i="543"/>
  <c r="AB178" i="543"/>
  <c r="AA178" i="543"/>
  <c r="O178" i="543"/>
  <c r="M178" i="543"/>
  <c r="N178" i="543" s="1"/>
  <c r="K178" i="543"/>
  <c r="G178" i="543"/>
  <c r="AA177" i="543"/>
  <c r="P177" i="543"/>
  <c r="O177" i="543"/>
  <c r="N177" i="543"/>
  <c r="M177" i="543"/>
  <c r="AB177" i="543" s="1"/>
  <c r="K177" i="543"/>
  <c r="Q177" i="543" s="1"/>
  <c r="G177" i="543"/>
  <c r="O176" i="543"/>
  <c r="M176" i="543"/>
  <c r="AB176" i="543" s="1"/>
  <c r="K176" i="543"/>
  <c r="G176" i="543"/>
  <c r="AB175" i="543"/>
  <c r="O175" i="543"/>
  <c r="N175" i="543"/>
  <c r="Q175" i="543" s="1"/>
  <c r="M175" i="543"/>
  <c r="AA175" i="543" s="1"/>
  <c r="K175" i="543"/>
  <c r="G175" i="543"/>
  <c r="T174" i="543"/>
  <c r="S174" i="543"/>
  <c r="O174" i="543"/>
  <c r="M174" i="543"/>
  <c r="AB174" i="543" s="1"/>
  <c r="AC158" i="543" s="1"/>
  <c r="L174" i="543"/>
  <c r="J174" i="543"/>
  <c r="K174" i="543" s="1"/>
  <c r="I174" i="543"/>
  <c r="AA160" i="543"/>
  <c r="O160" i="543"/>
  <c r="N160" i="543"/>
  <c r="Q160" i="543" s="1"/>
  <c r="M160" i="543"/>
  <c r="AB160" i="543" s="1"/>
  <c r="K160" i="543"/>
  <c r="G160" i="543"/>
  <c r="AB159" i="543"/>
  <c r="AA159" i="543"/>
  <c r="O159" i="543"/>
  <c r="M159" i="543"/>
  <c r="N159" i="543" s="1"/>
  <c r="K159" i="543"/>
  <c r="G159" i="543"/>
  <c r="AB158" i="543"/>
  <c r="AA158" i="543"/>
  <c r="Q158" i="543"/>
  <c r="O158" i="543"/>
  <c r="N158" i="543"/>
  <c r="P158" i="543" s="1"/>
  <c r="M158" i="543"/>
  <c r="K158" i="543"/>
  <c r="G158" i="543"/>
  <c r="T157" i="543"/>
  <c r="S157" i="543"/>
  <c r="L157" i="543"/>
  <c r="O157" i="543" s="1"/>
  <c r="J157" i="543"/>
  <c r="K157" i="543" s="1"/>
  <c r="I157" i="543"/>
  <c r="AA144" i="543"/>
  <c r="P144" i="543"/>
  <c r="O144" i="543"/>
  <c r="N144" i="543"/>
  <c r="M144" i="543"/>
  <c r="AB144" i="543" s="1"/>
  <c r="K144" i="543"/>
  <c r="Q144" i="543" s="1"/>
  <c r="G144" i="543"/>
  <c r="O143" i="543"/>
  <c r="M143" i="543"/>
  <c r="AB143" i="543" s="1"/>
  <c r="K143" i="543"/>
  <c r="G143" i="543"/>
  <c r="AB142" i="543"/>
  <c r="AA142" i="543"/>
  <c r="O142" i="543"/>
  <c r="N142" i="543"/>
  <c r="Q142" i="543" s="1"/>
  <c r="M142" i="543"/>
  <c r="K142" i="543"/>
  <c r="G142" i="543"/>
  <c r="AB141" i="543"/>
  <c r="O141" i="543"/>
  <c r="M141" i="543"/>
  <c r="AA141" i="543" s="1"/>
  <c r="K141" i="543"/>
  <c r="G141" i="543"/>
  <c r="T140" i="543"/>
  <c r="S140" i="543"/>
  <c r="L140" i="543"/>
  <c r="O140" i="543" s="1"/>
  <c r="J140" i="543"/>
  <c r="K140" i="543" s="1"/>
  <c r="I140" i="543"/>
  <c r="AB127" i="543"/>
  <c r="AA127" i="543"/>
  <c r="O127" i="543"/>
  <c r="N127" i="543"/>
  <c r="Q127" i="543" s="1"/>
  <c r="M127" i="543"/>
  <c r="K127" i="543"/>
  <c r="G127" i="543"/>
  <c r="AA126" i="543"/>
  <c r="O126" i="543"/>
  <c r="M126" i="543"/>
  <c r="N126" i="543" s="1"/>
  <c r="K126" i="543"/>
  <c r="G126" i="543"/>
  <c r="O125" i="543"/>
  <c r="M125" i="543"/>
  <c r="AB125" i="543" s="1"/>
  <c r="K125" i="543"/>
  <c r="G125" i="543"/>
  <c r="AB124" i="543"/>
  <c r="O124" i="543"/>
  <c r="N124" i="543"/>
  <c r="Q124" i="543" s="1"/>
  <c r="M124" i="543"/>
  <c r="AA124" i="543" s="1"/>
  <c r="K124" i="543"/>
  <c r="G124" i="543"/>
  <c r="T123" i="543"/>
  <c r="S123" i="543"/>
  <c r="O123" i="543"/>
  <c r="L123" i="543"/>
  <c r="J123" i="543"/>
  <c r="K123" i="543" s="1"/>
  <c r="I123" i="543"/>
  <c r="AA112" i="543"/>
  <c r="O112" i="543"/>
  <c r="N112" i="543"/>
  <c r="Q112" i="543" s="1"/>
  <c r="M112" i="543"/>
  <c r="AB112" i="543" s="1"/>
  <c r="K112" i="543"/>
  <c r="G112" i="543"/>
  <c r="AB111" i="543"/>
  <c r="AA111" i="543"/>
  <c r="O111" i="543"/>
  <c r="N111" i="543"/>
  <c r="P111" i="543" s="1"/>
  <c r="M111" i="543"/>
  <c r="K111" i="543"/>
  <c r="Q111" i="543" s="1"/>
  <c r="G111" i="543"/>
  <c r="AA110" i="543"/>
  <c r="P110" i="543"/>
  <c r="O110" i="543"/>
  <c r="N110" i="543"/>
  <c r="M110" i="543"/>
  <c r="AB110" i="543" s="1"/>
  <c r="K110" i="543"/>
  <c r="Q110" i="543" s="1"/>
  <c r="G110" i="543"/>
  <c r="O109" i="543"/>
  <c r="M109" i="543"/>
  <c r="AB109" i="543" s="1"/>
  <c r="K109" i="543"/>
  <c r="G109" i="543"/>
  <c r="AA108" i="543"/>
  <c r="O108" i="543"/>
  <c r="N108" i="543"/>
  <c r="Q108" i="543" s="1"/>
  <c r="M108" i="543"/>
  <c r="AB108" i="543" s="1"/>
  <c r="K108" i="543"/>
  <c r="G108" i="543"/>
  <c r="AB107" i="543"/>
  <c r="O107" i="543"/>
  <c r="M107" i="543"/>
  <c r="AA107" i="543" s="1"/>
  <c r="K107" i="543"/>
  <c r="G107" i="543"/>
  <c r="T106" i="543"/>
  <c r="S106" i="543"/>
  <c r="L106" i="543"/>
  <c r="O106" i="543" s="1"/>
  <c r="J106" i="543"/>
  <c r="K106" i="543" s="1"/>
  <c r="I106" i="543"/>
  <c r="AB93" i="543"/>
  <c r="AA93" i="543"/>
  <c r="O93" i="543"/>
  <c r="M93" i="543"/>
  <c r="N93" i="543" s="1"/>
  <c r="K93" i="543"/>
  <c r="G93" i="543"/>
  <c r="AA92" i="543"/>
  <c r="O92" i="543"/>
  <c r="M92" i="543"/>
  <c r="N92" i="543" s="1"/>
  <c r="K92" i="543"/>
  <c r="G92" i="543"/>
  <c r="O91" i="543"/>
  <c r="M91" i="543"/>
  <c r="AB91" i="543" s="1"/>
  <c r="K91" i="543"/>
  <c r="G91" i="543"/>
  <c r="AB90" i="543"/>
  <c r="O90" i="543"/>
  <c r="N90" i="543"/>
  <c r="Q90" i="543" s="1"/>
  <c r="M90" i="543"/>
  <c r="AA90" i="543" s="1"/>
  <c r="K90" i="543"/>
  <c r="G90" i="543"/>
  <c r="T89" i="543"/>
  <c r="S89" i="543"/>
  <c r="O89" i="543"/>
  <c r="L89" i="543"/>
  <c r="J89" i="543"/>
  <c r="K89" i="543" s="1"/>
  <c r="I89" i="543"/>
  <c r="AA77" i="543"/>
  <c r="O77" i="543"/>
  <c r="N77" i="543"/>
  <c r="Q77" i="543" s="1"/>
  <c r="M77" i="543"/>
  <c r="AB77" i="543" s="1"/>
  <c r="K77" i="543"/>
  <c r="G77" i="543"/>
  <c r="AB76" i="543"/>
  <c r="AA76" i="543"/>
  <c r="O76" i="543"/>
  <c r="M76" i="543"/>
  <c r="N76" i="543" s="1"/>
  <c r="K76" i="543"/>
  <c r="G76" i="543"/>
  <c r="AA75" i="543"/>
  <c r="P75" i="543"/>
  <c r="O75" i="543"/>
  <c r="N75" i="543"/>
  <c r="M75" i="543"/>
  <c r="AB75" i="543" s="1"/>
  <c r="K75" i="543"/>
  <c r="Q75" i="543" s="1"/>
  <c r="G75" i="543"/>
  <c r="O74" i="543"/>
  <c r="M74" i="543"/>
  <c r="AB74" i="543" s="1"/>
  <c r="K74" i="543"/>
  <c r="G74" i="543"/>
  <c r="AB73" i="543"/>
  <c r="O73" i="543"/>
  <c r="N73" i="543"/>
  <c r="Q73" i="543" s="1"/>
  <c r="M73" i="543"/>
  <c r="AA73" i="543" s="1"/>
  <c r="K73" i="543"/>
  <c r="G73" i="543"/>
  <c r="T72" i="543"/>
  <c r="S72" i="543"/>
  <c r="O72" i="543"/>
  <c r="M72" i="543"/>
  <c r="AB72" i="543" s="1"/>
  <c r="AC56" i="543" s="1"/>
  <c r="L72" i="543"/>
  <c r="J72" i="543"/>
  <c r="K72" i="543" s="1"/>
  <c r="I72" i="543"/>
  <c r="AB56" i="543"/>
  <c r="O56" i="543"/>
  <c r="N56" i="543"/>
  <c r="Q56" i="543" s="1"/>
  <c r="M56" i="543"/>
  <c r="AA56" i="543" s="1"/>
  <c r="K56" i="543"/>
  <c r="G56" i="543"/>
  <c r="T55" i="543"/>
  <c r="S55" i="543"/>
  <c r="M55" i="543"/>
  <c r="AB55" i="543" s="1"/>
  <c r="AC39" i="543" s="1"/>
  <c r="L55" i="543"/>
  <c r="O55" i="543" s="1"/>
  <c r="J55" i="543"/>
  <c r="K55" i="543" s="1"/>
  <c r="I55" i="543"/>
  <c r="AA41" i="543"/>
  <c r="O41" i="543"/>
  <c r="N41" i="543"/>
  <c r="Q41" i="543" s="1"/>
  <c r="M41" i="543"/>
  <c r="AB41" i="543" s="1"/>
  <c r="K41" i="543"/>
  <c r="G41" i="543"/>
  <c r="AB40" i="543"/>
  <c r="AA40" i="543"/>
  <c r="O40" i="543"/>
  <c r="M40" i="543"/>
  <c r="N40" i="543" s="1"/>
  <c r="K40" i="543"/>
  <c r="G40" i="543"/>
  <c r="AB39" i="543"/>
  <c r="AA39" i="543"/>
  <c r="Q39" i="543"/>
  <c r="O39" i="543"/>
  <c r="N39" i="543"/>
  <c r="P39" i="543" s="1"/>
  <c r="M39" i="543"/>
  <c r="K39" i="543"/>
  <c r="G39" i="543"/>
  <c r="T38" i="543"/>
  <c r="S38" i="543"/>
  <c r="M38" i="543"/>
  <c r="N38" i="543" s="1"/>
  <c r="L38" i="543"/>
  <c r="O38" i="543" s="1"/>
  <c r="J38" i="543"/>
  <c r="K38" i="543" s="1"/>
  <c r="I38" i="543"/>
  <c r="AB22" i="543"/>
  <c r="AA22" i="543"/>
  <c r="Q22" i="543"/>
  <c r="O22" i="543"/>
  <c r="N22" i="543"/>
  <c r="P22" i="543" s="1"/>
  <c r="M22" i="543"/>
  <c r="K22" i="543"/>
  <c r="G22" i="543"/>
  <c r="T21" i="543"/>
  <c r="S21" i="543"/>
  <c r="M21" i="543"/>
  <c r="N21" i="543" s="1"/>
  <c r="L21" i="543"/>
  <c r="O21" i="543" s="1"/>
  <c r="J21" i="543"/>
  <c r="K21" i="543" s="1"/>
  <c r="I21" i="543"/>
  <c r="AA6" i="543"/>
  <c r="P6" i="543"/>
  <c r="O6" i="543"/>
  <c r="N6" i="543"/>
  <c r="M6" i="543"/>
  <c r="AB6" i="543" s="1"/>
  <c r="K6" i="543"/>
  <c r="Q6" i="543" s="1"/>
  <c r="G6" i="543"/>
  <c r="AB5" i="543"/>
  <c r="AA5" i="543"/>
  <c r="O5" i="543"/>
  <c r="N5" i="543"/>
  <c r="Q5" i="543" s="1"/>
  <c r="M5" i="543"/>
  <c r="K5" i="543"/>
  <c r="G5" i="543"/>
  <c r="F1" i="543" s="1"/>
  <c r="H2" i="543"/>
  <c r="H1" i="543"/>
  <c r="D1" i="543"/>
  <c r="X29" i="542"/>
  <c r="W29" i="542"/>
  <c r="V29" i="542"/>
  <c r="M8" i="542" s="1"/>
  <c r="T29" i="542"/>
  <c r="P29" i="542"/>
  <c r="O29" i="542"/>
  <c r="N29" i="542"/>
  <c r="M29" i="542"/>
  <c r="I29" i="542"/>
  <c r="H29" i="542"/>
  <c r="G29" i="542"/>
  <c r="D29" i="542"/>
  <c r="O15" i="542"/>
  <c r="N15" i="542"/>
  <c r="I8" i="542" s="1"/>
  <c r="K15" i="542"/>
  <c r="I15" i="542"/>
  <c r="H15" i="542"/>
  <c r="G15" i="542"/>
  <c r="F15" i="542"/>
  <c r="E15" i="542"/>
  <c r="D15" i="542"/>
  <c r="G8" i="542" s="1"/>
  <c r="K8" i="542"/>
  <c r="F8" i="542"/>
  <c r="E8" i="542"/>
  <c r="M7" i="542"/>
  <c r="K7" i="542"/>
  <c r="I7" i="542"/>
  <c r="G7" i="542"/>
  <c r="F7" i="542"/>
  <c r="E7" i="542"/>
  <c r="M6" i="542"/>
  <c r="K6" i="542"/>
  <c r="I6" i="542"/>
  <c r="G6" i="542"/>
  <c r="F6" i="542"/>
  <c r="E6" i="542"/>
  <c r="T157" i="541"/>
  <c r="S157" i="541"/>
  <c r="L157" i="541"/>
  <c r="O157" i="541" s="1"/>
  <c r="J157" i="541"/>
  <c r="K157" i="541" s="1"/>
  <c r="I157" i="541"/>
  <c r="AA143" i="541"/>
  <c r="O143" i="541"/>
  <c r="M143" i="541"/>
  <c r="AB143" i="541" s="1"/>
  <c r="K143" i="541"/>
  <c r="G143" i="541"/>
  <c r="AB142" i="541"/>
  <c r="AA142" i="541"/>
  <c r="O142" i="541"/>
  <c r="N142" i="541"/>
  <c r="Q142" i="541" s="1"/>
  <c r="M142" i="541"/>
  <c r="K142" i="541"/>
  <c r="G142" i="541"/>
  <c r="O141" i="541"/>
  <c r="M141" i="541"/>
  <c r="N141" i="541" s="1"/>
  <c r="K141" i="541"/>
  <c r="G141" i="541"/>
  <c r="T140" i="541"/>
  <c r="S140" i="541"/>
  <c r="L140" i="541"/>
  <c r="O140" i="541" s="1"/>
  <c r="J140" i="541"/>
  <c r="K140" i="541" s="1"/>
  <c r="I140" i="541"/>
  <c r="AB126" i="541"/>
  <c r="AA126" i="541"/>
  <c r="O126" i="541"/>
  <c r="N126" i="541"/>
  <c r="P126" i="541" s="1"/>
  <c r="M126" i="541"/>
  <c r="K126" i="541"/>
  <c r="Q126" i="541" s="1"/>
  <c r="G126" i="541"/>
  <c r="AA125" i="541"/>
  <c r="O125" i="541"/>
  <c r="N125" i="541"/>
  <c r="Q125" i="541" s="1"/>
  <c r="M125" i="541"/>
  <c r="AB125" i="541" s="1"/>
  <c r="K125" i="541"/>
  <c r="G125" i="541"/>
  <c r="AB124" i="541"/>
  <c r="AA124" i="541"/>
  <c r="O124" i="541"/>
  <c r="N124" i="541"/>
  <c r="Q124" i="541" s="1"/>
  <c r="M124" i="541"/>
  <c r="M140" i="541" s="1"/>
  <c r="K124" i="541"/>
  <c r="G124" i="541"/>
  <c r="T123" i="541"/>
  <c r="S123" i="541"/>
  <c r="M123" i="541"/>
  <c r="AB123" i="541" s="1"/>
  <c r="AC107" i="541" s="1"/>
  <c r="L123" i="541"/>
  <c r="O123" i="541" s="1"/>
  <c r="J123" i="541"/>
  <c r="K123" i="541" s="1"/>
  <c r="I123" i="541"/>
  <c r="AA110" i="541"/>
  <c r="O110" i="541"/>
  <c r="M110" i="541"/>
  <c r="AB110" i="541" s="1"/>
  <c r="K110" i="541"/>
  <c r="G110" i="541"/>
  <c r="AA109" i="541"/>
  <c r="O109" i="541"/>
  <c r="N109" i="541"/>
  <c r="Q109" i="541" s="1"/>
  <c r="M109" i="541"/>
  <c r="AB109" i="541" s="1"/>
  <c r="K109" i="541"/>
  <c r="G109" i="541"/>
  <c r="AB108" i="541"/>
  <c r="AA108" i="541"/>
  <c r="O108" i="541"/>
  <c r="N108" i="541"/>
  <c r="P108" i="541" s="1"/>
  <c r="M108" i="541"/>
  <c r="K108" i="541"/>
  <c r="Q108" i="541" s="1"/>
  <c r="G108" i="541"/>
  <c r="Q107" i="541"/>
  <c r="O107" i="541"/>
  <c r="N107" i="541"/>
  <c r="P107" i="541" s="1"/>
  <c r="M107" i="541"/>
  <c r="AB107" i="541" s="1"/>
  <c r="K107" i="541"/>
  <c r="G107" i="541"/>
  <c r="AB106" i="541"/>
  <c r="AC90" i="541" s="1"/>
  <c r="T106" i="541"/>
  <c r="S106" i="541"/>
  <c r="M106" i="541"/>
  <c r="AA106" i="541" s="1"/>
  <c r="L106" i="541"/>
  <c r="J106" i="541"/>
  <c r="K106" i="541" s="1"/>
  <c r="I106" i="541"/>
  <c r="O106" i="541" s="1"/>
  <c r="AA94" i="541"/>
  <c r="O94" i="541"/>
  <c r="N94" i="541"/>
  <c r="Q94" i="541" s="1"/>
  <c r="M94" i="541"/>
  <c r="AB94" i="541" s="1"/>
  <c r="K94" i="541"/>
  <c r="G94" i="541"/>
  <c r="AA93" i="541"/>
  <c r="O93" i="541"/>
  <c r="N93" i="541"/>
  <c r="P93" i="541" s="1"/>
  <c r="M93" i="541"/>
  <c r="AB93" i="541" s="1"/>
  <c r="K93" i="541"/>
  <c r="Q93" i="541" s="1"/>
  <c r="G93" i="541"/>
  <c r="AA92" i="541"/>
  <c r="O92" i="541"/>
  <c r="N92" i="541"/>
  <c r="Q92" i="541" s="1"/>
  <c r="M92" i="541"/>
  <c r="AB92" i="541" s="1"/>
  <c r="K92" i="541"/>
  <c r="G92" i="541"/>
  <c r="AA91" i="541"/>
  <c r="O91" i="541"/>
  <c r="N91" i="541"/>
  <c r="P91" i="541" s="1"/>
  <c r="M91" i="541"/>
  <c r="AB91" i="541" s="1"/>
  <c r="K91" i="541"/>
  <c r="Q91" i="541" s="1"/>
  <c r="G91" i="541"/>
  <c r="Q90" i="541"/>
  <c r="O90" i="541"/>
  <c r="N90" i="541"/>
  <c r="P90" i="541" s="1"/>
  <c r="M90" i="541"/>
  <c r="AB90" i="541" s="1"/>
  <c r="K90" i="541"/>
  <c r="G90" i="541"/>
  <c r="T89" i="541"/>
  <c r="S89" i="541"/>
  <c r="L89" i="541"/>
  <c r="J89" i="541"/>
  <c r="K89" i="541" s="1"/>
  <c r="I89" i="541"/>
  <c r="O89" i="541" s="1"/>
  <c r="AA78" i="541"/>
  <c r="O78" i="541"/>
  <c r="N78" i="541"/>
  <c r="Q78" i="541" s="1"/>
  <c r="M78" i="541"/>
  <c r="AB78" i="541" s="1"/>
  <c r="K78" i="541"/>
  <c r="G78" i="541"/>
  <c r="AA77" i="541"/>
  <c r="O77" i="541"/>
  <c r="N77" i="541"/>
  <c r="P77" i="541" s="1"/>
  <c r="M77" i="541"/>
  <c r="AB77" i="541" s="1"/>
  <c r="K77" i="541"/>
  <c r="Q77" i="541" s="1"/>
  <c r="G77" i="541"/>
  <c r="AA76" i="541"/>
  <c r="O76" i="541"/>
  <c r="N76" i="541"/>
  <c r="Q76" i="541" s="1"/>
  <c r="M76" i="541"/>
  <c r="AB76" i="541" s="1"/>
  <c r="K76" i="541"/>
  <c r="G76" i="541"/>
  <c r="AA75" i="541"/>
  <c r="O75" i="541"/>
  <c r="N75" i="541"/>
  <c r="P75" i="541" s="1"/>
  <c r="M75" i="541"/>
  <c r="AB75" i="541" s="1"/>
  <c r="K75" i="541"/>
  <c r="Q75" i="541" s="1"/>
  <c r="G75" i="541"/>
  <c r="AA74" i="541"/>
  <c r="O74" i="541"/>
  <c r="N74" i="541"/>
  <c r="Q74" i="541" s="1"/>
  <c r="M74" i="541"/>
  <c r="AB74" i="541" s="1"/>
  <c r="K74" i="541"/>
  <c r="G74" i="541"/>
  <c r="AB73" i="541"/>
  <c r="AA73" i="541"/>
  <c r="O73" i="541"/>
  <c r="N73" i="541"/>
  <c r="Q73" i="541" s="1"/>
  <c r="M73" i="541"/>
  <c r="M89" i="541" s="1"/>
  <c r="K73" i="541"/>
  <c r="G73" i="541"/>
  <c r="T72" i="541"/>
  <c r="S72" i="541"/>
  <c r="M72" i="541"/>
  <c r="AB72" i="541" s="1"/>
  <c r="AC56" i="541" s="1"/>
  <c r="L72" i="541"/>
  <c r="O72" i="541" s="1"/>
  <c r="J72" i="541"/>
  <c r="K72" i="541" s="1"/>
  <c r="I72" i="541"/>
  <c r="AA59" i="541"/>
  <c r="O59" i="541"/>
  <c r="N59" i="541"/>
  <c r="P59" i="541" s="1"/>
  <c r="M59" i="541"/>
  <c r="AB59" i="541" s="1"/>
  <c r="K59" i="541"/>
  <c r="Q59" i="541" s="1"/>
  <c r="G59" i="541"/>
  <c r="AA58" i="541"/>
  <c r="O58" i="541"/>
  <c r="N58" i="541"/>
  <c r="Q58" i="541" s="1"/>
  <c r="M58" i="541"/>
  <c r="AB58" i="541" s="1"/>
  <c r="K58" i="541"/>
  <c r="G58" i="541"/>
  <c r="AA57" i="541"/>
  <c r="O57" i="541"/>
  <c r="N57" i="541"/>
  <c r="P57" i="541" s="1"/>
  <c r="M57" i="541"/>
  <c r="AB57" i="541" s="1"/>
  <c r="K57" i="541"/>
  <c r="Q57" i="541" s="1"/>
  <c r="G57" i="541"/>
  <c r="Q56" i="541"/>
  <c r="O56" i="541"/>
  <c r="N56" i="541"/>
  <c r="P56" i="541" s="1"/>
  <c r="M56" i="541"/>
  <c r="AB56" i="541" s="1"/>
  <c r="K56" i="541"/>
  <c r="G56" i="541"/>
  <c r="AB55" i="541"/>
  <c r="AC39" i="541" s="1"/>
  <c r="T55" i="541"/>
  <c r="S55" i="541"/>
  <c r="M55" i="541"/>
  <c r="AA55" i="541" s="1"/>
  <c r="L55" i="541"/>
  <c r="J55" i="541"/>
  <c r="K55" i="541" s="1"/>
  <c r="I55" i="541"/>
  <c r="O55" i="541" s="1"/>
  <c r="AA43" i="541"/>
  <c r="O43" i="541"/>
  <c r="N43" i="541"/>
  <c r="Q43" i="541" s="1"/>
  <c r="M43" i="541"/>
  <c r="AB43" i="541" s="1"/>
  <c r="K43" i="541"/>
  <c r="G43" i="541"/>
  <c r="AA42" i="541"/>
  <c r="O42" i="541"/>
  <c r="M42" i="541"/>
  <c r="AB42" i="541" s="1"/>
  <c r="K42" i="541"/>
  <c r="G42" i="541"/>
  <c r="AA41" i="541"/>
  <c r="O41" i="541"/>
  <c r="N41" i="541"/>
  <c r="Q41" i="541" s="1"/>
  <c r="M41" i="541"/>
  <c r="AB41" i="541" s="1"/>
  <c r="K41" i="541"/>
  <c r="G41" i="541"/>
  <c r="AA40" i="541"/>
  <c r="O40" i="541"/>
  <c r="N40" i="541"/>
  <c r="P40" i="541" s="1"/>
  <c r="M40" i="541"/>
  <c r="AB40" i="541" s="1"/>
  <c r="K40" i="541"/>
  <c r="Q40" i="541" s="1"/>
  <c r="G40" i="541"/>
  <c r="Q39" i="541"/>
  <c r="O39" i="541"/>
  <c r="N39" i="541"/>
  <c r="P39" i="541" s="1"/>
  <c r="M39" i="541"/>
  <c r="AB39" i="541" s="1"/>
  <c r="K39" i="541"/>
  <c r="G39" i="541"/>
  <c r="T38" i="541"/>
  <c r="S38" i="541"/>
  <c r="L38" i="541"/>
  <c r="O38" i="541" s="1"/>
  <c r="J38" i="541"/>
  <c r="K38" i="541" s="1"/>
  <c r="I38" i="541"/>
  <c r="AA26" i="541"/>
  <c r="O26" i="541"/>
  <c r="N26" i="541"/>
  <c r="Q26" i="541" s="1"/>
  <c r="M26" i="541"/>
  <c r="AB26" i="541" s="1"/>
  <c r="K26" i="541"/>
  <c r="G26" i="541"/>
  <c r="AA25" i="541"/>
  <c r="Q25" i="541"/>
  <c r="O25" i="541"/>
  <c r="N25" i="541"/>
  <c r="P25" i="541" s="1"/>
  <c r="M25" i="541"/>
  <c r="AB25" i="541" s="1"/>
  <c r="K25" i="541"/>
  <c r="G25" i="541"/>
  <c r="AA24" i="541"/>
  <c r="O24" i="541"/>
  <c r="N24" i="541"/>
  <c r="Q24" i="541" s="1"/>
  <c r="M24" i="541"/>
  <c r="AB24" i="541" s="1"/>
  <c r="K24" i="541"/>
  <c r="G24" i="541"/>
  <c r="AA23" i="541"/>
  <c r="O23" i="541"/>
  <c r="N23" i="541"/>
  <c r="Q23" i="541" s="1"/>
  <c r="M23" i="541"/>
  <c r="AB23" i="541" s="1"/>
  <c r="K23" i="541"/>
  <c r="G23" i="541"/>
  <c r="Q22" i="541"/>
  <c r="O22" i="541"/>
  <c r="N22" i="541"/>
  <c r="P22" i="541" s="1"/>
  <c r="M22" i="541"/>
  <c r="AB22" i="541" s="1"/>
  <c r="K22" i="541"/>
  <c r="G22" i="541"/>
  <c r="AB21" i="541"/>
  <c r="AC5" i="541" s="1"/>
  <c r="T21" i="541"/>
  <c r="S21" i="541"/>
  <c r="M21" i="541"/>
  <c r="AA21" i="541" s="1"/>
  <c r="L21" i="541"/>
  <c r="O21" i="541" s="1"/>
  <c r="J21" i="541"/>
  <c r="K21" i="541" s="1"/>
  <c r="I21" i="541"/>
  <c r="AA6" i="541"/>
  <c r="O6" i="541"/>
  <c r="N6" i="541"/>
  <c r="Q6" i="541" s="1"/>
  <c r="M6" i="541"/>
  <c r="AB6" i="541" s="1"/>
  <c r="K6" i="541"/>
  <c r="G6" i="541"/>
  <c r="AB5" i="541"/>
  <c r="AA5" i="541"/>
  <c r="O5" i="541"/>
  <c r="N5" i="541"/>
  <c r="Q5" i="541" s="1"/>
  <c r="M5" i="541"/>
  <c r="K5" i="541"/>
  <c r="G5" i="541"/>
  <c r="F1" i="541" s="1"/>
  <c r="F2" i="541" s="1"/>
  <c r="H2" i="541"/>
  <c r="H1" i="541"/>
  <c r="D1" i="541"/>
  <c r="T208" i="540"/>
  <c r="S208" i="540"/>
  <c r="L208" i="540"/>
  <c r="O208" i="540" s="1"/>
  <c r="J208" i="540"/>
  <c r="K208" i="540" s="1"/>
  <c r="I208" i="540"/>
  <c r="AA197" i="540"/>
  <c r="O197" i="540"/>
  <c r="N197" i="540"/>
  <c r="Q197" i="540" s="1"/>
  <c r="M197" i="540"/>
  <c r="AB197" i="540" s="1"/>
  <c r="K197" i="540"/>
  <c r="G197" i="540"/>
  <c r="AA196" i="540"/>
  <c r="O196" i="540"/>
  <c r="M196" i="540"/>
  <c r="AB196" i="540" s="1"/>
  <c r="K196" i="540"/>
  <c r="G196" i="540"/>
  <c r="AA195" i="540"/>
  <c r="Q195" i="540"/>
  <c r="O195" i="540"/>
  <c r="N195" i="540"/>
  <c r="P195" i="540" s="1"/>
  <c r="M195" i="540"/>
  <c r="AB195" i="540" s="1"/>
  <c r="K195" i="540"/>
  <c r="G195" i="540"/>
  <c r="AA194" i="540"/>
  <c r="O194" i="540"/>
  <c r="N194" i="540"/>
  <c r="Q194" i="540" s="1"/>
  <c r="M194" i="540"/>
  <c r="AB194" i="540" s="1"/>
  <c r="K194" i="540"/>
  <c r="G194" i="540"/>
  <c r="AA193" i="540"/>
  <c r="O193" i="540"/>
  <c r="N193" i="540"/>
  <c r="Q193" i="540" s="1"/>
  <c r="M193" i="540"/>
  <c r="AB193" i="540" s="1"/>
  <c r="K193" i="540"/>
  <c r="G193" i="540"/>
  <c r="AB192" i="540"/>
  <c r="O192" i="540"/>
  <c r="M192" i="540"/>
  <c r="M208" i="540" s="1"/>
  <c r="K192" i="540"/>
  <c r="G192" i="540"/>
  <c r="T191" i="540"/>
  <c r="S191" i="540"/>
  <c r="L191" i="540"/>
  <c r="O191" i="540" s="1"/>
  <c r="J191" i="540"/>
  <c r="K191" i="540" s="1"/>
  <c r="I191" i="540"/>
  <c r="AA178" i="540"/>
  <c r="O178" i="540"/>
  <c r="M178" i="540"/>
  <c r="AB178" i="540" s="1"/>
  <c r="K178" i="540"/>
  <c r="G178" i="540"/>
  <c r="AA177" i="540"/>
  <c r="Q177" i="540"/>
  <c r="O177" i="540"/>
  <c r="N177" i="540"/>
  <c r="P177" i="540" s="1"/>
  <c r="M177" i="540"/>
  <c r="AB177" i="540" s="1"/>
  <c r="K177" i="540"/>
  <c r="G177" i="540"/>
  <c r="AA176" i="540"/>
  <c r="O176" i="540"/>
  <c r="N176" i="540"/>
  <c r="Q176" i="540" s="1"/>
  <c r="M176" i="540"/>
  <c r="AB176" i="540" s="1"/>
  <c r="K176" i="540"/>
  <c r="G176" i="540"/>
  <c r="O175" i="540"/>
  <c r="M175" i="540"/>
  <c r="N175" i="540" s="1"/>
  <c r="K175" i="540"/>
  <c r="G175" i="540"/>
  <c r="T174" i="540"/>
  <c r="S174" i="540"/>
  <c r="M174" i="540"/>
  <c r="N174" i="540" s="1"/>
  <c r="L174" i="540"/>
  <c r="O174" i="540" s="1"/>
  <c r="J174" i="540"/>
  <c r="K174" i="540" s="1"/>
  <c r="I174" i="540"/>
  <c r="AA160" i="540"/>
  <c r="O160" i="540"/>
  <c r="N160" i="540"/>
  <c r="Q160" i="540" s="1"/>
  <c r="M160" i="540"/>
  <c r="AB160" i="540" s="1"/>
  <c r="K160" i="540"/>
  <c r="G160" i="540"/>
  <c r="AA159" i="540"/>
  <c r="O159" i="540"/>
  <c r="M159" i="540"/>
  <c r="AB159" i="540" s="1"/>
  <c r="K159" i="540"/>
  <c r="G159" i="540"/>
  <c r="AB158" i="540"/>
  <c r="AA158" i="540"/>
  <c r="O158" i="540"/>
  <c r="N158" i="540"/>
  <c r="Q158" i="540" s="1"/>
  <c r="M158" i="540"/>
  <c r="K158" i="540"/>
  <c r="G158" i="540"/>
  <c r="T157" i="540"/>
  <c r="S157" i="540"/>
  <c r="M157" i="540"/>
  <c r="AB157" i="540" s="1"/>
  <c r="AC141" i="540" s="1"/>
  <c r="L157" i="540"/>
  <c r="J157" i="540"/>
  <c r="K157" i="540" s="1"/>
  <c r="I157" i="540"/>
  <c r="O157" i="540" s="1"/>
  <c r="AA144" i="540"/>
  <c r="Q144" i="540"/>
  <c r="O144" i="540"/>
  <c r="N144" i="540"/>
  <c r="P144" i="540" s="1"/>
  <c r="M144" i="540"/>
  <c r="AB144" i="540" s="1"/>
  <c r="K144" i="540"/>
  <c r="G144" i="540"/>
  <c r="AA143" i="540"/>
  <c r="O143" i="540"/>
  <c r="N143" i="540"/>
  <c r="Q143" i="540" s="1"/>
  <c r="M143" i="540"/>
  <c r="AB143" i="540" s="1"/>
  <c r="K143" i="540"/>
  <c r="G143" i="540"/>
  <c r="AA142" i="540"/>
  <c r="O142" i="540"/>
  <c r="N142" i="540"/>
  <c r="Q142" i="540" s="1"/>
  <c r="M142" i="540"/>
  <c r="AB142" i="540" s="1"/>
  <c r="K142" i="540"/>
  <c r="G142" i="540"/>
  <c r="AB141" i="540"/>
  <c r="O141" i="540"/>
  <c r="M141" i="540"/>
  <c r="AA141" i="540" s="1"/>
  <c r="K141" i="540"/>
  <c r="G141" i="540"/>
  <c r="T140" i="540"/>
  <c r="S140" i="540"/>
  <c r="L140" i="540"/>
  <c r="O140" i="540" s="1"/>
  <c r="J140" i="540"/>
  <c r="K140" i="540" s="1"/>
  <c r="I140" i="540"/>
  <c r="AA127" i="540"/>
  <c r="O127" i="540"/>
  <c r="M127" i="540"/>
  <c r="AB127" i="540" s="1"/>
  <c r="K127" i="540"/>
  <c r="G127" i="540"/>
  <c r="AA126" i="540"/>
  <c r="Q126" i="540"/>
  <c r="O126" i="540"/>
  <c r="N126" i="540"/>
  <c r="P126" i="540" s="1"/>
  <c r="M126" i="540"/>
  <c r="AB126" i="540" s="1"/>
  <c r="K126" i="540"/>
  <c r="G126" i="540"/>
  <c r="AA125" i="540"/>
  <c r="O125" i="540"/>
  <c r="N125" i="540"/>
  <c r="Q125" i="540" s="1"/>
  <c r="M125" i="540"/>
  <c r="AB125" i="540" s="1"/>
  <c r="K125" i="540"/>
  <c r="G125" i="540"/>
  <c r="O124" i="540"/>
  <c r="M124" i="540"/>
  <c r="N124" i="540" s="1"/>
  <c r="K124" i="540"/>
  <c r="G124" i="540"/>
  <c r="T123" i="540"/>
  <c r="S123" i="540"/>
  <c r="M123" i="540"/>
  <c r="N123" i="540" s="1"/>
  <c r="L123" i="540"/>
  <c r="O123" i="540" s="1"/>
  <c r="J123" i="540"/>
  <c r="K123" i="540" s="1"/>
  <c r="I123" i="540"/>
  <c r="AA112" i="540"/>
  <c r="O112" i="540"/>
  <c r="N112" i="540"/>
  <c r="Q112" i="540" s="1"/>
  <c r="M112" i="540"/>
  <c r="AB112" i="540" s="1"/>
  <c r="K112" i="540"/>
  <c r="G112" i="540"/>
  <c r="AA111" i="540"/>
  <c r="O111" i="540"/>
  <c r="M111" i="540"/>
  <c r="AB111" i="540" s="1"/>
  <c r="K111" i="540"/>
  <c r="G111" i="540"/>
  <c r="AA110" i="540"/>
  <c r="Q110" i="540"/>
  <c r="O110" i="540"/>
  <c r="N110" i="540"/>
  <c r="P110" i="540" s="1"/>
  <c r="M110" i="540"/>
  <c r="AB110" i="540" s="1"/>
  <c r="K110" i="540"/>
  <c r="G110" i="540"/>
  <c r="O109" i="540"/>
  <c r="N109" i="540"/>
  <c r="Q109" i="540" s="1"/>
  <c r="M109" i="540"/>
  <c r="AB109" i="540" s="1"/>
  <c r="K109" i="540"/>
  <c r="G109" i="540"/>
  <c r="AB108" i="540"/>
  <c r="AA108" i="540"/>
  <c r="O108" i="540"/>
  <c r="N108" i="540"/>
  <c r="Q108" i="540" s="1"/>
  <c r="M108" i="540"/>
  <c r="K108" i="540"/>
  <c r="G108" i="540"/>
  <c r="AB107" i="540"/>
  <c r="O107" i="540"/>
  <c r="M107" i="540"/>
  <c r="AA107" i="540" s="1"/>
  <c r="K107" i="540"/>
  <c r="G107" i="540"/>
  <c r="T106" i="540"/>
  <c r="S106" i="540"/>
  <c r="L106" i="540"/>
  <c r="O106" i="540" s="1"/>
  <c r="J106" i="540"/>
  <c r="K106" i="540" s="1"/>
  <c r="I106" i="540"/>
  <c r="AA93" i="540"/>
  <c r="O93" i="540"/>
  <c r="M93" i="540"/>
  <c r="AB93" i="540" s="1"/>
  <c r="K93" i="540"/>
  <c r="G93" i="540"/>
  <c r="AA92" i="540"/>
  <c r="O92" i="540"/>
  <c r="M92" i="540"/>
  <c r="AB92" i="540" s="1"/>
  <c r="K92" i="540"/>
  <c r="G92" i="540"/>
  <c r="O91" i="540"/>
  <c r="N91" i="540"/>
  <c r="Q91" i="540" s="1"/>
  <c r="M91" i="540"/>
  <c r="AB91" i="540" s="1"/>
  <c r="K91" i="540"/>
  <c r="G91" i="540"/>
  <c r="O90" i="540"/>
  <c r="M90" i="540"/>
  <c r="N90" i="540" s="1"/>
  <c r="K90" i="540"/>
  <c r="G90" i="540"/>
  <c r="T89" i="540"/>
  <c r="S89" i="540"/>
  <c r="M89" i="540"/>
  <c r="N89" i="540" s="1"/>
  <c r="L89" i="540"/>
  <c r="O89" i="540" s="1"/>
  <c r="J89" i="540"/>
  <c r="K89" i="540" s="1"/>
  <c r="I89" i="540"/>
  <c r="AA78" i="540"/>
  <c r="O78" i="540"/>
  <c r="N78" i="540"/>
  <c r="Q78" i="540" s="1"/>
  <c r="M78" i="540"/>
  <c r="AB78" i="540" s="1"/>
  <c r="K78" i="540"/>
  <c r="G78" i="540"/>
  <c r="AB77" i="540"/>
  <c r="AA77" i="540"/>
  <c r="Q77" i="540"/>
  <c r="O77" i="540"/>
  <c r="N77" i="540"/>
  <c r="P77" i="540" s="1"/>
  <c r="M77" i="540"/>
  <c r="K77" i="540"/>
  <c r="G77" i="540"/>
  <c r="AA76" i="540"/>
  <c r="Q76" i="540"/>
  <c r="O76" i="540"/>
  <c r="N76" i="540"/>
  <c r="P76" i="540" s="1"/>
  <c r="M76" i="540"/>
  <c r="AB76" i="540" s="1"/>
  <c r="K76" i="540"/>
  <c r="G76" i="540"/>
  <c r="O75" i="540"/>
  <c r="N75" i="540"/>
  <c r="Q75" i="540" s="1"/>
  <c r="M75" i="540"/>
  <c r="AB75" i="540" s="1"/>
  <c r="K75" i="540"/>
  <c r="G75" i="540"/>
  <c r="AA74" i="540"/>
  <c r="O74" i="540"/>
  <c r="M74" i="540"/>
  <c r="N74" i="540" s="1"/>
  <c r="K74" i="540"/>
  <c r="G74" i="540"/>
  <c r="AB73" i="540"/>
  <c r="O73" i="540"/>
  <c r="M73" i="540"/>
  <c r="AA73" i="540" s="1"/>
  <c r="K73" i="540"/>
  <c r="G73" i="540"/>
  <c r="T72" i="540"/>
  <c r="S72" i="540"/>
  <c r="L72" i="540"/>
  <c r="O72" i="540" s="1"/>
  <c r="J72" i="540"/>
  <c r="K72" i="540" s="1"/>
  <c r="I72" i="540"/>
  <c r="AB56" i="540"/>
  <c r="O56" i="540"/>
  <c r="M56" i="540"/>
  <c r="AA56" i="540" s="1"/>
  <c r="K56" i="540"/>
  <c r="G56" i="540"/>
  <c r="T55" i="540"/>
  <c r="S55" i="540"/>
  <c r="L55" i="540"/>
  <c r="O55" i="540" s="1"/>
  <c r="J55" i="540"/>
  <c r="K55" i="540" s="1"/>
  <c r="I55" i="540"/>
  <c r="AB41" i="540"/>
  <c r="AA41" i="540"/>
  <c r="O41" i="540"/>
  <c r="N41" i="540"/>
  <c r="P41" i="540" s="1"/>
  <c r="M41" i="540"/>
  <c r="K41" i="540"/>
  <c r="Q41" i="540" s="1"/>
  <c r="G41" i="540"/>
  <c r="AA40" i="540"/>
  <c r="Q40" i="540"/>
  <c r="O40" i="540"/>
  <c r="N40" i="540"/>
  <c r="P40" i="540" s="1"/>
  <c r="M40" i="540"/>
  <c r="AB40" i="540" s="1"/>
  <c r="K40" i="540"/>
  <c r="G40" i="540"/>
  <c r="AA39" i="540"/>
  <c r="P39" i="540"/>
  <c r="O39" i="540"/>
  <c r="N39" i="540"/>
  <c r="Q39" i="540" s="1"/>
  <c r="M39" i="540"/>
  <c r="M55" i="540" s="1"/>
  <c r="K39" i="540"/>
  <c r="G39" i="540"/>
  <c r="T38" i="540"/>
  <c r="S38" i="540"/>
  <c r="O38" i="540"/>
  <c r="M38" i="540"/>
  <c r="N38" i="540" s="1"/>
  <c r="L38" i="540"/>
  <c r="J38" i="540"/>
  <c r="K38" i="540" s="1"/>
  <c r="I38" i="540"/>
  <c r="AB22" i="540"/>
  <c r="P22" i="540"/>
  <c r="O22" i="540"/>
  <c r="N22" i="540"/>
  <c r="Q22" i="540" s="1"/>
  <c r="M22" i="540"/>
  <c r="AA22" i="540" s="1"/>
  <c r="K22" i="540"/>
  <c r="G22" i="540"/>
  <c r="T21" i="540"/>
  <c r="S21" i="540"/>
  <c r="O21" i="540"/>
  <c r="L21" i="540"/>
  <c r="J21" i="540"/>
  <c r="K21" i="540" s="1"/>
  <c r="I21" i="540"/>
  <c r="AA6" i="540"/>
  <c r="O6" i="540"/>
  <c r="N6" i="540"/>
  <c r="Q6" i="540" s="1"/>
  <c r="M6" i="540"/>
  <c r="AB6" i="540" s="1"/>
  <c r="K6" i="540"/>
  <c r="G6" i="540"/>
  <c r="O5" i="540"/>
  <c r="M5" i="540"/>
  <c r="N5" i="540" s="1"/>
  <c r="K5" i="540"/>
  <c r="G5" i="540"/>
  <c r="F1" i="540" s="1"/>
  <c r="H2" i="540"/>
  <c r="D1" i="540"/>
  <c r="X29" i="539"/>
  <c r="W29" i="539"/>
  <c r="V29" i="539"/>
  <c r="T29" i="539"/>
  <c r="M8" i="539" s="1"/>
  <c r="P29" i="539"/>
  <c r="O29" i="539"/>
  <c r="N29" i="539"/>
  <c r="M29" i="539"/>
  <c r="I29" i="539"/>
  <c r="H29" i="539"/>
  <c r="G29" i="539"/>
  <c r="D29" i="539"/>
  <c r="K8" i="539" s="1"/>
  <c r="O15" i="539"/>
  <c r="N15" i="539"/>
  <c r="K15" i="539"/>
  <c r="I15" i="539"/>
  <c r="H15" i="539"/>
  <c r="G15" i="539"/>
  <c r="F15" i="539"/>
  <c r="E15" i="539"/>
  <c r="D15" i="539"/>
  <c r="G8" i="539" s="1"/>
  <c r="I8" i="539"/>
  <c r="F8" i="539"/>
  <c r="M7" i="539"/>
  <c r="K7" i="539"/>
  <c r="I7" i="539"/>
  <c r="G7" i="539"/>
  <c r="F7" i="539"/>
  <c r="E7" i="539"/>
  <c r="M6" i="539"/>
  <c r="K6" i="539"/>
  <c r="I6" i="539"/>
  <c r="G6" i="539"/>
  <c r="F6" i="539"/>
  <c r="E6" i="539"/>
  <c r="F3" i="539"/>
  <c r="T157" i="538"/>
  <c r="S157" i="538"/>
  <c r="M157" i="538"/>
  <c r="AB157" i="538" s="1"/>
  <c r="AC141" i="538" s="1"/>
  <c r="L157" i="538"/>
  <c r="O157" i="538" s="1"/>
  <c r="J157" i="538"/>
  <c r="K157" i="538" s="1"/>
  <c r="I157" i="538"/>
  <c r="AA143" i="538"/>
  <c r="O143" i="538"/>
  <c r="M143" i="538"/>
  <c r="AB143" i="538" s="1"/>
  <c r="K143" i="538"/>
  <c r="G143" i="538"/>
  <c r="AB142" i="538"/>
  <c r="AA142" i="538"/>
  <c r="O142" i="538"/>
  <c r="M142" i="538"/>
  <c r="N142" i="538" s="1"/>
  <c r="K142" i="538"/>
  <c r="G142" i="538"/>
  <c r="AB141" i="538"/>
  <c r="AA141" i="538"/>
  <c r="O141" i="538"/>
  <c r="N141" i="538"/>
  <c r="P141" i="538" s="1"/>
  <c r="M141" i="538"/>
  <c r="K141" i="538"/>
  <c r="G141" i="538"/>
  <c r="T140" i="538"/>
  <c r="S140" i="538"/>
  <c r="M140" i="538"/>
  <c r="N140" i="538" s="1"/>
  <c r="L140" i="538"/>
  <c r="O140" i="538" s="1"/>
  <c r="J140" i="538"/>
  <c r="K140" i="538" s="1"/>
  <c r="I140" i="538"/>
  <c r="AB126" i="538"/>
  <c r="AA126" i="538"/>
  <c r="O126" i="538"/>
  <c r="N126" i="538"/>
  <c r="P126" i="538" s="1"/>
  <c r="M126" i="538"/>
  <c r="K126" i="538"/>
  <c r="Q126" i="538" s="1"/>
  <c r="G126" i="538"/>
  <c r="O125" i="538"/>
  <c r="N125" i="538"/>
  <c r="Q125" i="538" s="1"/>
  <c r="M125" i="538"/>
  <c r="AB125" i="538" s="1"/>
  <c r="K125" i="538"/>
  <c r="G125" i="538"/>
  <c r="AB124" i="538"/>
  <c r="O124" i="538"/>
  <c r="N124" i="538"/>
  <c r="Q124" i="538" s="1"/>
  <c r="M124" i="538"/>
  <c r="AA124" i="538" s="1"/>
  <c r="K124" i="538"/>
  <c r="G124" i="538"/>
  <c r="T123" i="538"/>
  <c r="S123" i="538"/>
  <c r="M123" i="538"/>
  <c r="AB123" i="538" s="1"/>
  <c r="AC107" i="538" s="1"/>
  <c r="L123" i="538"/>
  <c r="O123" i="538" s="1"/>
  <c r="J123" i="538"/>
  <c r="K123" i="538" s="1"/>
  <c r="I123" i="538"/>
  <c r="AA110" i="538"/>
  <c r="O110" i="538"/>
  <c r="N110" i="538"/>
  <c r="P110" i="538" s="1"/>
  <c r="M110" i="538"/>
  <c r="AB110" i="538" s="1"/>
  <c r="K110" i="538"/>
  <c r="Q110" i="538" s="1"/>
  <c r="G110" i="538"/>
  <c r="AB109" i="538"/>
  <c r="AA109" i="538"/>
  <c r="Q109" i="538"/>
  <c r="O109" i="538"/>
  <c r="N109" i="538"/>
  <c r="P109" i="538" s="1"/>
  <c r="M109" i="538"/>
  <c r="K109" i="538"/>
  <c r="G109" i="538"/>
  <c r="AA108" i="538"/>
  <c r="O108" i="538"/>
  <c r="N108" i="538"/>
  <c r="P108" i="538" s="1"/>
  <c r="M108" i="538"/>
  <c r="AB108" i="538" s="1"/>
  <c r="K108" i="538"/>
  <c r="Q108" i="538" s="1"/>
  <c r="G108" i="538"/>
  <c r="Q107" i="538"/>
  <c r="O107" i="538"/>
  <c r="N107" i="538"/>
  <c r="P107" i="538" s="1"/>
  <c r="M107" i="538"/>
  <c r="AB107" i="538" s="1"/>
  <c r="K107" i="538"/>
  <c r="G107" i="538"/>
  <c r="T106" i="538"/>
  <c r="S106" i="538"/>
  <c r="L106" i="538"/>
  <c r="O106" i="538" s="1"/>
  <c r="J106" i="538"/>
  <c r="K106" i="538" s="1"/>
  <c r="I106" i="538"/>
  <c r="AA94" i="538"/>
  <c r="O94" i="538"/>
  <c r="N94" i="538"/>
  <c r="Q94" i="538" s="1"/>
  <c r="M94" i="538"/>
  <c r="AB94" i="538" s="1"/>
  <c r="K94" i="538"/>
  <c r="G94" i="538"/>
  <c r="AA93" i="538"/>
  <c r="O93" i="538"/>
  <c r="N93" i="538"/>
  <c r="P93" i="538" s="1"/>
  <c r="M93" i="538"/>
  <c r="AB93" i="538" s="1"/>
  <c r="K93" i="538"/>
  <c r="Q93" i="538" s="1"/>
  <c r="G93" i="538"/>
  <c r="AB92" i="538"/>
  <c r="AA92" i="538"/>
  <c r="O92" i="538"/>
  <c r="N92" i="538"/>
  <c r="P92" i="538" s="1"/>
  <c r="M92" i="538"/>
  <c r="K92" i="538"/>
  <c r="Q92" i="538" s="1"/>
  <c r="G92" i="538"/>
  <c r="AA91" i="538"/>
  <c r="O91" i="538"/>
  <c r="N91" i="538"/>
  <c r="Q91" i="538" s="1"/>
  <c r="M91" i="538"/>
  <c r="AB91" i="538" s="1"/>
  <c r="K91" i="538"/>
  <c r="G91" i="538"/>
  <c r="AB90" i="538"/>
  <c r="Q90" i="538"/>
  <c r="O90" i="538"/>
  <c r="N90" i="538"/>
  <c r="P90" i="538" s="1"/>
  <c r="M90" i="538"/>
  <c r="AA90" i="538" s="1"/>
  <c r="K90" i="538"/>
  <c r="G90" i="538"/>
  <c r="T89" i="538"/>
  <c r="S89" i="538"/>
  <c r="M89" i="538"/>
  <c r="AB89" i="538" s="1"/>
  <c r="AC73" i="538" s="1"/>
  <c r="L89" i="538"/>
  <c r="O89" i="538" s="1"/>
  <c r="J89" i="538"/>
  <c r="K89" i="538" s="1"/>
  <c r="I89" i="538"/>
  <c r="AA78" i="538"/>
  <c r="O78" i="538"/>
  <c r="N78" i="538"/>
  <c r="Q78" i="538" s="1"/>
  <c r="M78" i="538"/>
  <c r="AB78" i="538" s="1"/>
  <c r="K78" i="538"/>
  <c r="G78" i="538"/>
  <c r="AA77" i="538"/>
  <c r="O77" i="538"/>
  <c r="N77" i="538"/>
  <c r="P77" i="538" s="1"/>
  <c r="M77" i="538"/>
  <c r="AB77" i="538" s="1"/>
  <c r="K77" i="538"/>
  <c r="Q77" i="538" s="1"/>
  <c r="G77" i="538"/>
  <c r="AA76" i="538"/>
  <c r="O76" i="538"/>
  <c r="N76" i="538"/>
  <c r="P76" i="538" s="1"/>
  <c r="M76" i="538"/>
  <c r="AB76" i="538" s="1"/>
  <c r="K76" i="538"/>
  <c r="Q76" i="538" s="1"/>
  <c r="G76" i="538"/>
  <c r="AA75" i="538"/>
  <c r="O75" i="538"/>
  <c r="N75" i="538"/>
  <c r="Q75" i="538" s="1"/>
  <c r="M75" i="538"/>
  <c r="AB75" i="538" s="1"/>
  <c r="K75" i="538"/>
  <c r="G75" i="538"/>
  <c r="AA74" i="538"/>
  <c r="O74" i="538"/>
  <c r="N74" i="538"/>
  <c r="Q74" i="538" s="1"/>
  <c r="M74" i="538"/>
  <c r="AB74" i="538" s="1"/>
  <c r="K74" i="538"/>
  <c r="G74" i="538"/>
  <c r="AB73" i="538"/>
  <c r="O73" i="538"/>
  <c r="N73" i="538"/>
  <c r="Q73" i="538" s="1"/>
  <c r="M73" i="538"/>
  <c r="AA73" i="538" s="1"/>
  <c r="K73" i="538"/>
  <c r="G73" i="538"/>
  <c r="T72" i="538"/>
  <c r="S72" i="538"/>
  <c r="M72" i="538"/>
  <c r="AB72" i="538" s="1"/>
  <c r="AC56" i="538" s="1"/>
  <c r="L72" i="538"/>
  <c r="O72" i="538" s="1"/>
  <c r="J72" i="538"/>
  <c r="K72" i="538" s="1"/>
  <c r="I72" i="538"/>
  <c r="AA59" i="538"/>
  <c r="O59" i="538"/>
  <c r="M59" i="538"/>
  <c r="AB59" i="538" s="1"/>
  <c r="K59" i="538"/>
  <c r="G59" i="538"/>
  <c r="AA58" i="538"/>
  <c r="O58" i="538"/>
  <c r="N58" i="538"/>
  <c r="P58" i="538" s="1"/>
  <c r="M58" i="538"/>
  <c r="AB58" i="538" s="1"/>
  <c r="K58" i="538"/>
  <c r="Q58" i="538" s="1"/>
  <c r="G58" i="538"/>
  <c r="AA57" i="538"/>
  <c r="O57" i="538"/>
  <c r="N57" i="538"/>
  <c r="Q57" i="538" s="1"/>
  <c r="M57" i="538"/>
  <c r="AB57" i="538" s="1"/>
  <c r="K57" i="538"/>
  <c r="G57" i="538"/>
  <c r="AB56" i="538"/>
  <c r="Q56" i="538"/>
  <c r="O56" i="538"/>
  <c r="N56" i="538"/>
  <c r="P56" i="538" s="1"/>
  <c r="M56" i="538"/>
  <c r="AA56" i="538" s="1"/>
  <c r="K56" i="538"/>
  <c r="G56" i="538"/>
  <c r="T55" i="538"/>
  <c r="S55" i="538"/>
  <c r="L55" i="538"/>
  <c r="O55" i="538" s="1"/>
  <c r="J55" i="538"/>
  <c r="K55" i="538" s="1"/>
  <c r="I55" i="538"/>
  <c r="AA44" i="538"/>
  <c r="O44" i="538"/>
  <c r="N44" i="538"/>
  <c r="Q44" i="538" s="1"/>
  <c r="M44" i="538"/>
  <c r="AB44" i="538" s="1"/>
  <c r="K44" i="538"/>
  <c r="G44" i="538"/>
  <c r="AA43" i="538"/>
  <c r="O43" i="538"/>
  <c r="N43" i="538"/>
  <c r="P43" i="538" s="1"/>
  <c r="M43" i="538"/>
  <c r="AB43" i="538" s="1"/>
  <c r="K43" i="538"/>
  <c r="Q43" i="538" s="1"/>
  <c r="G43" i="538"/>
  <c r="AA42" i="538"/>
  <c r="O42" i="538"/>
  <c r="N42" i="538"/>
  <c r="P42" i="538" s="1"/>
  <c r="M42" i="538"/>
  <c r="AB42" i="538" s="1"/>
  <c r="K42" i="538"/>
  <c r="Q42" i="538" s="1"/>
  <c r="G42" i="538"/>
  <c r="AA41" i="538"/>
  <c r="O41" i="538"/>
  <c r="N41" i="538"/>
  <c r="Q41" i="538" s="1"/>
  <c r="M41" i="538"/>
  <c r="AB41" i="538" s="1"/>
  <c r="K41" i="538"/>
  <c r="G41" i="538"/>
  <c r="AA40" i="538"/>
  <c r="O40" i="538"/>
  <c r="N40" i="538"/>
  <c r="Q40" i="538" s="1"/>
  <c r="M40" i="538"/>
  <c r="AB40" i="538" s="1"/>
  <c r="K40" i="538"/>
  <c r="G40" i="538"/>
  <c r="AB39" i="538"/>
  <c r="O39" i="538"/>
  <c r="N39" i="538"/>
  <c r="Q39" i="538" s="1"/>
  <c r="M39" i="538"/>
  <c r="AA39" i="538" s="1"/>
  <c r="K39" i="538"/>
  <c r="G39" i="538"/>
  <c r="T38" i="538"/>
  <c r="S38" i="538"/>
  <c r="M38" i="538"/>
  <c r="AB38" i="538" s="1"/>
  <c r="AC22" i="538" s="1"/>
  <c r="L38" i="538"/>
  <c r="O38" i="538" s="1"/>
  <c r="J38" i="538"/>
  <c r="K38" i="538" s="1"/>
  <c r="I38" i="538"/>
  <c r="AA26" i="538"/>
  <c r="O26" i="538"/>
  <c r="M26" i="538"/>
  <c r="AB26" i="538" s="1"/>
  <c r="K26" i="538"/>
  <c r="G26" i="538"/>
  <c r="AA25" i="538"/>
  <c r="O25" i="538"/>
  <c r="N25" i="538"/>
  <c r="P25" i="538" s="1"/>
  <c r="M25" i="538"/>
  <c r="AB25" i="538" s="1"/>
  <c r="K25" i="538"/>
  <c r="Q25" i="538" s="1"/>
  <c r="G25" i="538"/>
  <c r="AA24" i="538"/>
  <c r="O24" i="538"/>
  <c r="N24" i="538"/>
  <c r="Q24" i="538" s="1"/>
  <c r="M24" i="538"/>
  <c r="AB24" i="538" s="1"/>
  <c r="K24" i="538"/>
  <c r="G24" i="538"/>
  <c r="AA23" i="538"/>
  <c r="O23" i="538"/>
  <c r="N23" i="538"/>
  <c r="Q23" i="538" s="1"/>
  <c r="M23" i="538"/>
  <c r="AB23" i="538" s="1"/>
  <c r="K23" i="538"/>
  <c r="G23" i="538"/>
  <c r="AB22" i="538"/>
  <c r="O22" i="538"/>
  <c r="N22" i="538"/>
  <c r="Q22" i="538" s="1"/>
  <c r="M22" i="538"/>
  <c r="AA22" i="538" s="1"/>
  <c r="K22" i="538"/>
  <c r="G22" i="538"/>
  <c r="T21" i="538"/>
  <c r="S21" i="538"/>
  <c r="M21" i="538"/>
  <c r="AB21" i="538" s="1"/>
  <c r="AC5" i="538" s="1"/>
  <c r="L21" i="538"/>
  <c r="O21" i="538" s="1"/>
  <c r="J21" i="538"/>
  <c r="K21" i="538" s="1"/>
  <c r="I21" i="538"/>
  <c r="AB6" i="538"/>
  <c r="AA6" i="538"/>
  <c r="O6" i="538"/>
  <c r="N6" i="538"/>
  <c r="P6" i="538" s="1"/>
  <c r="M6" i="538"/>
  <c r="K6" i="538"/>
  <c r="Q6" i="538" s="1"/>
  <c r="G6" i="538"/>
  <c r="AB5" i="538"/>
  <c r="AA5" i="538"/>
  <c r="Q5" i="538"/>
  <c r="O5" i="538"/>
  <c r="N5" i="538"/>
  <c r="P5" i="538" s="1"/>
  <c r="M5" i="538"/>
  <c r="K5" i="538"/>
  <c r="G5" i="538"/>
  <c r="F1" i="538" s="1"/>
  <c r="F2" i="538" s="1"/>
  <c r="H2" i="538"/>
  <c r="H1" i="538"/>
  <c r="D1" i="538"/>
  <c r="T225" i="537"/>
  <c r="S225" i="537"/>
  <c r="O225" i="537"/>
  <c r="L225" i="537"/>
  <c r="J225" i="537"/>
  <c r="K225" i="537" s="1"/>
  <c r="I225" i="537"/>
  <c r="AA214" i="537"/>
  <c r="O214" i="537"/>
  <c r="N214" i="537"/>
  <c r="Q214" i="537" s="1"/>
  <c r="M214" i="537"/>
  <c r="AB214" i="537" s="1"/>
  <c r="K214" i="537"/>
  <c r="G214" i="537"/>
  <c r="AB213" i="537"/>
  <c r="AA213" i="537"/>
  <c r="O213" i="537"/>
  <c r="M213" i="537"/>
  <c r="N213" i="537" s="1"/>
  <c r="K213" i="537"/>
  <c r="G213" i="537"/>
  <c r="AA212" i="537"/>
  <c r="O212" i="537"/>
  <c r="N212" i="537"/>
  <c r="M212" i="537"/>
  <c r="AB212" i="537" s="1"/>
  <c r="K212" i="537"/>
  <c r="Q212" i="537" s="1"/>
  <c r="G212" i="537"/>
  <c r="AA211" i="537"/>
  <c r="O211" i="537"/>
  <c r="M211" i="537"/>
  <c r="N211" i="537" s="1"/>
  <c r="K211" i="537"/>
  <c r="G211" i="537"/>
  <c r="AB210" i="537"/>
  <c r="AA210" i="537"/>
  <c r="O210" i="537"/>
  <c r="N210" i="537"/>
  <c r="Q210" i="537" s="1"/>
  <c r="M210" i="537"/>
  <c r="K210" i="537"/>
  <c r="G210" i="537"/>
  <c r="AB209" i="537"/>
  <c r="O209" i="537"/>
  <c r="N209" i="537"/>
  <c r="Q209" i="537" s="1"/>
  <c r="M209" i="537"/>
  <c r="AA209" i="537" s="1"/>
  <c r="K209" i="537"/>
  <c r="G209" i="537"/>
  <c r="T208" i="537"/>
  <c r="S208" i="537"/>
  <c r="M208" i="537"/>
  <c r="AB208" i="537" s="1"/>
  <c r="AC192" i="537" s="1"/>
  <c r="L208" i="537"/>
  <c r="O208" i="537" s="1"/>
  <c r="J208" i="537"/>
  <c r="K208" i="537" s="1"/>
  <c r="I208" i="537"/>
  <c r="AB195" i="537"/>
  <c r="AA195" i="537"/>
  <c r="O195" i="537"/>
  <c r="M195" i="537"/>
  <c r="N195" i="537" s="1"/>
  <c r="K195" i="537"/>
  <c r="G195" i="537"/>
  <c r="AA194" i="537"/>
  <c r="O194" i="537"/>
  <c r="N194" i="537"/>
  <c r="M194" i="537"/>
  <c r="AB194" i="537" s="1"/>
  <c r="K194" i="537"/>
  <c r="Q194" i="537" s="1"/>
  <c r="G194" i="537"/>
  <c r="AA193" i="537"/>
  <c r="O193" i="537"/>
  <c r="M193" i="537"/>
  <c r="N193" i="537" s="1"/>
  <c r="K193" i="537"/>
  <c r="G193" i="537"/>
  <c r="AB192" i="537"/>
  <c r="Q192" i="537"/>
  <c r="O192" i="537"/>
  <c r="N192" i="537"/>
  <c r="P192" i="537" s="1"/>
  <c r="M192" i="537"/>
  <c r="AA192" i="537" s="1"/>
  <c r="K192" i="537"/>
  <c r="G192" i="537"/>
  <c r="T191" i="537"/>
  <c r="S191" i="537"/>
  <c r="O191" i="537"/>
  <c r="M191" i="537"/>
  <c r="AB191" i="537" s="1"/>
  <c r="AC175" i="537" s="1"/>
  <c r="L191" i="537"/>
  <c r="J191" i="537"/>
  <c r="K191" i="537" s="1"/>
  <c r="I191" i="537"/>
  <c r="AA177" i="537"/>
  <c r="O177" i="537"/>
  <c r="N177" i="537"/>
  <c r="Q177" i="537" s="1"/>
  <c r="M177" i="537"/>
  <c r="AB177" i="537" s="1"/>
  <c r="K177" i="537"/>
  <c r="G177" i="537"/>
  <c r="AB176" i="537"/>
  <c r="AA176" i="537"/>
  <c r="O176" i="537"/>
  <c r="M176" i="537"/>
  <c r="N176" i="537" s="1"/>
  <c r="K176" i="537"/>
  <c r="G176" i="537"/>
  <c r="AB175" i="537"/>
  <c r="AA175" i="537"/>
  <c r="Q175" i="537"/>
  <c r="O175" i="537"/>
  <c r="N175" i="537"/>
  <c r="P175" i="537" s="1"/>
  <c r="M175" i="537"/>
  <c r="K175" i="537"/>
  <c r="G175" i="537"/>
  <c r="T174" i="537"/>
  <c r="S174" i="537"/>
  <c r="M174" i="537"/>
  <c r="N174" i="537" s="1"/>
  <c r="L174" i="537"/>
  <c r="O174" i="537" s="1"/>
  <c r="J174" i="537"/>
  <c r="K174" i="537" s="1"/>
  <c r="I174" i="537"/>
  <c r="AA161" i="537"/>
  <c r="O161" i="537"/>
  <c r="N161" i="537"/>
  <c r="M161" i="537"/>
  <c r="AB161" i="537" s="1"/>
  <c r="K161" i="537"/>
  <c r="Q161" i="537" s="1"/>
  <c r="G161" i="537"/>
  <c r="AA160" i="537"/>
  <c r="O160" i="537"/>
  <c r="M160" i="537"/>
  <c r="N160" i="537" s="1"/>
  <c r="K160" i="537"/>
  <c r="G160" i="537"/>
  <c r="AB159" i="537"/>
  <c r="AA159" i="537"/>
  <c r="O159" i="537"/>
  <c r="N159" i="537"/>
  <c r="Q159" i="537" s="1"/>
  <c r="M159" i="537"/>
  <c r="K159" i="537"/>
  <c r="G159" i="537"/>
  <c r="AB158" i="537"/>
  <c r="O158" i="537"/>
  <c r="N158" i="537"/>
  <c r="Q158" i="537" s="1"/>
  <c r="M158" i="537"/>
  <c r="AA158" i="537" s="1"/>
  <c r="K158" i="537"/>
  <c r="G158" i="537"/>
  <c r="T157" i="537"/>
  <c r="S157" i="537"/>
  <c r="M157" i="537"/>
  <c r="AB157" i="537" s="1"/>
  <c r="AC141" i="537" s="1"/>
  <c r="L157" i="537"/>
  <c r="O157" i="537" s="1"/>
  <c r="J157" i="537"/>
  <c r="K157" i="537" s="1"/>
  <c r="I157" i="537"/>
  <c r="AB144" i="537"/>
  <c r="AA144" i="537"/>
  <c r="O144" i="537"/>
  <c r="N144" i="537"/>
  <c r="Q144" i="537" s="1"/>
  <c r="M144" i="537"/>
  <c r="K144" i="537"/>
  <c r="G144" i="537"/>
  <c r="AA143" i="537"/>
  <c r="O143" i="537"/>
  <c r="M143" i="537"/>
  <c r="N143" i="537" s="1"/>
  <c r="K143" i="537"/>
  <c r="G143" i="537"/>
  <c r="AA142" i="537"/>
  <c r="O142" i="537"/>
  <c r="M142" i="537"/>
  <c r="N142" i="537" s="1"/>
  <c r="K142" i="537"/>
  <c r="G142" i="537"/>
  <c r="AB141" i="537"/>
  <c r="Q141" i="537"/>
  <c r="O141" i="537"/>
  <c r="N141" i="537"/>
  <c r="P141" i="537" s="1"/>
  <c r="M141" i="537"/>
  <c r="AA141" i="537" s="1"/>
  <c r="K141" i="537"/>
  <c r="G141" i="537"/>
  <c r="T140" i="537"/>
  <c r="S140" i="537"/>
  <c r="L140" i="537"/>
  <c r="O140" i="537" s="1"/>
  <c r="J140" i="537"/>
  <c r="K140" i="537" s="1"/>
  <c r="I140" i="537"/>
  <c r="AA129" i="537"/>
  <c r="O129" i="537"/>
  <c r="N129" i="537"/>
  <c r="Q129" i="537" s="1"/>
  <c r="M129" i="537"/>
  <c r="AB129" i="537" s="1"/>
  <c r="K129" i="537"/>
  <c r="G129" i="537"/>
  <c r="AB128" i="537"/>
  <c r="AA128" i="537"/>
  <c r="O128" i="537"/>
  <c r="N128" i="537"/>
  <c r="Q128" i="537" s="1"/>
  <c r="M128" i="537"/>
  <c r="K128" i="537"/>
  <c r="G128" i="537"/>
  <c r="AA127" i="537"/>
  <c r="O127" i="537"/>
  <c r="N127" i="537"/>
  <c r="M127" i="537"/>
  <c r="AB127" i="537" s="1"/>
  <c r="K127" i="537"/>
  <c r="Q127" i="537" s="1"/>
  <c r="G127" i="537"/>
  <c r="AA126" i="537"/>
  <c r="O126" i="537"/>
  <c r="M126" i="537"/>
  <c r="N126" i="537" s="1"/>
  <c r="K126" i="537"/>
  <c r="G126" i="537"/>
  <c r="AA125" i="537"/>
  <c r="O125" i="537"/>
  <c r="N125" i="537"/>
  <c r="Q125" i="537" s="1"/>
  <c r="M125" i="537"/>
  <c r="AB125" i="537" s="1"/>
  <c r="K125" i="537"/>
  <c r="G125" i="537"/>
  <c r="AB124" i="537"/>
  <c r="O124" i="537"/>
  <c r="N124" i="537"/>
  <c r="Q124" i="537" s="1"/>
  <c r="M124" i="537"/>
  <c r="AA124" i="537" s="1"/>
  <c r="K124" i="537"/>
  <c r="G124" i="537"/>
  <c r="T123" i="537"/>
  <c r="S123" i="537"/>
  <c r="M123" i="537"/>
  <c r="AB123" i="537" s="1"/>
  <c r="AC107" i="537" s="1"/>
  <c r="L123" i="537"/>
  <c r="O123" i="537" s="1"/>
  <c r="J123" i="537"/>
  <c r="K123" i="537" s="1"/>
  <c r="I123" i="537"/>
  <c r="AB110" i="537"/>
  <c r="AA110" i="537"/>
  <c r="O110" i="537"/>
  <c r="N110" i="537"/>
  <c r="Q110" i="537" s="1"/>
  <c r="M110" i="537"/>
  <c r="K110" i="537"/>
  <c r="G110" i="537"/>
  <c r="AA109" i="537"/>
  <c r="O109" i="537"/>
  <c r="N109" i="537"/>
  <c r="M109" i="537"/>
  <c r="AB109" i="537" s="1"/>
  <c r="K109" i="537"/>
  <c r="Q109" i="537" s="1"/>
  <c r="G109" i="537"/>
  <c r="AA108" i="537"/>
  <c r="O108" i="537"/>
  <c r="M108" i="537"/>
  <c r="N108" i="537" s="1"/>
  <c r="K108" i="537"/>
  <c r="G108" i="537"/>
  <c r="AB107" i="537"/>
  <c r="Q107" i="537"/>
  <c r="O107" i="537"/>
  <c r="N107" i="537"/>
  <c r="P107" i="537" s="1"/>
  <c r="M107" i="537"/>
  <c r="AA107" i="537" s="1"/>
  <c r="K107" i="537"/>
  <c r="G107" i="537"/>
  <c r="T106" i="537"/>
  <c r="S106" i="537"/>
  <c r="L106" i="537"/>
  <c r="O106" i="537" s="1"/>
  <c r="J106" i="537"/>
  <c r="K106" i="537" s="1"/>
  <c r="I106" i="537"/>
  <c r="AA94" i="537"/>
  <c r="O94" i="537"/>
  <c r="N94" i="537"/>
  <c r="Q94" i="537" s="1"/>
  <c r="M94" i="537"/>
  <c r="AB94" i="537" s="1"/>
  <c r="K94" i="537"/>
  <c r="G94" i="537"/>
  <c r="AB93" i="537"/>
  <c r="AA93" i="537"/>
  <c r="O93" i="537"/>
  <c r="N93" i="537"/>
  <c r="P93" i="537" s="1"/>
  <c r="M93" i="537"/>
  <c r="K93" i="537"/>
  <c r="Q93" i="537" s="1"/>
  <c r="G93" i="537"/>
  <c r="AA92" i="537"/>
  <c r="O92" i="537"/>
  <c r="N92" i="537"/>
  <c r="M92" i="537"/>
  <c r="AB92" i="537" s="1"/>
  <c r="K92" i="537"/>
  <c r="Q92" i="537" s="1"/>
  <c r="G92" i="537"/>
  <c r="AA91" i="537"/>
  <c r="O91" i="537"/>
  <c r="M91" i="537"/>
  <c r="N91" i="537" s="1"/>
  <c r="K91" i="537"/>
  <c r="G91" i="537"/>
  <c r="AB90" i="537"/>
  <c r="O90" i="537"/>
  <c r="M90" i="537"/>
  <c r="AA90" i="537" s="1"/>
  <c r="K90" i="537"/>
  <c r="G90" i="537"/>
  <c r="T89" i="537"/>
  <c r="S89" i="537"/>
  <c r="L89" i="537"/>
  <c r="O89" i="537" s="1"/>
  <c r="J89" i="537"/>
  <c r="K89" i="537" s="1"/>
  <c r="I89" i="537"/>
  <c r="AB73" i="537"/>
  <c r="O73" i="537"/>
  <c r="M73" i="537"/>
  <c r="AA73" i="537" s="1"/>
  <c r="K73" i="537"/>
  <c r="G73" i="537"/>
  <c r="T72" i="537"/>
  <c r="S72" i="537"/>
  <c r="L72" i="537"/>
  <c r="O72" i="537" s="1"/>
  <c r="J72" i="537"/>
  <c r="K72" i="537" s="1"/>
  <c r="I72" i="537"/>
  <c r="AB56" i="537"/>
  <c r="O56" i="537"/>
  <c r="M56" i="537"/>
  <c r="AA56" i="537" s="1"/>
  <c r="K56" i="537"/>
  <c r="G56" i="537"/>
  <c r="T55" i="537"/>
  <c r="S55" i="537"/>
  <c r="M55" i="537"/>
  <c r="AB55" i="537" s="1"/>
  <c r="AC39" i="537" s="1"/>
  <c r="L55" i="537"/>
  <c r="O55" i="537" s="1"/>
  <c r="J55" i="537"/>
  <c r="K55" i="537" s="1"/>
  <c r="I55" i="537"/>
  <c r="AA41" i="537"/>
  <c r="O41" i="537"/>
  <c r="N41" i="537"/>
  <c r="Q41" i="537" s="1"/>
  <c r="M41" i="537"/>
  <c r="AB41" i="537" s="1"/>
  <c r="K41" i="537"/>
  <c r="G41" i="537"/>
  <c r="AB40" i="537"/>
  <c r="AA40" i="537"/>
  <c r="O40" i="537"/>
  <c r="N40" i="537"/>
  <c r="P40" i="537" s="1"/>
  <c r="M40" i="537"/>
  <c r="K40" i="537"/>
  <c r="Q40" i="537" s="1"/>
  <c r="G40" i="537"/>
  <c r="AB39" i="537"/>
  <c r="AA39" i="537"/>
  <c r="Q39" i="537"/>
  <c r="O39" i="537"/>
  <c r="N39" i="537"/>
  <c r="P39" i="537" s="1"/>
  <c r="M39" i="537"/>
  <c r="K39" i="537"/>
  <c r="G39" i="537"/>
  <c r="T38" i="537"/>
  <c r="S38" i="537"/>
  <c r="O38" i="537"/>
  <c r="M38" i="537"/>
  <c r="N38" i="537" s="1"/>
  <c r="L38" i="537"/>
  <c r="J38" i="537"/>
  <c r="K38" i="537" s="1"/>
  <c r="I38" i="537"/>
  <c r="AB22" i="537"/>
  <c r="AA22" i="537"/>
  <c r="Q22" i="537"/>
  <c r="O22" i="537"/>
  <c r="N22" i="537"/>
  <c r="P22" i="537" s="1"/>
  <c r="M22" i="537"/>
  <c r="K22" i="537"/>
  <c r="G22" i="537"/>
  <c r="T21" i="537"/>
  <c r="S21" i="537"/>
  <c r="O21" i="537"/>
  <c r="M21" i="537"/>
  <c r="N21" i="537" s="1"/>
  <c r="L21" i="537"/>
  <c r="J21" i="537"/>
  <c r="K21" i="537" s="1"/>
  <c r="I21" i="537"/>
  <c r="AA6" i="537"/>
  <c r="O6" i="537"/>
  <c r="N6" i="537"/>
  <c r="P6" i="537" s="1"/>
  <c r="M6" i="537"/>
  <c r="AB6" i="537" s="1"/>
  <c r="K6" i="537"/>
  <c r="Q6" i="537" s="1"/>
  <c r="G6" i="537"/>
  <c r="AB5" i="537"/>
  <c r="O5" i="537"/>
  <c r="N5" i="537"/>
  <c r="P5" i="537" s="1"/>
  <c r="M5" i="537"/>
  <c r="AA5" i="537" s="1"/>
  <c r="K5" i="537"/>
  <c r="G5" i="537"/>
  <c r="F1" i="537" s="1"/>
  <c r="H2" i="537"/>
  <c r="H1" i="537"/>
  <c r="D1" i="537"/>
  <c r="X29" i="536"/>
  <c r="W29" i="536"/>
  <c r="V29" i="536"/>
  <c r="M8" i="536" s="1"/>
  <c r="T29" i="536"/>
  <c r="P29" i="536"/>
  <c r="O29" i="536"/>
  <c r="N29" i="536"/>
  <c r="M29" i="536"/>
  <c r="K29" i="536"/>
  <c r="K8" i="536" s="1"/>
  <c r="I29" i="536"/>
  <c r="H29" i="536"/>
  <c r="G29" i="536"/>
  <c r="D29" i="536"/>
  <c r="O15" i="536"/>
  <c r="N15" i="536"/>
  <c r="I8" i="536" s="1"/>
  <c r="K15" i="536"/>
  <c r="I15" i="536"/>
  <c r="H15" i="536"/>
  <c r="G15" i="536"/>
  <c r="F15" i="536"/>
  <c r="E15" i="536"/>
  <c r="G8" i="536" s="1"/>
  <c r="D15" i="536"/>
  <c r="F8" i="536"/>
  <c r="M7" i="536"/>
  <c r="K7" i="536"/>
  <c r="I7" i="536"/>
  <c r="G7" i="536"/>
  <c r="F7" i="536"/>
  <c r="E7" i="536"/>
  <c r="M6" i="536"/>
  <c r="K6" i="536"/>
  <c r="I6" i="536"/>
  <c r="G6" i="536"/>
  <c r="F6" i="536"/>
  <c r="E6" i="536"/>
  <c r="F3" i="536"/>
  <c r="T157" i="535"/>
  <c r="S157" i="535"/>
  <c r="M157" i="535"/>
  <c r="AB157" i="535" s="1"/>
  <c r="AC141" i="535" s="1"/>
  <c r="L157" i="535"/>
  <c r="O157" i="535" s="1"/>
  <c r="J157" i="535"/>
  <c r="K157" i="535" s="1"/>
  <c r="I157" i="535"/>
  <c r="AA143" i="535"/>
  <c r="O143" i="535"/>
  <c r="M143" i="535"/>
  <c r="AB143" i="535" s="1"/>
  <c r="K143" i="535"/>
  <c r="G143" i="535"/>
  <c r="AB142" i="535"/>
  <c r="AA142" i="535"/>
  <c r="O142" i="535"/>
  <c r="N142" i="535"/>
  <c r="P142" i="535" s="1"/>
  <c r="M142" i="535"/>
  <c r="K142" i="535"/>
  <c r="Q142" i="535" s="1"/>
  <c r="G142" i="535"/>
  <c r="AB141" i="535"/>
  <c r="AA141" i="535"/>
  <c r="Q141" i="535"/>
  <c r="O141" i="535"/>
  <c r="N141" i="535"/>
  <c r="P141" i="535" s="1"/>
  <c r="M141" i="535"/>
  <c r="K141" i="535"/>
  <c r="G141" i="535"/>
  <c r="T140" i="535"/>
  <c r="S140" i="535"/>
  <c r="O140" i="535"/>
  <c r="M140" i="535"/>
  <c r="N140" i="535" s="1"/>
  <c r="L140" i="535"/>
  <c r="J140" i="535"/>
  <c r="K140" i="535" s="1"/>
  <c r="I140" i="535"/>
  <c r="AB126" i="535"/>
  <c r="AA126" i="535"/>
  <c r="O126" i="535"/>
  <c r="N126" i="535"/>
  <c r="P126" i="535" s="1"/>
  <c r="M126" i="535"/>
  <c r="K126" i="535"/>
  <c r="Q126" i="535" s="1"/>
  <c r="G126" i="535"/>
  <c r="AA125" i="535"/>
  <c r="O125" i="535"/>
  <c r="N125" i="535"/>
  <c r="Q125" i="535" s="1"/>
  <c r="M125" i="535"/>
  <c r="AB125" i="535" s="1"/>
  <c r="K125" i="535"/>
  <c r="G125" i="535"/>
  <c r="AB124" i="535"/>
  <c r="Q124" i="535"/>
  <c r="O124" i="535"/>
  <c r="N124" i="535"/>
  <c r="P124" i="535" s="1"/>
  <c r="M124" i="535"/>
  <c r="AA124" i="535" s="1"/>
  <c r="K124" i="535"/>
  <c r="G124" i="535"/>
  <c r="T123" i="535"/>
  <c r="S123" i="535"/>
  <c r="M123" i="535"/>
  <c r="AB123" i="535" s="1"/>
  <c r="AC107" i="535" s="1"/>
  <c r="L123" i="535"/>
  <c r="O123" i="535" s="1"/>
  <c r="J123" i="535"/>
  <c r="K123" i="535" s="1"/>
  <c r="I123" i="535"/>
  <c r="AA110" i="535"/>
  <c r="O110" i="535"/>
  <c r="N110" i="535"/>
  <c r="Q110" i="535" s="1"/>
  <c r="M110" i="535"/>
  <c r="AB110" i="535" s="1"/>
  <c r="K110" i="535"/>
  <c r="G110" i="535"/>
  <c r="AB109" i="535"/>
  <c r="AA109" i="535"/>
  <c r="O109" i="535"/>
  <c r="N109" i="535"/>
  <c r="P109" i="535" s="1"/>
  <c r="M109" i="535"/>
  <c r="K109" i="535"/>
  <c r="Q109" i="535" s="1"/>
  <c r="G109" i="535"/>
  <c r="AB108" i="535"/>
  <c r="AA108" i="535"/>
  <c r="O108" i="535"/>
  <c r="N108" i="535"/>
  <c r="P108" i="535" s="1"/>
  <c r="M108" i="535"/>
  <c r="K108" i="535"/>
  <c r="Q108" i="535" s="1"/>
  <c r="G108" i="535"/>
  <c r="AB107" i="535"/>
  <c r="O107" i="535"/>
  <c r="N107" i="535"/>
  <c r="Q107" i="535" s="1"/>
  <c r="M107" i="535"/>
  <c r="AA107" i="535" s="1"/>
  <c r="K107" i="535"/>
  <c r="G107" i="535"/>
  <c r="T106" i="535"/>
  <c r="S106" i="535"/>
  <c r="O106" i="535"/>
  <c r="M106" i="535"/>
  <c r="AB106" i="535" s="1"/>
  <c r="AC90" i="535" s="1"/>
  <c r="L106" i="535"/>
  <c r="J106" i="535"/>
  <c r="K106" i="535" s="1"/>
  <c r="I106" i="535"/>
  <c r="AA94" i="535"/>
  <c r="O94" i="535"/>
  <c r="N94" i="535"/>
  <c r="Q94" i="535" s="1"/>
  <c r="M94" i="535"/>
  <c r="AB94" i="535" s="1"/>
  <c r="K94" i="535"/>
  <c r="G94" i="535"/>
  <c r="AA93" i="535"/>
  <c r="O93" i="535"/>
  <c r="N93" i="535"/>
  <c r="P93" i="535" s="1"/>
  <c r="M93" i="535"/>
  <c r="AB93" i="535" s="1"/>
  <c r="K93" i="535"/>
  <c r="Q93" i="535" s="1"/>
  <c r="G93" i="535"/>
  <c r="AB92" i="535"/>
  <c r="AA92" i="535"/>
  <c r="O92" i="535"/>
  <c r="N92" i="535"/>
  <c r="P92" i="535" s="1"/>
  <c r="M92" i="535"/>
  <c r="K92" i="535"/>
  <c r="Q92" i="535" s="1"/>
  <c r="G92" i="535"/>
  <c r="AB91" i="535"/>
  <c r="AA91" i="535"/>
  <c r="O91" i="535"/>
  <c r="N91" i="535"/>
  <c r="P91" i="535" s="1"/>
  <c r="M91" i="535"/>
  <c r="K91" i="535"/>
  <c r="Q91" i="535" s="1"/>
  <c r="G91" i="535"/>
  <c r="AB90" i="535"/>
  <c r="O90" i="535"/>
  <c r="N90" i="535"/>
  <c r="Q90" i="535" s="1"/>
  <c r="M90" i="535"/>
  <c r="AA90" i="535" s="1"/>
  <c r="K90" i="535"/>
  <c r="G90" i="535"/>
  <c r="T89" i="535"/>
  <c r="S89" i="535"/>
  <c r="O89" i="535"/>
  <c r="M89" i="535"/>
  <c r="AB89" i="535" s="1"/>
  <c r="AC73" i="535" s="1"/>
  <c r="L89" i="535"/>
  <c r="J89" i="535"/>
  <c r="K89" i="535" s="1"/>
  <c r="I89" i="535"/>
  <c r="AA78" i="535"/>
  <c r="O78" i="535"/>
  <c r="N78" i="535"/>
  <c r="Q78" i="535" s="1"/>
  <c r="M78" i="535"/>
  <c r="AB78" i="535" s="1"/>
  <c r="K78" i="535"/>
  <c r="G78" i="535"/>
  <c r="AA77" i="535"/>
  <c r="O77" i="535"/>
  <c r="M77" i="535"/>
  <c r="AB77" i="535" s="1"/>
  <c r="K77" i="535"/>
  <c r="G77" i="535"/>
  <c r="AB76" i="535"/>
  <c r="AA76" i="535"/>
  <c r="O76" i="535"/>
  <c r="N76" i="535"/>
  <c r="P76" i="535" s="1"/>
  <c r="M76" i="535"/>
  <c r="K76" i="535"/>
  <c r="Q76" i="535" s="1"/>
  <c r="G76" i="535"/>
  <c r="AB75" i="535"/>
  <c r="AA75" i="535"/>
  <c r="O75" i="535"/>
  <c r="N75" i="535"/>
  <c r="P75" i="535" s="1"/>
  <c r="M75" i="535"/>
  <c r="K75" i="535"/>
  <c r="Q75" i="535" s="1"/>
  <c r="G75" i="535"/>
  <c r="AA74" i="535"/>
  <c r="O74" i="535"/>
  <c r="N74" i="535"/>
  <c r="Q74" i="535" s="1"/>
  <c r="M74" i="535"/>
  <c r="AB74" i="535" s="1"/>
  <c r="K74" i="535"/>
  <c r="G74" i="535"/>
  <c r="AB73" i="535"/>
  <c r="Q73" i="535"/>
  <c r="O73" i="535"/>
  <c r="N73" i="535"/>
  <c r="P73" i="535" s="1"/>
  <c r="M73" i="535"/>
  <c r="AA73" i="535" s="1"/>
  <c r="K73" i="535"/>
  <c r="G73" i="535"/>
  <c r="T72" i="535"/>
  <c r="S72" i="535"/>
  <c r="M72" i="535"/>
  <c r="AB72" i="535" s="1"/>
  <c r="AC56" i="535" s="1"/>
  <c r="L72" i="535"/>
  <c r="O72" i="535" s="1"/>
  <c r="J72" i="535"/>
  <c r="K72" i="535" s="1"/>
  <c r="I72" i="535"/>
  <c r="AA60" i="535"/>
  <c r="O60" i="535"/>
  <c r="M60" i="535"/>
  <c r="AB60" i="535" s="1"/>
  <c r="K60" i="535"/>
  <c r="G60" i="535"/>
  <c r="AB59" i="535"/>
  <c r="AA59" i="535"/>
  <c r="O59" i="535"/>
  <c r="N59" i="535"/>
  <c r="P59" i="535" s="1"/>
  <c r="M59" i="535"/>
  <c r="K59" i="535"/>
  <c r="Q59" i="535" s="1"/>
  <c r="G59" i="535"/>
  <c r="AB58" i="535"/>
  <c r="AA58" i="535"/>
  <c r="O58" i="535"/>
  <c r="N58" i="535"/>
  <c r="P58" i="535" s="1"/>
  <c r="M58" i="535"/>
  <c r="K58" i="535"/>
  <c r="Q58" i="535" s="1"/>
  <c r="G58" i="535"/>
  <c r="AA57" i="535"/>
  <c r="O57" i="535"/>
  <c r="N57" i="535"/>
  <c r="Q57" i="535" s="1"/>
  <c r="M57" i="535"/>
  <c r="AB57" i="535" s="1"/>
  <c r="K57" i="535"/>
  <c r="G57" i="535"/>
  <c r="AB56" i="535"/>
  <c r="Q56" i="535"/>
  <c r="O56" i="535"/>
  <c r="N56" i="535"/>
  <c r="P56" i="535" s="1"/>
  <c r="M56" i="535"/>
  <c r="AA56" i="535" s="1"/>
  <c r="K56" i="535"/>
  <c r="G56" i="535"/>
  <c r="T55" i="535"/>
  <c r="S55" i="535"/>
  <c r="M55" i="535"/>
  <c r="AB55" i="535" s="1"/>
  <c r="AC39" i="535" s="1"/>
  <c r="L55" i="535"/>
  <c r="O55" i="535" s="1"/>
  <c r="J55" i="535"/>
  <c r="K55" i="535" s="1"/>
  <c r="I55" i="535"/>
  <c r="AA43" i="535"/>
  <c r="O43" i="535"/>
  <c r="M43" i="535"/>
  <c r="AB43" i="535" s="1"/>
  <c r="K43" i="535"/>
  <c r="G43" i="535"/>
  <c r="AB42" i="535"/>
  <c r="AA42" i="535"/>
  <c r="O42" i="535"/>
  <c r="N42" i="535"/>
  <c r="P42" i="535" s="1"/>
  <c r="M42" i="535"/>
  <c r="K42" i="535"/>
  <c r="Q42" i="535" s="1"/>
  <c r="G42" i="535"/>
  <c r="AB41" i="535"/>
  <c r="AA41" i="535"/>
  <c r="O41" i="535"/>
  <c r="N41" i="535"/>
  <c r="P41" i="535" s="1"/>
  <c r="M41" i="535"/>
  <c r="K41" i="535"/>
  <c r="Q41" i="535" s="1"/>
  <c r="G41" i="535"/>
  <c r="AA40" i="535"/>
  <c r="O40" i="535"/>
  <c r="N40" i="535"/>
  <c r="Q40" i="535" s="1"/>
  <c r="M40" i="535"/>
  <c r="AB40" i="535" s="1"/>
  <c r="K40" i="535"/>
  <c r="G40" i="535"/>
  <c r="AB39" i="535"/>
  <c r="Q39" i="535"/>
  <c r="O39" i="535"/>
  <c r="N39" i="535"/>
  <c r="P39" i="535" s="1"/>
  <c r="M39" i="535"/>
  <c r="AA39" i="535" s="1"/>
  <c r="K39" i="535"/>
  <c r="G39" i="535"/>
  <c r="T38" i="535"/>
  <c r="S38" i="535"/>
  <c r="M38" i="535"/>
  <c r="AB38" i="535" s="1"/>
  <c r="AC22" i="535" s="1"/>
  <c r="L38" i="535"/>
  <c r="O38" i="535" s="1"/>
  <c r="J38" i="535"/>
  <c r="K38" i="535" s="1"/>
  <c r="I38" i="535"/>
  <c r="AA26" i="535"/>
  <c r="O26" i="535"/>
  <c r="M26" i="535"/>
  <c r="AB26" i="535" s="1"/>
  <c r="K26" i="535"/>
  <c r="G26" i="535"/>
  <c r="AB25" i="535"/>
  <c r="AA25" i="535"/>
  <c r="O25" i="535"/>
  <c r="N25" i="535"/>
  <c r="P25" i="535" s="1"/>
  <c r="M25" i="535"/>
  <c r="K25" i="535"/>
  <c r="Q25" i="535" s="1"/>
  <c r="G25" i="535"/>
  <c r="AB24" i="535"/>
  <c r="AA24" i="535"/>
  <c r="O24" i="535"/>
  <c r="N24" i="535"/>
  <c r="P24" i="535" s="1"/>
  <c r="M24" i="535"/>
  <c r="K24" i="535"/>
  <c r="Q24" i="535" s="1"/>
  <c r="G24" i="535"/>
  <c r="AA23" i="535"/>
  <c r="O23" i="535"/>
  <c r="N23" i="535"/>
  <c r="Q23" i="535" s="1"/>
  <c r="M23" i="535"/>
  <c r="AB23" i="535" s="1"/>
  <c r="K23" i="535"/>
  <c r="G23" i="535"/>
  <c r="AB22" i="535"/>
  <c r="Q22" i="535"/>
  <c r="O22" i="535"/>
  <c r="N22" i="535"/>
  <c r="P22" i="535" s="1"/>
  <c r="M22" i="535"/>
  <c r="AA22" i="535" s="1"/>
  <c r="K22" i="535"/>
  <c r="G22" i="535"/>
  <c r="T21" i="535"/>
  <c r="S21" i="535"/>
  <c r="M21" i="535"/>
  <c r="AB21" i="535" s="1"/>
  <c r="AC5" i="535" s="1"/>
  <c r="L21" i="535"/>
  <c r="O21" i="535" s="1"/>
  <c r="J21" i="535"/>
  <c r="K21" i="535" s="1"/>
  <c r="I21" i="535"/>
  <c r="AA6" i="535"/>
  <c r="O6" i="535"/>
  <c r="M6" i="535"/>
  <c r="AB6" i="535" s="1"/>
  <c r="K6" i="535"/>
  <c r="G6" i="535"/>
  <c r="AB5" i="535"/>
  <c r="AA5" i="535"/>
  <c r="Q5" i="535"/>
  <c r="O5" i="535"/>
  <c r="N5" i="535"/>
  <c r="P5" i="535" s="1"/>
  <c r="M5" i="535"/>
  <c r="K5" i="535"/>
  <c r="G5" i="535"/>
  <c r="F1" i="535" s="1"/>
  <c r="F2" i="535" s="1"/>
  <c r="H2" i="535"/>
  <c r="H1" i="535"/>
  <c r="D1" i="535"/>
  <c r="T225" i="534"/>
  <c r="S225" i="534"/>
  <c r="O225" i="534"/>
  <c r="M225" i="534"/>
  <c r="AB225" i="534" s="1"/>
  <c r="AC209" i="534" s="1"/>
  <c r="L225" i="534"/>
  <c r="J225" i="534"/>
  <c r="K225" i="534" s="1"/>
  <c r="I225" i="534"/>
  <c r="AA214" i="534"/>
  <c r="O214" i="534"/>
  <c r="N214" i="534"/>
  <c r="Q214" i="534" s="1"/>
  <c r="M214" i="534"/>
  <c r="AB214" i="534" s="1"/>
  <c r="K214" i="534"/>
  <c r="G214" i="534"/>
  <c r="AA213" i="534"/>
  <c r="O213" i="534"/>
  <c r="M213" i="534"/>
  <c r="AB213" i="534" s="1"/>
  <c r="K213" i="534"/>
  <c r="G213" i="534"/>
  <c r="AA212" i="534"/>
  <c r="O212" i="534"/>
  <c r="N212" i="534"/>
  <c r="P212" i="534" s="1"/>
  <c r="M212" i="534"/>
  <c r="AB212" i="534" s="1"/>
  <c r="K212" i="534"/>
  <c r="Q212" i="534" s="1"/>
  <c r="G212" i="534"/>
  <c r="AA211" i="534"/>
  <c r="O211" i="534"/>
  <c r="N211" i="534"/>
  <c r="P211" i="534" s="1"/>
  <c r="M211" i="534"/>
  <c r="AB211" i="534" s="1"/>
  <c r="K211" i="534"/>
  <c r="Q211" i="534" s="1"/>
  <c r="G211" i="534"/>
  <c r="AB210" i="534"/>
  <c r="AA210" i="534"/>
  <c r="O210" i="534"/>
  <c r="N210" i="534"/>
  <c r="Q210" i="534" s="1"/>
  <c r="M210" i="534"/>
  <c r="K210" i="534"/>
  <c r="G210" i="534"/>
  <c r="AB209" i="534"/>
  <c r="O209" i="534"/>
  <c r="M209" i="534"/>
  <c r="AA209" i="534" s="1"/>
  <c r="K209" i="534"/>
  <c r="G209" i="534"/>
  <c r="T208" i="534"/>
  <c r="S208" i="534"/>
  <c r="M208" i="534"/>
  <c r="AB208" i="534" s="1"/>
  <c r="AC192" i="534" s="1"/>
  <c r="L208" i="534"/>
  <c r="O208" i="534" s="1"/>
  <c r="J208" i="534"/>
  <c r="K208" i="534" s="1"/>
  <c r="I208" i="534"/>
  <c r="AA195" i="534"/>
  <c r="O195" i="534"/>
  <c r="M195" i="534"/>
  <c r="AB195" i="534" s="1"/>
  <c r="K195" i="534"/>
  <c r="G195" i="534"/>
  <c r="AA194" i="534"/>
  <c r="O194" i="534"/>
  <c r="N194" i="534"/>
  <c r="P194" i="534" s="1"/>
  <c r="M194" i="534"/>
  <c r="AB194" i="534" s="1"/>
  <c r="K194" i="534"/>
  <c r="Q194" i="534" s="1"/>
  <c r="G194" i="534"/>
  <c r="AA193" i="534"/>
  <c r="O193" i="534"/>
  <c r="N193" i="534"/>
  <c r="P193" i="534" s="1"/>
  <c r="M193" i="534"/>
  <c r="AB193" i="534" s="1"/>
  <c r="K193" i="534"/>
  <c r="Q193" i="534" s="1"/>
  <c r="G193" i="534"/>
  <c r="AB192" i="534"/>
  <c r="O192" i="534"/>
  <c r="N192" i="534"/>
  <c r="Q192" i="534" s="1"/>
  <c r="M192" i="534"/>
  <c r="AA192" i="534" s="1"/>
  <c r="K192" i="534"/>
  <c r="G192" i="534"/>
  <c r="T191" i="534"/>
  <c r="S191" i="534"/>
  <c r="O191" i="534"/>
  <c r="M191" i="534"/>
  <c r="AB191" i="534" s="1"/>
  <c r="AC175" i="534" s="1"/>
  <c r="L191" i="534"/>
  <c r="J191" i="534"/>
  <c r="K191" i="534" s="1"/>
  <c r="I191" i="534"/>
  <c r="AA177" i="534"/>
  <c r="O177" i="534"/>
  <c r="N177" i="534"/>
  <c r="Q177" i="534" s="1"/>
  <c r="M177" i="534"/>
  <c r="AB177" i="534" s="1"/>
  <c r="K177" i="534"/>
  <c r="G177" i="534"/>
  <c r="AA176" i="534"/>
  <c r="O176" i="534"/>
  <c r="M176" i="534"/>
  <c r="AB176" i="534" s="1"/>
  <c r="K176" i="534"/>
  <c r="G176" i="534"/>
  <c r="AB175" i="534"/>
  <c r="AA175" i="534"/>
  <c r="Q175" i="534"/>
  <c r="O175" i="534"/>
  <c r="N175" i="534"/>
  <c r="P175" i="534" s="1"/>
  <c r="M175" i="534"/>
  <c r="K175" i="534"/>
  <c r="G175" i="534"/>
  <c r="T174" i="534"/>
  <c r="S174" i="534"/>
  <c r="M174" i="534"/>
  <c r="N174" i="534" s="1"/>
  <c r="L174" i="534"/>
  <c r="O174" i="534" s="1"/>
  <c r="J174" i="534"/>
  <c r="K174" i="534" s="1"/>
  <c r="I174" i="534"/>
  <c r="AA161" i="534"/>
  <c r="O161" i="534"/>
  <c r="N161" i="534"/>
  <c r="P161" i="534" s="1"/>
  <c r="M161" i="534"/>
  <c r="AB161" i="534" s="1"/>
  <c r="K161" i="534"/>
  <c r="Q161" i="534" s="1"/>
  <c r="G161" i="534"/>
  <c r="AA160" i="534"/>
  <c r="O160" i="534"/>
  <c r="N160" i="534"/>
  <c r="P160" i="534" s="1"/>
  <c r="M160" i="534"/>
  <c r="AB160" i="534" s="1"/>
  <c r="K160" i="534"/>
  <c r="Q160" i="534" s="1"/>
  <c r="G160" i="534"/>
  <c r="AA159" i="534"/>
  <c r="O159" i="534"/>
  <c r="N159" i="534"/>
  <c r="Q159" i="534" s="1"/>
  <c r="M159" i="534"/>
  <c r="AB159" i="534" s="1"/>
  <c r="K159" i="534"/>
  <c r="G159" i="534"/>
  <c r="AB158" i="534"/>
  <c r="O158" i="534"/>
  <c r="M158" i="534"/>
  <c r="AA158" i="534" s="1"/>
  <c r="K158" i="534"/>
  <c r="G158" i="534"/>
  <c r="T157" i="534"/>
  <c r="S157" i="534"/>
  <c r="M157" i="534"/>
  <c r="AB157" i="534" s="1"/>
  <c r="AC141" i="534" s="1"/>
  <c r="L157" i="534"/>
  <c r="O157" i="534" s="1"/>
  <c r="J157" i="534"/>
  <c r="K157" i="534" s="1"/>
  <c r="I157" i="534"/>
  <c r="AA144" i="534"/>
  <c r="O144" i="534"/>
  <c r="M144" i="534"/>
  <c r="AB144" i="534" s="1"/>
  <c r="K144" i="534"/>
  <c r="G144" i="534"/>
  <c r="AA143" i="534"/>
  <c r="O143" i="534"/>
  <c r="N143" i="534"/>
  <c r="P143" i="534" s="1"/>
  <c r="M143" i="534"/>
  <c r="AB143" i="534" s="1"/>
  <c r="K143" i="534"/>
  <c r="Q143" i="534" s="1"/>
  <c r="G143" i="534"/>
  <c r="AA142" i="534"/>
  <c r="O142" i="534"/>
  <c r="N142" i="534"/>
  <c r="P142" i="534" s="1"/>
  <c r="M142" i="534"/>
  <c r="AB142" i="534" s="1"/>
  <c r="K142" i="534"/>
  <c r="Q142" i="534" s="1"/>
  <c r="G142" i="534"/>
  <c r="AB141" i="534"/>
  <c r="O141" i="534"/>
  <c r="N141" i="534"/>
  <c r="Q141" i="534" s="1"/>
  <c r="M141" i="534"/>
  <c r="AA141" i="534" s="1"/>
  <c r="K141" i="534"/>
  <c r="G141" i="534"/>
  <c r="T140" i="534"/>
  <c r="S140" i="534"/>
  <c r="O140" i="534"/>
  <c r="M140" i="534"/>
  <c r="AB140" i="534" s="1"/>
  <c r="AC124" i="534" s="1"/>
  <c r="L140" i="534"/>
  <c r="J140" i="534"/>
  <c r="K140" i="534" s="1"/>
  <c r="I140" i="534"/>
  <c r="AA129" i="534"/>
  <c r="O129" i="534"/>
  <c r="N129" i="534"/>
  <c r="Q129" i="534" s="1"/>
  <c r="M129" i="534"/>
  <c r="AB129" i="534" s="1"/>
  <c r="K129" i="534"/>
  <c r="G129" i="534"/>
  <c r="AA128" i="534"/>
  <c r="O128" i="534"/>
  <c r="M128" i="534"/>
  <c r="AB128" i="534" s="1"/>
  <c r="K128" i="534"/>
  <c r="G128" i="534"/>
  <c r="AA127" i="534"/>
  <c r="O127" i="534"/>
  <c r="N127" i="534"/>
  <c r="P127" i="534" s="1"/>
  <c r="M127" i="534"/>
  <c r="AB127" i="534" s="1"/>
  <c r="K127" i="534"/>
  <c r="Q127" i="534" s="1"/>
  <c r="G127" i="534"/>
  <c r="AA126" i="534"/>
  <c r="O126" i="534"/>
  <c r="N126" i="534"/>
  <c r="P126" i="534" s="1"/>
  <c r="M126" i="534"/>
  <c r="AB126" i="534" s="1"/>
  <c r="K126" i="534"/>
  <c r="Q126" i="534" s="1"/>
  <c r="G126" i="534"/>
  <c r="AA125" i="534"/>
  <c r="O125" i="534"/>
  <c r="N125" i="534"/>
  <c r="Q125" i="534" s="1"/>
  <c r="M125" i="534"/>
  <c r="AB125" i="534" s="1"/>
  <c r="K125" i="534"/>
  <c r="G125" i="534"/>
  <c r="AB124" i="534"/>
  <c r="Q124" i="534"/>
  <c r="O124" i="534"/>
  <c r="N124" i="534"/>
  <c r="P124" i="534" s="1"/>
  <c r="M124" i="534"/>
  <c r="AA124" i="534" s="1"/>
  <c r="K124" i="534"/>
  <c r="G124" i="534"/>
  <c r="T123" i="534"/>
  <c r="S123" i="534"/>
  <c r="M123" i="534"/>
  <c r="AB123" i="534" s="1"/>
  <c r="AC107" i="534" s="1"/>
  <c r="L123" i="534"/>
  <c r="O123" i="534" s="1"/>
  <c r="J123" i="534"/>
  <c r="K123" i="534" s="1"/>
  <c r="I123" i="534"/>
  <c r="AA110" i="534"/>
  <c r="O110" i="534"/>
  <c r="M110" i="534"/>
  <c r="AB110" i="534" s="1"/>
  <c r="K110" i="534"/>
  <c r="G110" i="534"/>
  <c r="AA109" i="534"/>
  <c r="O109" i="534"/>
  <c r="M109" i="534"/>
  <c r="N109" i="534" s="1"/>
  <c r="K109" i="534"/>
  <c r="G109" i="534"/>
  <c r="AA108" i="534"/>
  <c r="O108" i="534"/>
  <c r="N108" i="534"/>
  <c r="P108" i="534" s="1"/>
  <c r="M108" i="534"/>
  <c r="AB108" i="534" s="1"/>
  <c r="K108" i="534"/>
  <c r="Q108" i="534" s="1"/>
  <c r="G108" i="534"/>
  <c r="AB107" i="534"/>
  <c r="O107" i="534"/>
  <c r="N107" i="534"/>
  <c r="Q107" i="534" s="1"/>
  <c r="M107" i="534"/>
  <c r="AA107" i="534" s="1"/>
  <c r="K107" i="534"/>
  <c r="G107" i="534"/>
  <c r="T106" i="534"/>
  <c r="S106" i="534"/>
  <c r="O106" i="534"/>
  <c r="M106" i="534"/>
  <c r="AB106" i="534" s="1"/>
  <c r="AC90" i="534" s="1"/>
  <c r="L106" i="534"/>
  <c r="J106" i="534"/>
  <c r="K106" i="534" s="1"/>
  <c r="I106" i="534"/>
  <c r="AA94" i="534"/>
  <c r="O94" i="534"/>
  <c r="N94" i="534"/>
  <c r="Q94" i="534" s="1"/>
  <c r="M94" i="534"/>
  <c r="AB94" i="534" s="1"/>
  <c r="K94" i="534"/>
  <c r="G94" i="534"/>
  <c r="AA93" i="534"/>
  <c r="O93" i="534"/>
  <c r="M93" i="534"/>
  <c r="AB93" i="534" s="1"/>
  <c r="K93" i="534"/>
  <c r="G93" i="534"/>
  <c r="AA92" i="534"/>
  <c r="O92" i="534"/>
  <c r="N92" i="534"/>
  <c r="P92" i="534" s="1"/>
  <c r="M92" i="534"/>
  <c r="AB92" i="534" s="1"/>
  <c r="K92" i="534"/>
  <c r="Q92" i="534" s="1"/>
  <c r="G92" i="534"/>
  <c r="AB91" i="534"/>
  <c r="AA91" i="534"/>
  <c r="O91" i="534"/>
  <c r="N91" i="534"/>
  <c r="P91" i="534" s="1"/>
  <c r="M91" i="534"/>
  <c r="K91" i="534"/>
  <c r="Q91" i="534" s="1"/>
  <c r="G91" i="534"/>
  <c r="AB90" i="534"/>
  <c r="O90" i="534"/>
  <c r="N90" i="534"/>
  <c r="Q90" i="534" s="1"/>
  <c r="M90" i="534"/>
  <c r="AA90" i="534" s="1"/>
  <c r="K90" i="534"/>
  <c r="G90" i="534"/>
  <c r="T89" i="534"/>
  <c r="S89" i="534"/>
  <c r="O89" i="534"/>
  <c r="M89" i="534"/>
  <c r="AB89" i="534" s="1"/>
  <c r="AC73" i="534" s="1"/>
  <c r="L89" i="534"/>
  <c r="J89" i="534"/>
  <c r="K89" i="534" s="1"/>
  <c r="I89" i="534"/>
  <c r="AB73" i="534"/>
  <c r="O73" i="534"/>
  <c r="N73" i="534"/>
  <c r="Q73" i="534" s="1"/>
  <c r="M73" i="534"/>
  <c r="AA73" i="534" s="1"/>
  <c r="K73" i="534"/>
  <c r="G73" i="534"/>
  <c r="T72" i="534"/>
  <c r="S72" i="534"/>
  <c r="O72" i="534"/>
  <c r="M72" i="534"/>
  <c r="AB72" i="534" s="1"/>
  <c r="AC56" i="534" s="1"/>
  <c r="L72" i="534"/>
  <c r="J72" i="534"/>
  <c r="K72" i="534" s="1"/>
  <c r="I72" i="534"/>
  <c r="AB56" i="534"/>
  <c r="O56" i="534"/>
  <c r="N56" i="534"/>
  <c r="Q56" i="534" s="1"/>
  <c r="M56" i="534"/>
  <c r="AA56" i="534" s="1"/>
  <c r="K56" i="534"/>
  <c r="G56" i="534"/>
  <c r="T55" i="534"/>
  <c r="S55" i="534"/>
  <c r="M55" i="534"/>
  <c r="AB55" i="534" s="1"/>
  <c r="AC39" i="534" s="1"/>
  <c r="L55" i="534"/>
  <c r="O55" i="534" s="1"/>
  <c r="J55" i="534"/>
  <c r="K55" i="534" s="1"/>
  <c r="I55" i="534"/>
  <c r="AA41" i="534"/>
  <c r="O41" i="534"/>
  <c r="N41" i="534"/>
  <c r="Q41" i="534" s="1"/>
  <c r="M41" i="534"/>
  <c r="AB41" i="534" s="1"/>
  <c r="K41" i="534"/>
  <c r="G41" i="534"/>
  <c r="AA40" i="534"/>
  <c r="O40" i="534"/>
  <c r="M40" i="534"/>
  <c r="AB40" i="534" s="1"/>
  <c r="K40" i="534"/>
  <c r="G40" i="534"/>
  <c r="AB39" i="534"/>
  <c r="AA39" i="534"/>
  <c r="Q39" i="534"/>
  <c r="O39" i="534"/>
  <c r="N39" i="534"/>
  <c r="P39" i="534" s="1"/>
  <c r="M39" i="534"/>
  <c r="K39" i="534"/>
  <c r="G39" i="534"/>
  <c r="T38" i="534"/>
  <c r="S38" i="534"/>
  <c r="M38" i="534"/>
  <c r="N38" i="534" s="1"/>
  <c r="L38" i="534"/>
  <c r="O38" i="534" s="1"/>
  <c r="J38" i="534"/>
  <c r="K38" i="534" s="1"/>
  <c r="I38" i="534"/>
  <c r="AB22" i="534"/>
  <c r="AA22" i="534"/>
  <c r="Q22" i="534"/>
  <c r="O22" i="534"/>
  <c r="N22" i="534"/>
  <c r="P22" i="534" s="1"/>
  <c r="M22" i="534"/>
  <c r="K22" i="534"/>
  <c r="G22" i="534"/>
  <c r="T21" i="534"/>
  <c r="S21" i="534"/>
  <c r="M21" i="534"/>
  <c r="N21" i="534" s="1"/>
  <c r="L21" i="534"/>
  <c r="O21" i="534" s="1"/>
  <c r="J21" i="534"/>
  <c r="K21" i="534" s="1"/>
  <c r="I21" i="534"/>
  <c r="AA6" i="534"/>
  <c r="O6" i="534"/>
  <c r="N6" i="534"/>
  <c r="P6" i="534" s="1"/>
  <c r="M6" i="534"/>
  <c r="AB6" i="534" s="1"/>
  <c r="K6" i="534"/>
  <c r="Q6" i="534" s="1"/>
  <c r="G6" i="534"/>
  <c r="AB5" i="534"/>
  <c r="AA5" i="534"/>
  <c r="Q5" i="534"/>
  <c r="O5" i="534"/>
  <c r="N5" i="534"/>
  <c r="P5" i="534" s="1"/>
  <c r="M5" i="534"/>
  <c r="K5" i="534"/>
  <c r="G5" i="534"/>
  <c r="F1" i="534" s="1"/>
  <c r="H2" i="534"/>
  <c r="H1" i="534"/>
  <c r="D1" i="534"/>
  <c r="F3" i="533" s="1"/>
  <c r="X29" i="533"/>
  <c r="W29" i="533"/>
  <c r="V29" i="533"/>
  <c r="M8" i="533" s="1"/>
  <c r="T29" i="533"/>
  <c r="P29" i="533"/>
  <c r="O29" i="533"/>
  <c r="N29" i="533"/>
  <c r="M29" i="533"/>
  <c r="K29" i="533"/>
  <c r="I29" i="533"/>
  <c r="H29" i="533"/>
  <c r="G29" i="533"/>
  <c r="D29" i="533"/>
  <c r="O15" i="533"/>
  <c r="N15" i="533"/>
  <c r="I8" i="533" s="1"/>
  <c r="K15" i="533"/>
  <c r="I15" i="533"/>
  <c r="H15" i="533"/>
  <c r="G15" i="533"/>
  <c r="F15" i="533"/>
  <c r="E15" i="533"/>
  <c r="D15" i="533"/>
  <c r="G8" i="533" s="1"/>
  <c r="K8" i="533"/>
  <c r="F8" i="533"/>
  <c r="M7" i="533"/>
  <c r="K7" i="533"/>
  <c r="I7" i="533"/>
  <c r="G7" i="533"/>
  <c r="F7" i="533"/>
  <c r="E7" i="533"/>
  <c r="M6" i="533"/>
  <c r="K6" i="533"/>
  <c r="I6" i="533"/>
  <c r="G6" i="533"/>
  <c r="F6" i="533"/>
  <c r="E6" i="533"/>
  <c r="T157" i="532"/>
  <c r="S157" i="532"/>
  <c r="L157" i="532"/>
  <c r="O157" i="532" s="1"/>
  <c r="J157" i="532"/>
  <c r="K157" i="532" s="1"/>
  <c r="I157" i="532"/>
  <c r="AA143" i="532"/>
  <c r="O143" i="532"/>
  <c r="M143" i="532"/>
  <c r="AB143" i="532" s="1"/>
  <c r="K143" i="532"/>
  <c r="G143" i="532"/>
  <c r="AB142" i="532"/>
  <c r="AA142" i="532"/>
  <c r="O142" i="532"/>
  <c r="N142" i="532"/>
  <c r="Q142" i="532" s="1"/>
  <c r="M142" i="532"/>
  <c r="K142" i="532"/>
  <c r="G142" i="532"/>
  <c r="O141" i="532"/>
  <c r="M141" i="532"/>
  <c r="N141" i="532" s="1"/>
  <c r="K141" i="532"/>
  <c r="G141" i="532"/>
  <c r="T140" i="532"/>
  <c r="S140" i="532"/>
  <c r="L140" i="532"/>
  <c r="O140" i="532" s="1"/>
  <c r="J140" i="532"/>
  <c r="K140" i="532" s="1"/>
  <c r="I140" i="532"/>
  <c r="AB126" i="532"/>
  <c r="AA126" i="532"/>
  <c r="Q126" i="532"/>
  <c r="O126" i="532"/>
  <c r="N126" i="532"/>
  <c r="M126" i="532"/>
  <c r="K126" i="532"/>
  <c r="P126" i="532" s="1"/>
  <c r="G126" i="532"/>
  <c r="O125" i="532"/>
  <c r="N125" i="532"/>
  <c r="Q125" i="532" s="1"/>
  <c r="M125" i="532"/>
  <c r="AB125" i="532" s="1"/>
  <c r="K125" i="532"/>
  <c r="G125" i="532"/>
  <c r="AA124" i="532"/>
  <c r="O124" i="532"/>
  <c r="N124" i="532"/>
  <c r="Q124" i="532" s="1"/>
  <c r="M124" i="532"/>
  <c r="M140" i="532" s="1"/>
  <c r="K124" i="532"/>
  <c r="G124" i="532"/>
  <c r="T123" i="532"/>
  <c r="S123" i="532"/>
  <c r="M123" i="532"/>
  <c r="AB123" i="532" s="1"/>
  <c r="AC107" i="532" s="1"/>
  <c r="L123" i="532"/>
  <c r="O123" i="532" s="1"/>
  <c r="K123" i="532"/>
  <c r="J123" i="532"/>
  <c r="I123" i="532"/>
  <c r="AA110" i="532"/>
  <c r="O110" i="532"/>
  <c r="M110" i="532"/>
  <c r="AB110" i="532" s="1"/>
  <c r="K110" i="532"/>
  <c r="G110" i="532"/>
  <c r="AB109" i="532"/>
  <c r="AA109" i="532"/>
  <c r="O109" i="532"/>
  <c r="N109" i="532"/>
  <c r="Q109" i="532" s="1"/>
  <c r="M109" i="532"/>
  <c r="K109" i="532"/>
  <c r="G109" i="532"/>
  <c r="AA108" i="532"/>
  <c r="Q108" i="532"/>
  <c r="O108" i="532"/>
  <c r="N108" i="532"/>
  <c r="M108" i="532"/>
  <c r="AB108" i="532" s="1"/>
  <c r="K108" i="532"/>
  <c r="P108" i="532" s="1"/>
  <c r="G108" i="532"/>
  <c r="Q107" i="532"/>
  <c r="P107" i="532"/>
  <c r="O107" i="532"/>
  <c r="N107" i="532"/>
  <c r="M107" i="532"/>
  <c r="AB107" i="532" s="1"/>
  <c r="K107" i="532"/>
  <c r="G107" i="532"/>
  <c r="T106" i="532"/>
  <c r="S106" i="532"/>
  <c r="L106" i="532"/>
  <c r="J106" i="532"/>
  <c r="K106" i="532" s="1"/>
  <c r="I106" i="532"/>
  <c r="O106" i="532" s="1"/>
  <c r="O94" i="532"/>
  <c r="N94" i="532"/>
  <c r="Q94" i="532" s="1"/>
  <c r="M94" i="532"/>
  <c r="AB94" i="532" s="1"/>
  <c r="K94" i="532"/>
  <c r="G94" i="532"/>
  <c r="AA93" i="532"/>
  <c r="O93" i="532"/>
  <c r="M93" i="532"/>
  <c r="AB93" i="532" s="1"/>
  <c r="K93" i="532"/>
  <c r="G93" i="532"/>
  <c r="AB92" i="532"/>
  <c r="AA92" i="532"/>
  <c r="O92" i="532"/>
  <c r="N92" i="532"/>
  <c r="Q92" i="532" s="1"/>
  <c r="M92" i="532"/>
  <c r="K92" i="532"/>
  <c r="G92" i="532"/>
  <c r="AA91" i="532"/>
  <c r="O91" i="532"/>
  <c r="N91" i="532"/>
  <c r="M91" i="532"/>
  <c r="AB91" i="532" s="1"/>
  <c r="K91" i="532"/>
  <c r="Q91" i="532" s="1"/>
  <c r="G91" i="532"/>
  <c r="AB90" i="532"/>
  <c r="Q90" i="532"/>
  <c r="P90" i="532"/>
  <c r="O90" i="532"/>
  <c r="N90" i="532"/>
  <c r="M90" i="532"/>
  <c r="AA90" i="532" s="1"/>
  <c r="K90" i="532"/>
  <c r="G90" i="532"/>
  <c r="T89" i="532"/>
  <c r="S89" i="532"/>
  <c r="L89" i="532"/>
  <c r="J89" i="532"/>
  <c r="K89" i="532" s="1"/>
  <c r="I89" i="532"/>
  <c r="O89" i="532" s="1"/>
  <c r="O78" i="532"/>
  <c r="N78" i="532"/>
  <c r="Q78" i="532" s="1"/>
  <c r="M78" i="532"/>
  <c r="AB78" i="532" s="1"/>
  <c r="K78" i="532"/>
  <c r="G78" i="532"/>
  <c r="AA77" i="532"/>
  <c r="O77" i="532"/>
  <c r="M77" i="532"/>
  <c r="AB77" i="532" s="1"/>
  <c r="K77" i="532"/>
  <c r="G77" i="532"/>
  <c r="AB76" i="532"/>
  <c r="AA76" i="532"/>
  <c r="O76" i="532"/>
  <c r="N76" i="532"/>
  <c r="Q76" i="532" s="1"/>
  <c r="M76" i="532"/>
  <c r="K76" i="532"/>
  <c r="G76" i="532"/>
  <c r="AA75" i="532"/>
  <c r="O75" i="532"/>
  <c r="N75" i="532"/>
  <c r="M75" i="532"/>
  <c r="AB75" i="532" s="1"/>
  <c r="K75" i="532"/>
  <c r="Q75" i="532" s="1"/>
  <c r="G75" i="532"/>
  <c r="O74" i="532"/>
  <c r="N74" i="532"/>
  <c r="Q74" i="532" s="1"/>
  <c r="M74" i="532"/>
  <c r="AB74" i="532" s="1"/>
  <c r="K74" i="532"/>
  <c r="G74" i="532"/>
  <c r="AA73" i="532"/>
  <c r="O73" i="532"/>
  <c r="N73" i="532"/>
  <c r="Q73" i="532" s="1"/>
  <c r="M73" i="532"/>
  <c r="AB73" i="532" s="1"/>
  <c r="K73" i="532"/>
  <c r="G73" i="532"/>
  <c r="T72" i="532"/>
  <c r="S72" i="532"/>
  <c r="M72" i="532"/>
  <c r="AB72" i="532" s="1"/>
  <c r="AC56" i="532" s="1"/>
  <c r="L72" i="532"/>
  <c r="O72" i="532" s="1"/>
  <c r="K72" i="532"/>
  <c r="J72" i="532"/>
  <c r="I72" i="532"/>
  <c r="AA59" i="532"/>
  <c r="O59" i="532"/>
  <c r="M59" i="532"/>
  <c r="AB59" i="532" s="1"/>
  <c r="K59" i="532"/>
  <c r="G59" i="532"/>
  <c r="AB58" i="532"/>
  <c r="AA58" i="532"/>
  <c r="O58" i="532"/>
  <c r="N58" i="532"/>
  <c r="Q58" i="532" s="1"/>
  <c r="M58" i="532"/>
  <c r="K58" i="532"/>
  <c r="G58" i="532"/>
  <c r="AA57" i="532"/>
  <c r="O57" i="532"/>
  <c r="N57" i="532"/>
  <c r="M57" i="532"/>
  <c r="AB57" i="532" s="1"/>
  <c r="K57" i="532"/>
  <c r="Q57" i="532" s="1"/>
  <c r="G57" i="532"/>
  <c r="Q56" i="532"/>
  <c r="P56" i="532"/>
  <c r="O56" i="532"/>
  <c r="N56" i="532"/>
  <c r="M56" i="532"/>
  <c r="AB56" i="532" s="1"/>
  <c r="K56" i="532"/>
  <c r="G56" i="532"/>
  <c r="T55" i="532"/>
  <c r="S55" i="532"/>
  <c r="L55" i="532"/>
  <c r="J55" i="532"/>
  <c r="K55" i="532" s="1"/>
  <c r="I55" i="532"/>
  <c r="O55" i="532" s="1"/>
  <c r="O44" i="532"/>
  <c r="N44" i="532"/>
  <c r="Q44" i="532" s="1"/>
  <c r="M44" i="532"/>
  <c r="AB44" i="532" s="1"/>
  <c r="K44" i="532"/>
  <c r="G44" i="532"/>
  <c r="AA43" i="532"/>
  <c r="O43" i="532"/>
  <c r="M43" i="532"/>
  <c r="AB43" i="532" s="1"/>
  <c r="K43" i="532"/>
  <c r="G43" i="532"/>
  <c r="AB42" i="532"/>
  <c r="AA42" i="532"/>
  <c r="O42" i="532"/>
  <c r="N42" i="532"/>
  <c r="Q42" i="532" s="1"/>
  <c r="M42" i="532"/>
  <c r="K42" i="532"/>
  <c r="G42" i="532"/>
  <c r="AA41" i="532"/>
  <c r="O41" i="532"/>
  <c r="N41" i="532"/>
  <c r="M41" i="532"/>
  <c r="AB41" i="532" s="1"/>
  <c r="K41" i="532"/>
  <c r="Q41" i="532" s="1"/>
  <c r="G41" i="532"/>
  <c r="O40" i="532"/>
  <c r="N40" i="532"/>
  <c r="Q40" i="532" s="1"/>
  <c r="M40" i="532"/>
  <c r="AB40" i="532" s="1"/>
  <c r="K40" i="532"/>
  <c r="G40" i="532"/>
  <c r="AB39" i="532"/>
  <c r="AA39" i="532"/>
  <c r="O39" i="532"/>
  <c r="N39" i="532"/>
  <c r="Q39" i="532" s="1"/>
  <c r="M39" i="532"/>
  <c r="M55" i="532" s="1"/>
  <c r="K39" i="532"/>
  <c r="G39" i="532"/>
  <c r="T38" i="532"/>
  <c r="S38" i="532"/>
  <c r="M38" i="532"/>
  <c r="AB38" i="532" s="1"/>
  <c r="AC22" i="532" s="1"/>
  <c r="L38" i="532"/>
  <c r="O38" i="532" s="1"/>
  <c r="K38" i="532"/>
  <c r="J38" i="532"/>
  <c r="I38" i="532"/>
  <c r="AA26" i="532"/>
  <c r="O26" i="532"/>
  <c r="M26" i="532"/>
  <c r="AB26" i="532" s="1"/>
  <c r="K26" i="532"/>
  <c r="G26" i="532"/>
  <c r="AB25" i="532"/>
  <c r="AA25" i="532"/>
  <c r="O25" i="532"/>
  <c r="N25" i="532"/>
  <c r="Q25" i="532" s="1"/>
  <c r="M25" i="532"/>
  <c r="K25" i="532"/>
  <c r="G25" i="532"/>
  <c r="AA24" i="532"/>
  <c r="O24" i="532"/>
  <c r="N24" i="532"/>
  <c r="M24" i="532"/>
  <c r="AB24" i="532" s="1"/>
  <c r="K24" i="532"/>
  <c r="Q24" i="532" s="1"/>
  <c r="G24" i="532"/>
  <c r="O23" i="532"/>
  <c r="N23" i="532"/>
  <c r="Q23" i="532" s="1"/>
  <c r="M23" i="532"/>
  <c r="AB23" i="532" s="1"/>
  <c r="K23" i="532"/>
  <c r="G23" i="532"/>
  <c r="AB22" i="532"/>
  <c r="AA22" i="532"/>
  <c r="O22" i="532"/>
  <c r="N22" i="532"/>
  <c r="Q22" i="532" s="1"/>
  <c r="M22" i="532"/>
  <c r="K22" i="532"/>
  <c r="G22" i="532"/>
  <c r="T21" i="532"/>
  <c r="S21" i="532"/>
  <c r="M21" i="532"/>
  <c r="AB21" i="532" s="1"/>
  <c r="AC5" i="532" s="1"/>
  <c r="L21" i="532"/>
  <c r="H1" i="532" s="1"/>
  <c r="K21" i="532"/>
  <c r="J21" i="532"/>
  <c r="I21" i="532"/>
  <c r="AA6" i="532"/>
  <c r="O6" i="532"/>
  <c r="M6" i="532"/>
  <c r="AB6" i="532" s="1"/>
  <c r="K6" i="532"/>
  <c r="G6" i="532"/>
  <c r="AB5" i="532"/>
  <c r="AA5" i="532"/>
  <c r="Q5" i="532"/>
  <c r="P5" i="532"/>
  <c r="O5" i="532"/>
  <c r="N5" i="532"/>
  <c r="M5" i="532"/>
  <c r="K5" i="532"/>
  <c r="G5" i="532"/>
  <c r="F1" i="532" s="1"/>
  <c r="F2" i="532" s="1"/>
  <c r="H2" i="532"/>
  <c r="D1" i="532"/>
  <c r="T208" i="531"/>
  <c r="S208" i="531"/>
  <c r="L208" i="531"/>
  <c r="J208" i="531"/>
  <c r="K208" i="531" s="1"/>
  <c r="I208" i="531"/>
  <c r="O208" i="531" s="1"/>
  <c r="O197" i="531"/>
  <c r="N197" i="531"/>
  <c r="Q197" i="531" s="1"/>
  <c r="M197" i="531"/>
  <c r="AB197" i="531" s="1"/>
  <c r="K197" i="531"/>
  <c r="G197" i="531"/>
  <c r="AB196" i="531"/>
  <c r="AA196" i="531"/>
  <c r="O196" i="531"/>
  <c r="M196" i="531"/>
  <c r="N196" i="531" s="1"/>
  <c r="K196" i="531"/>
  <c r="G196" i="531"/>
  <c r="AB195" i="531"/>
  <c r="AA195" i="531"/>
  <c r="O195" i="531"/>
  <c r="N195" i="531"/>
  <c r="Q195" i="531" s="1"/>
  <c r="M195" i="531"/>
  <c r="K195" i="531"/>
  <c r="G195" i="531"/>
  <c r="AA194" i="531"/>
  <c r="O194" i="531"/>
  <c r="M194" i="531"/>
  <c r="N194" i="531" s="1"/>
  <c r="K194" i="531"/>
  <c r="G194" i="531"/>
  <c r="O193" i="531"/>
  <c r="N193" i="531"/>
  <c r="Q193" i="531" s="1"/>
  <c r="M193" i="531"/>
  <c r="AB193" i="531" s="1"/>
  <c r="K193" i="531"/>
  <c r="G193" i="531"/>
  <c r="AB192" i="531"/>
  <c r="AA192" i="531"/>
  <c r="O192" i="531"/>
  <c r="N192" i="531"/>
  <c r="Q192" i="531" s="1"/>
  <c r="M192" i="531"/>
  <c r="M208" i="531" s="1"/>
  <c r="K192" i="531"/>
  <c r="G192" i="531"/>
  <c r="T191" i="531"/>
  <c r="S191" i="531"/>
  <c r="M191" i="531"/>
  <c r="AB191" i="531" s="1"/>
  <c r="AC175" i="531" s="1"/>
  <c r="L191" i="531"/>
  <c r="O191" i="531" s="1"/>
  <c r="J191" i="531"/>
  <c r="K191" i="531" s="1"/>
  <c r="I191" i="531"/>
  <c r="AB178" i="531"/>
  <c r="AA178" i="531"/>
  <c r="O178" i="531"/>
  <c r="M178" i="531"/>
  <c r="N178" i="531" s="1"/>
  <c r="K178" i="531"/>
  <c r="G178" i="531"/>
  <c r="AB177" i="531"/>
  <c r="AA177" i="531"/>
  <c r="O177" i="531"/>
  <c r="N177" i="531"/>
  <c r="Q177" i="531" s="1"/>
  <c r="M177" i="531"/>
  <c r="K177" i="531"/>
  <c r="G177" i="531"/>
  <c r="AA176" i="531"/>
  <c r="O176" i="531"/>
  <c r="N176" i="531"/>
  <c r="P176" i="531" s="1"/>
  <c r="M176" i="531"/>
  <c r="AB176" i="531" s="1"/>
  <c r="K176" i="531"/>
  <c r="Q176" i="531" s="1"/>
  <c r="G176" i="531"/>
  <c r="Q175" i="531"/>
  <c r="P175" i="531"/>
  <c r="O175" i="531"/>
  <c r="N175" i="531"/>
  <c r="M175" i="531"/>
  <c r="AB175" i="531" s="1"/>
  <c r="K175" i="531"/>
  <c r="G175" i="531"/>
  <c r="AB174" i="531"/>
  <c r="AC158" i="531" s="1"/>
  <c r="T174" i="531"/>
  <c r="S174" i="531"/>
  <c r="M174" i="531"/>
  <c r="AA174" i="531" s="1"/>
  <c r="L174" i="531"/>
  <c r="J174" i="531"/>
  <c r="K174" i="531" s="1"/>
  <c r="I174" i="531"/>
  <c r="O174" i="531" s="1"/>
  <c r="O160" i="531"/>
  <c r="N160" i="531"/>
  <c r="Q160" i="531" s="1"/>
  <c r="M160" i="531"/>
  <c r="AB160" i="531" s="1"/>
  <c r="K160" i="531"/>
  <c r="G160" i="531"/>
  <c r="AB159" i="531"/>
  <c r="AA159" i="531"/>
  <c r="O159" i="531"/>
  <c r="M159" i="531"/>
  <c r="N159" i="531" s="1"/>
  <c r="K159" i="531"/>
  <c r="G159" i="531"/>
  <c r="AB158" i="531"/>
  <c r="AA158" i="531"/>
  <c r="Q158" i="531"/>
  <c r="P158" i="531"/>
  <c r="O158" i="531"/>
  <c r="N158" i="531"/>
  <c r="M158" i="531"/>
  <c r="K158" i="531"/>
  <c r="G158" i="531"/>
  <c r="T157" i="531"/>
  <c r="S157" i="531"/>
  <c r="O157" i="531"/>
  <c r="L157" i="531"/>
  <c r="J157" i="531"/>
  <c r="K157" i="531" s="1"/>
  <c r="I157" i="531"/>
  <c r="AB144" i="531"/>
  <c r="AA144" i="531"/>
  <c r="O144" i="531"/>
  <c r="N144" i="531"/>
  <c r="Q144" i="531" s="1"/>
  <c r="M144" i="531"/>
  <c r="K144" i="531"/>
  <c r="G144" i="531"/>
  <c r="AA143" i="531"/>
  <c r="O143" i="531"/>
  <c r="N143" i="531"/>
  <c r="P143" i="531" s="1"/>
  <c r="M143" i="531"/>
  <c r="AB143" i="531" s="1"/>
  <c r="K143" i="531"/>
  <c r="Q143" i="531" s="1"/>
  <c r="G143" i="531"/>
  <c r="AA142" i="531"/>
  <c r="O142" i="531"/>
  <c r="N142" i="531"/>
  <c r="Q142" i="531" s="1"/>
  <c r="M142" i="531"/>
  <c r="AB142" i="531" s="1"/>
  <c r="K142" i="531"/>
  <c r="G142" i="531"/>
  <c r="AB141" i="531"/>
  <c r="AA141" i="531"/>
  <c r="O141" i="531"/>
  <c r="N141" i="531"/>
  <c r="Q141" i="531" s="1"/>
  <c r="M141" i="531"/>
  <c r="M157" i="531" s="1"/>
  <c r="K141" i="531"/>
  <c r="G141" i="531"/>
  <c r="T140" i="531"/>
  <c r="S140" i="531"/>
  <c r="M140" i="531"/>
  <c r="AB140" i="531" s="1"/>
  <c r="AC124" i="531" s="1"/>
  <c r="L140" i="531"/>
  <c r="O140" i="531" s="1"/>
  <c r="J140" i="531"/>
  <c r="K140" i="531" s="1"/>
  <c r="I140" i="531"/>
  <c r="AA127" i="531"/>
  <c r="O127" i="531"/>
  <c r="N127" i="531"/>
  <c r="P127" i="531" s="1"/>
  <c r="M127" i="531"/>
  <c r="AB127" i="531" s="1"/>
  <c r="K127" i="531"/>
  <c r="Q127" i="531" s="1"/>
  <c r="G127" i="531"/>
  <c r="AB126" i="531"/>
  <c r="AA126" i="531"/>
  <c r="O126" i="531"/>
  <c r="N126" i="531"/>
  <c r="Q126" i="531" s="1"/>
  <c r="M126" i="531"/>
  <c r="K126" i="531"/>
  <c r="G126" i="531"/>
  <c r="AA125" i="531"/>
  <c r="O125" i="531"/>
  <c r="N125" i="531"/>
  <c r="P125" i="531" s="1"/>
  <c r="M125" i="531"/>
  <c r="AB125" i="531" s="1"/>
  <c r="K125" i="531"/>
  <c r="Q125" i="531" s="1"/>
  <c r="G125" i="531"/>
  <c r="Q124" i="531"/>
  <c r="P124" i="531"/>
  <c r="O124" i="531"/>
  <c r="N124" i="531"/>
  <c r="M124" i="531"/>
  <c r="AB124" i="531" s="1"/>
  <c r="K124" i="531"/>
  <c r="G124" i="531"/>
  <c r="T123" i="531"/>
  <c r="S123" i="531"/>
  <c r="L123" i="531"/>
  <c r="J123" i="531"/>
  <c r="K123" i="531" s="1"/>
  <c r="I123" i="531"/>
  <c r="O123" i="531" s="1"/>
  <c r="AA112" i="531"/>
  <c r="O112" i="531"/>
  <c r="N112" i="531"/>
  <c r="Q112" i="531" s="1"/>
  <c r="M112" i="531"/>
  <c r="AB112" i="531" s="1"/>
  <c r="K112" i="531"/>
  <c r="G112" i="531"/>
  <c r="AA111" i="531"/>
  <c r="O111" i="531"/>
  <c r="N111" i="531"/>
  <c r="P111" i="531" s="1"/>
  <c r="M111" i="531"/>
  <c r="AB111" i="531" s="1"/>
  <c r="K111" i="531"/>
  <c r="Q111" i="531" s="1"/>
  <c r="G111" i="531"/>
  <c r="AB110" i="531"/>
  <c r="AA110" i="531"/>
  <c r="O110" i="531"/>
  <c r="N110" i="531"/>
  <c r="Q110" i="531" s="1"/>
  <c r="M110" i="531"/>
  <c r="K110" i="531"/>
  <c r="G110" i="531"/>
  <c r="AA109" i="531"/>
  <c r="O109" i="531"/>
  <c r="N109" i="531"/>
  <c r="P109" i="531" s="1"/>
  <c r="M109" i="531"/>
  <c r="AB109" i="531" s="1"/>
  <c r="K109" i="531"/>
  <c r="Q109" i="531" s="1"/>
  <c r="G109" i="531"/>
  <c r="AA108" i="531"/>
  <c r="O108" i="531"/>
  <c r="N108" i="531"/>
  <c r="Q108" i="531" s="1"/>
  <c r="M108" i="531"/>
  <c r="AB108" i="531" s="1"/>
  <c r="K108" i="531"/>
  <c r="G108" i="531"/>
  <c r="AB107" i="531"/>
  <c r="AA107" i="531"/>
  <c r="O107" i="531"/>
  <c r="N107" i="531"/>
  <c r="Q107" i="531" s="1"/>
  <c r="M107" i="531"/>
  <c r="M123" i="531" s="1"/>
  <c r="K107" i="531"/>
  <c r="G107" i="531"/>
  <c r="T106" i="531"/>
  <c r="S106" i="531"/>
  <c r="M106" i="531"/>
  <c r="AB106" i="531" s="1"/>
  <c r="AC90" i="531" s="1"/>
  <c r="L106" i="531"/>
  <c r="O106" i="531" s="1"/>
  <c r="J106" i="531"/>
  <c r="K106" i="531" s="1"/>
  <c r="I106" i="531"/>
  <c r="AA93" i="531"/>
  <c r="O93" i="531"/>
  <c r="N93" i="531"/>
  <c r="P93" i="531" s="1"/>
  <c r="M93" i="531"/>
  <c r="AB93" i="531" s="1"/>
  <c r="K93" i="531"/>
  <c r="Q93" i="531" s="1"/>
  <c r="G93" i="531"/>
  <c r="AA92" i="531"/>
  <c r="O92" i="531"/>
  <c r="N92" i="531"/>
  <c r="Q92" i="531" s="1"/>
  <c r="M92" i="531"/>
  <c r="AB92" i="531" s="1"/>
  <c r="K92" i="531"/>
  <c r="G92" i="531"/>
  <c r="AA91" i="531"/>
  <c r="O91" i="531"/>
  <c r="N91" i="531"/>
  <c r="P91" i="531" s="1"/>
  <c r="M91" i="531"/>
  <c r="AB91" i="531" s="1"/>
  <c r="K91" i="531"/>
  <c r="Q91" i="531" s="1"/>
  <c r="G91" i="531"/>
  <c r="Q90" i="531"/>
  <c r="P90" i="531"/>
  <c r="O90" i="531"/>
  <c r="N90" i="531"/>
  <c r="M90" i="531"/>
  <c r="AB90" i="531" s="1"/>
  <c r="K90" i="531"/>
  <c r="G90" i="531"/>
  <c r="AB89" i="531"/>
  <c r="AC73" i="531" s="1"/>
  <c r="T89" i="531"/>
  <c r="S89" i="531"/>
  <c r="M89" i="531"/>
  <c r="AA89" i="531" s="1"/>
  <c r="L89" i="531"/>
  <c r="J89" i="531"/>
  <c r="K89" i="531" s="1"/>
  <c r="I89" i="531"/>
  <c r="O89" i="531" s="1"/>
  <c r="AA77" i="531"/>
  <c r="O77" i="531"/>
  <c r="N77" i="531"/>
  <c r="Q77" i="531" s="1"/>
  <c r="M77" i="531"/>
  <c r="AB77" i="531" s="1"/>
  <c r="K77" i="531"/>
  <c r="G77" i="531"/>
  <c r="AA76" i="531"/>
  <c r="O76" i="531"/>
  <c r="N76" i="531"/>
  <c r="P76" i="531" s="1"/>
  <c r="M76" i="531"/>
  <c r="AB76" i="531" s="1"/>
  <c r="K76" i="531"/>
  <c r="Q76" i="531" s="1"/>
  <c r="G76" i="531"/>
  <c r="AA75" i="531"/>
  <c r="O75" i="531"/>
  <c r="N75" i="531"/>
  <c r="Q75" i="531" s="1"/>
  <c r="M75" i="531"/>
  <c r="AB75" i="531" s="1"/>
  <c r="K75" i="531"/>
  <c r="G75" i="531"/>
  <c r="AA74" i="531"/>
  <c r="O74" i="531"/>
  <c r="N74" i="531"/>
  <c r="P74" i="531" s="1"/>
  <c r="M74" i="531"/>
  <c r="AB74" i="531" s="1"/>
  <c r="K74" i="531"/>
  <c r="Q74" i="531" s="1"/>
  <c r="G74" i="531"/>
  <c r="Q73" i="531"/>
  <c r="P73" i="531"/>
  <c r="O73" i="531"/>
  <c r="N73" i="531"/>
  <c r="M73" i="531"/>
  <c r="AB73" i="531" s="1"/>
  <c r="K73" i="531"/>
  <c r="G73" i="531"/>
  <c r="AB72" i="531"/>
  <c r="AC56" i="531" s="1"/>
  <c r="T72" i="531"/>
  <c r="S72" i="531"/>
  <c r="M72" i="531"/>
  <c r="AA72" i="531" s="1"/>
  <c r="L72" i="531"/>
  <c r="J72" i="531"/>
  <c r="K72" i="531" s="1"/>
  <c r="I72" i="531"/>
  <c r="O72" i="531" s="1"/>
  <c r="Q56" i="531"/>
  <c r="O56" i="531"/>
  <c r="N56" i="531"/>
  <c r="P56" i="531" s="1"/>
  <c r="M56" i="531"/>
  <c r="AB56" i="531" s="1"/>
  <c r="K56" i="531"/>
  <c r="G56" i="531"/>
  <c r="AB55" i="531"/>
  <c r="AC39" i="531" s="1"/>
  <c r="T55" i="531"/>
  <c r="S55" i="531"/>
  <c r="M55" i="531"/>
  <c r="AA55" i="531" s="1"/>
  <c r="L55" i="531"/>
  <c r="J55" i="531"/>
  <c r="K55" i="531" s="1"/>
  <c r="I55" i="531"/>
  <c r="O55" i="531" s="1"/>
  <c r="AA41" i="531"/>
  <c r="O41" i="531"/>
  <c r="N41" i="531"/>
  <c r="Q41" i="531" s="1"/>
  <c r="M41" i="531"/>
  <c r="AB41" i="531" s="1"/>
  <c r="K41" i="531"/>
  <c r="G41" i="531"/>
  <c r="AA40" i="531"/>
  <c r="O40" i="531"/>
  <c r="M40" i="531"/>
  <c r="AB40" i="531" s="1"/>
  <c r="K40" i="531"/>
  <c r="G40" i="531"/>
  <c r="AB39" i="531"/>
  <c r="AA39" i="531"/>
  <c r="Q39" i="531"/>
  <c r="P39" i="531"/>
  <c r="O39" i="531"/>
  <c r="N39" i="531"/>
  <c r="M39" i="531"/>
  <c r="K39" i="531"/>
  <c r="G39" i="531"/>
  <c r="T38" i="531"/>
  <c r="S38" i="531"/>
  <c r="O38" i="531"/>
  <c r="L38" i="531"/>
  <c r="J38" i="531"/>
  <c r="K38" i="531" s="1"/>
  <c r="I38" i="531"/>
  <c r="AA23" i="531"/>
  <c r="O23" i="531"/>
  <c r="N23" i="531"/>
  <c r="Q23" i="531" s="1"/>
  <c r="M23" i="531"/>
  <c r="AB23" i="531" s="1"/>
  <c r="K23" i="531"/>
  <c r="G23" i="531"/>
  <c r="AB22" i="531"/>
  <c r="O22" i="531"/>
  <c r="M22" i="531"/>
  <c r="N22" i="531" s="1"/>
  <c r="K22" i="531"/>
  <c r="G22" i="531"/>
  <c r="T21" i="531"/>
  <c r="S21" i="531"/>
  <c r="M21" i="531"/>
  <c r="N21" i="531" s="1"/>
  <c r="L21" i="531"/>
  <c r="O21" i="531" s="1"/>
  <c r="J21" i="531"/>
  <c r="K21" i="531" s="1"/>
  <c r="I21" i="531"/>
  <c r="AA6" i="531"/>
  <c r="O6" i="531"/>
  <c r="N6" i="531"/>
  <c r="P6" i="531" s="1"/>
  <c r="M6" i="531"/>
  <c r="AB6" i="531" s="1"/>
  <c r="K6" i="531"/>
  <c r="Q6" i="531" s="1"/>
  <c r="G6" i="531"/>
  <c r="AB5" i="531"/>
  <c r="AA5" i="531"/>
  <c r="Q5" i="531"/>
  <c r="O5" i="531"/>
  <c r="N5" i="531"/>
  <c r="P5" i="531" s="1"/>
  <c r="M5" i="531"/>
  <c r="K5" i="531"/>
  <c r="G5" i="531"/>
  <c r="F1" i="531" s="1"/>
  <c r="H2" i="531"/>
  <c r="D1" i="531"/>
  <c r="F3" i="530" s="1"/>
  <c r="X29" i="530"/>
  <c r="W29" i="530"/>
  <c r="V29" i="530"/>
  <c r="M8" i="530" s="1"/>
  <c r="T29" i="530"/>
  <c r="P29" i="530"/>
  <c r="O29" i="530"/>
  <c r="N29" i="530"/>
  <c r="M29" i="530"/>
  <c r="K29" i="530"/>
  <c r="H29" i="530"/>
  <c r="G29" i="530"/>
  <c r="D29" i="530"/>
  <c r="K8" i="530" s="1"/>
  <c r="O15" i="530"/>
  <c r="N15" i="530"/>
  <c r="K15" i="530"/>
  <c r="I15" i="530"/>
  <c r="H15" i="530"/>
  <c r="G15" i="530"/>
  <c r="F15" i="530"/>
  <c r="E8" i="530" s="1"/>
  <c r="E15" i="530"/>
  <c r="D15" i="530"/>
  <c r="G8" i="530" s="1"/>
  <c r="I8" i="530"/>
  <c r="F8" i="530"/>
  <c r="M7" i="530"/>
  <c r="K7" i="530"/>
  <c r="I7" i="530"/>
  <c r="G7" i="530"/>
  <c r="F7" i="530"/>
  <c r="E7" i="530"/>
  <c r="M6" i="530"/>
  <c r="K6" i="530"/>
  <c r="I6" i="530"/>
  <c r="G6" i="530"/>
  <c r="F6" i="530"/>
  <c r="E6" i="530"/>
  <c r="T157" i="529"/>
  <c r="S157" i="529"/>
  <c r="M157" i="529"/>
  <c r="AB157" i="529" s="1"/>
  <c r="AC141" i="529" s="1"/>
  <c r="L157" i="529"/>
  <c r="O157" i="529" s="1"/>
  <c r="J157" i="529"/>
  <c r="K157" i="529" s="1"/>
  <c r="I157" i="529"/>
  <c r="AA143" i="529"/>
  <c r="O143" i="529"/>
  <c r="M143" i="529"/>
  <c r="AB143" i="529" s="1"/>
  <c r="K143" i="529"/>
  <c r="G143" i="529"/>
  <c r="AB142" i="529"/>
  <c r="AA142" i="529"/>
  <c r="O142" i="529"/>
  <c r="M142" i="529"/>
  <c r="N142" i="529" s="1"/>
  <c r="K142" i="529"/>
  <c r="G142" i="529"/>
  <c r="AB141" i="529"/>
  <c r="AA141" i="529"/>
  <c r="Q141" i="529"/>
  <c r="O141" i="529"/>
  <c r="N141" i="529"/>
  <c r="P141" i="529" s="1"/>
  <c r="M141" i="529"/>
  <c r="K141" i="529"/>
  <c r="G141" i="529"/>
  <c r="T140" i="529"/>
  <c r="S140" i="529"/>
  <c r="O140" i="529"/>
  <c r="L140" i="529"/>
  <c r="J140" i="529"/>
  <c r="K140" i="529" s="1"/>
  <c r="I140" i="529"/>
  <c r="AB126" i="529"/>
  <c r="AA126" i="529"/>
  <c r="O126" i="529"/>
  <c r="N126" i="529"/>
  <c r="P126" i="529" s="1"/>
  <c r="M126" i="529"/>
  <c r="K126" i="529"/>
  <c r="Q126" i="529" s="1"/>
  <c r="G126" i="529"/>
  <c r="O125" i="529"/>
  <c r="N125" i="529"/>
  <c r="Q125" i="529" s="1"/>
  <c r="M125" i="529"/>
  <c r="AB125" i="529" s="1"/>
  <c r="K125" i="529"/>
  <c r="G125" i="529"/>
  <c r="O124" i="529"/>
  <c r="M124" i="529"/>
  <c r="M140" i="529" s="1"/>
  <c r="K124" i="529"/>
  <c r="G124" i="529"/>
  <c r="T123" i="529"/>
  <c r="S123" i="529"/>
  <c r="M123" i="529"/>
  <c r="AB123" i="529" s="1"/>
  <c r="AC107" i="529" s="1"/>
  <c r="L123" i="529"/>
  <c r="O123" i="529" s="1"/>
  <c r="J123" i="529"/>
  <c r="K123" i="529" s="1"/>
  <c r="I123" i="529"/>
  <c r="AA110" i="529"/>
  <c r="O110" i="529"/>
  <c r="N110" i="529"/>
  <c r="Q110" i="529" s="1"/>
  <c r="M110" i="529"/>
  <c r="AB110" i="529" s="1"/>
  <c r="K110" i="529"/>
  <c r="G110" i="529"/>
  <c r="AB109" i="529"/>
  <c r="AA109" i="529"/>
  <c r="Q109" i="529"/>
  <c r="O109" i="529"/>
  <c r="N109" i="529"/>
  <c r="P109" i="529" s="1"/>
  <c r="M109" i="529"/>
  <c r="K109" i="529"/>
  <c r="G109" i="529"/>
  <c r="AB108" i="529"/>
  <c r="AA108" i="529"/>
  <c r="O108" i="529"/>
  <c r="N108" i="529"/>
  <c r="P108" i="529" s="1"/>
  <c r="M108" i="529"/>
  <c r="K108" i="529"/>
  <c r="Q108" i="529" s="1"/>
  <c r="G108" i="529"/>
  <c r="O107" i="529"/>
  <c r="N107" i="529"/>
  <c r="Q107" i="529" s="1"/>
  <c r="M107" i="529"/>
  <c r="AB107" i="529" s="1"/>
  <c r="K107" i="529"/>
  <c r="G107" i="529"/>
  <c r="T106" i="529"/>
  <c r="S106" i="529"/>
  <c r="O106" i="529"/>
  <c r="M106" i="529"/>
  <c r="AB106" i="529" s="1"/>
  <c r="AC90" i="529" s="1"/>
  <c r="L106" i="529"/>
  <c r="J106" i="529"/>
  <c r="K106" i="529" s="1"/>
  <c r="I106" i="529"/>
  <c r="AA94" i="529"/>
  <c r="O94" i="529"/>
  <c r="N94" i="529"/>
  <c r="Q94" i="529" s="1"/>
  <c r="M94" i="529"/>
  <c r="AB94" i="529" s="1"/>
  <c r="K94" i="529"/>
  <c r="G94" i="529"/>
  <c r="AA93" i="529"/>
  <c r="O93" i="529"/>
  <c r="N93" i="529"/>
  <c r="P93" i="529" s="1"/>
  <c r="M93" i="529"/>
  <c r="AB93" i="529" s="1"/>
  <c r="K93" i="529"/>
  <c r="Q93" i="529" s="1"/>
  <c r="G93" i="529"/>
  <c r="AB92" i="529"/>
  <c r="AA92" i="529"/>
  <c r="O92" i="529"/>
  <c r="N92" i="529"/>
  <c r="P92" i="529" s="1"/>
  <c r="M92" i="529"/>
  <c r="K92" i="529"/>
  <c r="Q92" i="529" s="1"/>
  <c r="G92" i="529"/>
  <c r="AB91" i="529"/>
  <c r="AA91" i="529"/>
  <c r="O91" i="529"/>
  <c r="N91" i="529"/>
  <c r="P91" i="529" s="1"/>
  <c r="M91" i="529"/>
  <c r="K91" i="529"/>
  <c r="Q91" i="529" s="1"/>
  <c r="G91" i="529"/>
  <c r="AB90" i="529"/>
  <c r="O90" i="529"/>
  <c r="N90" i="529"/>
  <c r="Q90" i="529" s="1"/>
  <c r="M90" i="529"/>
  <c r="AA90" i="529" s="1"/>
  <c r="K90" i="529"/>
  <c r="G90" i="529"/>
  <c r="T89" i="529"/>
  <c r="S89" i="529"/>
  <c r="O89" i="529"/>
  <c r="M89" i="529"/>
  <c r="AB89" i="529" s="1"/>
  <c r="AC73" i="529" s="1"/>
  <c r="L89" i="529"/>
  <c r="J89" i="529"/>
  <c r="K89" i="529" s="1"/>
  <c r="I89" i="529"/>
  <c r="AA78" i="529"/>
  <c r="O78" i="529"/>
  <c r="N78" i="529"/>
  <c r="Q78" i="529" s="1"/>
  <c r="M78" i="529"/>
  <c r="AB78" i="529" s="1"/>
  <c r="K78" i="529"/>
  <c r="G78" i="529"/>
  <c r="AA77" i="529"/>
  <c r="O77" i="529"/>
  <c r="N77" i="529"/>
  <c r="P77" i="529" s="1"/>
  <c r="M77" i="529"/>
  <c r="AB77" i="529" s="1"/>
  <c r="K77" i="529"/>
  <c r="Q77" i="529" s="1"/>
  <c r="G77" i="529"/>
  <c r="AB76" i="529"/>
  <c r="AA76" i="529"/>
  <c r="O76" i="529"/>
  <c r="N76" i="529"/>
  <c r="P76" i="529" s="1"/>
  <c r="M76" i="529"/>
  <c r="K76" i="529"/>
  <c r="Q76" i="529" s="1"/>
  <c r="G76" i="529"/>
  <c r="AA75" i="529"/>
  <c r="O75" i="529"/>
  <c r="N75" i="529"/>
  <c r="P75" i="529" s="1"/>
  <c r="M75" i="529"/>
  <c r="AB75" i="529" s="1"/>
  <c r="K75" i="529"/>
  <c r="Q75" i="529" s="1"/>
  <c r="G75" i="529"/>
  <c r="AA74" i="529"/>
  <c r="O74" i="529"/>
  <c r="N74" i="529"/>
  <c r="Q74" i="529" s="1"/>
  <c r="M74" i="529"/>
  <c r="AB74" i="529" s="1"/>
  <c r="K74" i="529"/>
  <c r="G74" i="529"/>
  <c r="AB73" i="529"/>
  <c r="O73" i="529"/>
  <c r="M73" i="529"/>
  <c r="AA73" i="529" s="1"/>
  <c r="K73" i="529"/>
  <c r="G73" i="529"/>
  <c r="T72" i="529"/>
  <c r="S72" i="529"/>
  <c r="M72" i="529"/>
  <c r="AB72" i="529" s="1"/>
  <c r="AC56" i="529" s="1"/>
  <c r="L72" i="529"/>
  <c r="O72" i="529" s="1"/>
  <c r="J72" i="529"/>
  <c r="K72" i="529" s="1"/>
  <c r="I72" i="529"/>
  <c r="AA59" i="529"/>
  <c r="O59" i="529"/>
  <c r="N59" i="529"/>
  <c r="P59" i="529" s="1"/>
  <c r="M59" i="529"/>
  <c r="AB59" i="529" s="1"/>
  <c r="K59" i="529"/>
  <c r="Q59" i="529" s="1"/>
  <c r="G59" i="529"/>
  <c r="AB58" i="529"/>
  <c r="AA58" i="529"/>
  <c r="O58" i="529"/>
  <c r="N58" i="529"/>
  <c r="P58" i="529" s="1"/>
  <c r="M58" i="529"/>
  <c r="K58" i="529"/>
  <c r="Q58" i="529" s="1"/>
  <c r="G58" i="529"/>
  <c r="AA57" i="529"/>
  <c r="O57" i="529"/>
  <c r="N57" i="529"/>
  <c r="P57" i="529" s="1"/>
  <c r="M57" i="529"/>
  <c r="AB57" i="529" s="1"/>
  <c r="K57" i="529"/>
  <c r="Q57" i="529" s="1"/>
  <c r="G57" i="529"/>
  <c r="AB56" i="529"/>
  <c r="O56" i="529"/>
  <c r="N56" i="529"/>
  <c r="Q56" i="529" s="1"/>
  <c r="M56" i="529"/>
  <c r="AA56" i="529" s="1"/>
  <c r="K56" i="529"/>
  <c r="G56" i="529"/>
  <c r="T55" i="529"/>
  <c r="S55" i="529"/>
  <c r="O55" i="529"/>
  <c r="M55" i="529"/>
  <c r="AB55" i="529" s="1"/>
  <c r="AC39" i="529" s="1"/>
  <c r="L55" i="529"/>
  <c r="J55" i="529"/>
  <c r="K55" i="529" s="1"/>
  <c r="I55" i="529"/>
  <c r="AA44" i="529"/>
  <c r="O44" i="529"/>
  <c r="N44" i="529"/>
  <c r="Q44" i="529" s="1"/>
  <c r="M44" i="529"/>
  <c r="AB44" i="529" s="1"/>
  <c r="K44" i="529"/>
  <c r="G44" i="529"/>
  <c r="AA43" i="529"/>
  <c r="O43" i="529"/>
  <c r="N43" i="529"/>
  <c r="P43" i="529" s="1"/>
  <c r="M43" i="529"/>
  <c r="AB43" i="529" s="1"/>
  <c r="K43" i="529"/>
  <c r="Q43" i="529" s="1"/>
  <c r="G43" i="529"/>
  <c r="AB42" i="529"/>
  <c r="AA42" i="529"/>
  <c r="O42" i="529"/>
  <c r="N42" i="529"/>
  <c r="P42" i="529" s="1"/>
  <c r="M42" i="529"/>
  <c r="K42" i="529"/>
  <c r="Q42" i="529" s="1"/>
  <c r="G42" i="529"/>
  <c r="AA41" i="529"/>
  <c r="O41" i="529"/>
  <c r="N41" i="529"/>
  <c r="P41" i="529" s="1"/>
  <c r="M41" i="529"/>
  <c r="AB41" i="529" s="1"/>
  <c r="K41" i="529"/>
  <c r="Q41" i="529" s="1"/>
  <c r="G41" i="529"/>
  <c r="AA40" i="529"/>
  <c r="O40" i="529"/>
  <c r="N40" i="529"/>
  <c r="Q40" i="529" s="1"/>
  <c r="M40" i="529"/>
  <c r="AB40" i="529" s="1"/>
  <c r="K40" i="529"/>
  <c r="G40" i="529"/>
  <c r="AB39" i="529"/>
  <c r="O39" i="529"/>
  <c r="M39" i="529"/>
  <c r="AA39" i="529" s="1"/>
  <c r="K39" i="529"/>
  <c r="G39" i="529"/>
  <c r="T38" i="529"/>
  <c r="S38" i="529"/>
  <c r="L38" i="529"/>
  <c r="O38" i="529" s="1"/>
  <c r="J38" i="529"/>
  <c r="K38" i="529" s="1"/>
  <c r="I38" i="529"/>
  <c r="AA26" i="529"/>
  <c r="O26" i="529"/>
  <c r="N26" i="529"/>
  <c r="P26" i="529" s="1"/>
  <c r="M26" i="529"/>
  <c r="AB26" i="529" s="1"/>
  <c r="K26" i="529"/>
  <c r="Q26" i="529" s="1"/>
  <c r="G26" i="529"/>
  <c r="AA25" i="529"/>
  <c r="O25" i="529"/>
  <c r="N25" i="529"/>
  <c r="P25" i="529" s="1"/>
  <c r="M25" i="529"/>
  <c r="AB25" i="529" s="1"/>
  <c r="K25" i="529"/>
  <c r="Q25" i="529" s="1"/>
  <c r="G25" i="529"/>
  <c r="AA24" i="529"/>
  <c r="O24" i="529"/>
  <c r="N24" i="529"/>
  <c r="P24" i="529" s="1"/>
  <c r="M24" i="529"/>
  <c r="AB24" i="529" s="1"/>
  <c r="K24" i="529"/>
  <c r="Q24" i="529" s="1"/>
  <c r="G24" i="529"/>
  <c r="AA23" i="529"/>
  <c r="O23" i="529"/>
  <c r="N23" i="529"/>
  <c r="Q23" i="529" s="1"/>
  <c r="M23" i="529"/>
  <c r="AB23" i="529" s="1"/>
  <c r="K23" i="529"/>
  <c r="G23" i="529"/>
  <c r="AB22" i="529"/>
  <c r="O22" i="529"/>
  <c r="M22" i="529"/>
  <c r="AA22" i="529" s="1"/>
  <c r="K22" i="529"/>
  <c r="G22" i="529"/>
  <c r="T21" i="529"/>
  <c r="S21" i="529"/>
  <c r="M21" i="529"/>
  <c r="AB21" i="529" s="1"/>
  <c r="AC5" i="529" s="1"/>
  <c r="L21" i="529"/>
  <c r="H1" i="529" s="1"/>
  <c r="J21" i="529"/>
  <c r="K21" i="529" s="1"/>
  <c r="I21" i="529"/>
  <c r="AA6" i="529"/>
  <c r="O6" i="529"/>
  <c r="M6" i="529"/>
  <c r="AB6" i="529" s="1"/>
  <c r="K6" i="529"/>
  <c r="G6" i="529"/>
  <c r="AB5" i="529"/>
  <c r="AA5" i="529"/>
  <c r="Q5" i="529"/>
  <c r="O5" i="529"/>
  <c r="N5" i="529"/>
  <c r="P5" i="529" s="1"/>
  <c r="M5" i="529"/>
  <c r="K5" i="529"/>
  <c r="G5" i="529"/>
  <c r="F1" i="529" s="1"/>
  <c r="F2" i="529" s="1"/>
  <c r="H2" i="529"/>
  <c r="D1" i="529"/>
  <c r="T208" i="528"/>
  <c r="S208" i="528"/>
  <c r="O208" i="528"/>
  <c r="M208" i="528"/>
  <c r="AB208" i="528" s="1"/>
  <c r="AC192" i="528" s="1"/>
  <c r="L208" i="528"/>
  <c r="J208" i="528"/>
  <c r="K208" i="528" s="1"/>
  <c r="I208" i="528"/>
  <c r="AA197" i="528"/>
  <c r="O197" i="528"/>
  <c r="N197" i="528"/>
  <c r="Q197" i="528" s="1"/>
  <c r="M197" i="528"/>
  <c r="AB197" i="528" s="1"/>
  <c r="K197" i="528"/>
  <c r="G197" i="528"/>
  <c r="AB196" i="528"/>
  <c r="AA196" i="528"/>
  <c r="O196" i="528"/>
  <c r="M196" i="528"/>
  <c r="N196" i="528" s="1"/>
  <c r="K196" i="528"/>
  <c r="G196" i="528"/>
  <c r="AA195" i="528"/>
  <c r="O195" i="528"/>
  <c r="N195" i="528"/>
  <c r="M195" i="528"/>
  <c r="AB195" i="528" s="1"/>
  <c r="K195" i="528"/>
  <c r="Q195" i="528" s="1"/>
  <c r="G195" i="528"/>
  <c r="AA194" i="528"/>
  <c r="O194" i="528"/>
  <c r="M194" i="528"/>
  <c r="N194" i="528" s="1"/>
  <c r="K194" i="528"/>
  <c r="G194" i="528"/>
  <c r="AA193" i="528"/>
  <c r="O193" i="528"/>
  <c r="N193" i="528"/>
  <c r="Q193" i="528" s="1"/>
  <c r="M193" i="528"/>
  <c r="AB193" i="528" s="1"/>
  <c r="K193" i="528"/>
  <c r="G193" i="528"/>
  <c r="AB192" i="528"/>
  <c r="O192" i="528"/>
  <c r="M192" i="528"/>
  <c r="AA192" i="528" s="1"/>
  <c r="K192" i="528"/>
  <c r="G192" i="528"/>
  <c r="T191" i="528"/>
  <c r="S191" i="528"/>
  <c r="M191" i="528"/>
  <c r="AB191" i="528" s="1"/>
  <c r="AC175" i="528" s="1"/>
  <c r="L191" i="528"/>
  <c r="O191" i="528" s="1"/>
  <c r="J191" i="528"/>
  <c r="K191" i="528" s="1"/>
  <c r="I191" i="528"/>
  <c r="AB178" i="528"/>
  <c r="AA178" i="528"/>
  <c r="O178" i="528"/>
  <c r="M178" i="528"/>
  <c r="N178" i="528" s="1"/>
  <c r="K178" i="528"/>
  <c r="G178" i="528"/>
  <c r="AA177" i="528"/>
  <c r="O177" i="528"/>
  <c r="N177" i="528"/>
  <c r="M177" i="528"/>
  <c r="AB177" i="528" s="1"/>
  <c r="K177" i="528"/>
  <c r="Q177" i="528" s="1"/>
  <c r="G177" i="528"/>
  <c r="AA176" i="528"/>
  <c r="O176" i="528"/>
  <c r="M176" i="528"/>
  <c r="N176" i="528" s="1"/>
  <c r="K176" i="528"/>
  <c r="G176" i="528"/>
  <c r="AB175" i="528"/>
  <c r="O175" i="528"/>
  <c r="N175" i="528"/>
  <c r="Q175" i="528" s="1"/>
  <c r="M175" i="528"/>
  <c r="AA175" i="528" s="1"/>
  <c r="K175" i="528"/>
  <c r="G175" i="528"/>
  <c r="T174" i="528"/>
  <c r="S174" i="528"/>
  <c r="O174" i="528"/>
  <c r="M174" i="528"/>
  <c r="AB174" i="528" s="1"/>
  <c r="AC158" i="528" s="1"/>
  <c r="L174" i="528"/>
  <c r="J174" i="528"/>
  <c r="K174" i="528" s="1"/>
  <c r="I174" i="528"/>
  <c r="AA160" i="528"/>
  <c r="O160" i="528"/>
  <c r="N160" i="528"/>
  <c r="Q160" i="528" s="1"/>
  <c r="M160" i="528"/>
  <c r="AB160" i="528" s="1"/>
  <c r="K160" i="528"/>
  <c r="G160" i="528"/>
  <c r="AB159" i="528"/>
  <c r="AA159" i="528"/>
  <c r="O159" i="528"/>
  <c r="M159" i="528"/>
  <c r="N159" i="528" s="1"/>
  <c r="K159" i="528"/>
  <c r="G159" i="528"/>
  <c r="AB158" i="528"/>
  <c r="AA158" i="528"/>
  <c r="Q158" i="528"/>
  <c r="O158" i="528"/>
  <c r="N158" i="528"/>
  <c r="P158" i="528" s="1"/>
  <c r="M158" i="528"/>
  <c r="K158" i="528"/>
  <c r="G158" i="528"/>
  <c r="T157" i="528"/>
  <c r="S157" i="528"/>
  <c r="L157" i="528"/>
  <c r="O157" i="528" s="1"/>
  <c r="J157" i="528"/>
  <c r="K157" i="528" s="1"/>
  <c r="I157" i="528"/>
  <c r="AA144" i="528"/>
  <c r="O144" i="528"/>
  <c r="N144" i="528"/>
  <c r="M144" i="528"/>
  <c r="AB144" i="528" s="1"/>
  <c r="K144" i="528"/>
  <c r="Q144" i="528" s="1"/>
  <c r="G144" i="528"/>
  <c r="AA143" i="528"/>
  <c r="O143" i="528"/>
  <c r="M143" i="528"/>
  <c r="N143" i="528" s="1"/>
  <c r="K143" i="528"/>
  <c r="G143" i="528"/>
  <c r="AA142" i="528"/>
  <c r="O142" i="528"/>
  <c r="N142" i="528"/>
  <c r="Q142" i="528" s="1"/>
  <c r="M142" i="528"/>
  <c r="AB142" i="528" s="1"/>
  <c r="K142" i="528"/>
  <c r="G142" i="528"/>
  <c r="AB141" i="528"/>
  <c r="O141" i="528"/>
  <c r="M141" i="528"/>
  <c r="AA141" i="528" s="1"/>
  <c r="K141" i="528"/>
  <c r="G141" i="528"/>
  <c r="T140" i="528"/>
  <c r="S140" i="528"/>
  <c r="M140" i="528"/>
  <c r="AB140" i="528" s="1"/>
  <c r="AC124" i="528" s="1"/>
  <c r="L140" i="528"/>
  <c r="O140" i="528" s="1"/>
  <c r="J140" i="528"/>
  <c r="K140" i="528" s="1"/>
  <c r="I140" i="528"/>
  <c r="AB127" i="528"/>
  <c r="AA127" i="528"/>
  <c r="O127" i="528"/>
  <c r="M127" i="528"/>
  <c r="N127" i="528" s="1"/>
  <c r="K127" i="528"/>
  <c r="G127" i="528"/>
  <c r="AA126" i="528"/>
  <c r="O126" i="528"/>
  <c r="N126" i="528"/>
  <c r="P126" i="528" s="1"/>
  <c r="M126" i="528"/>
  <c r="AB126" i="528" s="1"/>
  <c r="K126" i="528"/>
  <c r="Q126" i="528" s="1"/>
  <c r="G126" i="528"/>
  <c r="AA125" i="528"/>
  <c r="O125" i="528"/>
  <c r="N125" i="528"/>
  <c r="P125" i="528" s="1"/>
  <c r="M125" i="528"/>
  <c r="AB125" i="528" s="1"/>
  <c r="K125" i="528"/>
  <c r="Q125" i="528" s="1"/>
  <c r="G125" i="528"/>
  <c r="AB124" i="528"/>
  <c r="O124" i="528"/>
  <c r="N124" i="528"/>
  <c r="Q124" i="528" s="1"/>
  <c r="M124" i="528"/>
  <c r="AA124" i="528" s="1"/>
  <c r="K124" i="528"/>
  <c r="G124" i="528"/>
  <c r="T123" i="528"/>
  <c r="S123" i="528"/>
  <c r="O123" i="528"/>
  <c r="M123" i="528"/>
  <c r="AB123" i="528" s="1"/>
  <c r="AC107" i="528" s="1"/>
  <c r="L123" i="528"/>
  <c r="J123" i="528"/>
  <c r="K123" i="528" s="1"/>
  <c r="I123" i="528"/>
  <c r="AA112" i="528"/>
  <c r="O112" i="528"/>
  <c r="N112" i="528"/>
  <c r="Q112" i="528" s="1"/>
  <c r="M112" i="528"/>
  <c r="AB112" i="528" s="1"/>
  <c r="K112" i="528"/>
  <c r="G112" i="528"/>
  <c r="AB111" i="528"/>
  <c r="AA111" i="528"/>
  <c r="O111" i="528"/>
  <c r="M111" i="528"/>
  <c r="N111" i="528" s="1"/>
  <c r="K111" i="528"/>
  <c r="G111" i="528"/>
  <c r="AA110" i="528"/>
  <c r="O110" i="528"/>
  <c r="N110" i="528"/>
  <c r="Q110" i="528" s="1"/>
  <c r="M110" i="528"/>
  <c r="AB110" i="528" s="1"/>
  <c r="K110" i="528"/>
  <c r="G110" i="528"/>
  <c r="AA109" i="528"/>
  <c r="O109" i="528"/>
  <c r="N109" i="528"/>
  <c r="P109" i="528" s="1"/>
  <c r="M109" i="528"/>
  <c r="AB109" i="528" s="1"/>
  <c r="K109" i="528"/>
  <c r="Q109" i="528" s="1"/>
  <c r="G109" i="528"/>
  <c r="AA108" i="528"/>
  <c r="O108" i="528"/>
  <c r="N108" i="528"/>
  <c r="Q108" i="528" s="1"/>
  <c r="M108" i="528"/>
  <c r="AB108" i="528" s="1"/>
  <c r="K108" i="528"/>
  <c r="G108" i="528"/>
  <c r="AB107" i="528"/>
  <c r="O107" i="528"/>
  <c r="M107" i="528"/>
  <c r="AA107" i="528" s="1"/>
  <c r="K107" i="528"/>
  <c r="G107" i="528"/>
  <c r="T106" i="528"/>
  <c r="S106" i="528"/>
  <c r="M106" i="528"/>
  <c r="AB106" i="528" s="1"/>
  <c r="AC90" i="528" s="1"/>
  <c r="L106" i="528"/>
  <c r="O106" i="528" s="1"/>
  <c r="J106" i="528"/>
  <c r="K106" i="528" s="1"/>
  <c r="I106" i="528"/>
  <c r="AA93" i="528"/>
  <c r="O93" i="528"/>
  <c r="M93" i="528"/>
  <c r="AB93" i="528" s="1"/>
  <c r="K93" i="528"/>
  <c r="G93" i="528"/>
  <c r="AA92" i="528"/>
  <c r="O92" i="528"/>
  <c r="M92" i="528"/>
  <c r="N92" i="528" s="1"/>
  <c r="K92" i="528"/>
  <c r="G92" i="528"/>
  <c r="AA91" i="528"/>
  <c r="O91" i="528"/>
  <c r="N91" i="528"/>
  <c r="P91" i="528" s="1"/>
  <c r="M91" i="528"/>
  <c r="AB91" i="528" s="1"/>
  <c r="K91" i="528"/>
  <c r="Q91" i="528" s="1"/>
  <c r="G91" i="528"/>
  <c r="AB90" i="528"/>
  <c r="O90" i="528"/>
  <c r="N90" i="528"/>
  <c r="Q90" i="528" s="1"/>
  <c r="M90" i="528"/>
  <c r="AA90" i="528" s="1"/>
  <c r="K90" i="528"/>
  <c r="G90" i="528"/>
  <c r="T89" i="528"/>
  <c r="S89" i="528"/>
  <c r="O89" i="528"/>
  <c r="M89" i="528"/>
  <c r="AB89" i="528" s="1"/>
  <c r="AC73" i="528" s="1"/>
  <c r="L89" i="528"/>
  <c r="J89" i="528"/>
  <c r="K89" i="528" s="1"/>
  <c r="I89" i="528"/>
  <c r="AA77" i="528"/>
  <c r="O77" i="528"/>
  <c r="N77" i="528"/>
  <c r="Q77" i="528" s="1"/>
  <c r="M77" i="528"/>
  <c r="AB77" i="528" s="1"/>
  <c r="K77" i="528"/>
  <c r="G77" i="528"/>
  <c r="AB76" i="528"/>
  <c r="AA76" i="528"/>
  <c r="O76" i="528"/>
  <c r="N76" i="528"/>
  <c r="M76" i="528"/>
  <c r="K76" i="528"/>
  <c r="Q76" i="528" s="1"/>
  <c r="G76" i="528"/>
  <c r="AA75" i="528"/>
  <c r="O75" i="528"/>
  <c r="M75" i="528"/>
  <c r="N75" i="528" s="1"/>
  <c r="K75" i="528"/>
  <c r="G75" i="528"/>
  <c r="AA74" i="528"/>
  <c r="O74" i="528"/>
  <c r="N74" i="528"/>
  <c r="P74" i="528" s="1"/>
  <c r="M74" i="528"/>
  <c r="AB74" i="528" s="1"/>
  <c r="K74" i="528"/>
  <c r="Q74" i="528" s="1"/>
  <c r="G74" i="528"/>
  <c r="AB73" i="528"/>
  <c r="O73" i="528"/>
  <c r="N73" i="528"/>
  <c r="Q73" i="528" s="1"/>
  <c r="M73" i="528"/>
  <c r="AA73" i="528" s="1"/>
  <c r="K73" i="528"/>
  <c r="G73" i="528"/>
  <c r="T72" i="528"/>
  <c r="S72" i="528"/>
  <c r="O72" i="528"/>
  <c r="M72" i="528"/>
  <c r="AB72" i="528" s="1"/>
  <c r="AC56" i="528" s="1"/>
  <c r="L72" i="528"/>
  <c r="J72" i="528"/>
  <c r="K72" i="528" s="1"/>
  <c r="I72" i="528"/>
  <c r="AB56" i="528"/>
  <c r="O56" i="528"/>
  <c r="N56" i="528"/>
  <c r="Q56" i="528" s="1"/>
  <c r="M56" i="528"/>
  <c r="AA56" i="528" s="1"/>
  <c r="K56" i="528"/>
  <c r="G56" i="528"/>
  <c r="T55" i="528"/>
  <c r="S55" i="528"/>
  <c r="O55" i="528"/>
  <c r="M55" i="528"/>
  <c r="AB55" i="528" s="1"/>
  <c r="AC39" i="528" s="1"/>
  <c r="L55" i="528"/>
  <c r="J55" i="528"/>
  <c r="K55" i="528" s="1"/>
  <c r="I55" i="528"/>
  <c r="AA41" i="528"/>
  <c r="O41" i="528"/>
  <c r="N41" i="528"/>
  <c r="Q41" i="528" s="1"/>
  <c r="M41" i="528"/>
  <c r="AB41" i="528" s="1"/>
  <c r="K41" i="528"/>
  <c r="G41" i="528"/>
  <c r="AA40" i="528"/>
  <c r="O40" i="528"/>
  <c r="M40" i="528"/>
  <c r="AB40" i="528" s="1"/>
  <c r="K40" i="528"/>
  <c r="G40" i="528"/>
  <c r="AB39" i="528"/>
  <c r="AA39" i="528"/>
  <c r="Q39" i="528"/>
  <c r="O39" i="528"/>
  <c r="N39" i="528"/>
  <c r="P39" i="528" s="1"/>
  <c r="M39" i="528"/>
  <c r="K39" i="528"/>
  <c r="G39" i="528"/>
  <c r="AB38" i="528"/>
  <c r="AC22" i="528" s="1"/>
  <c r="T38" i="528"/>
  <c r="S38" i="528"/>
  <c r="M38" i="528"/>
  <c r="N38" i="528" s="1"/>
  <c r="L38" i="528"/>
  <c r="O38" i="528" s="1"/>
  <c r="J38" i="528"/>
  <c r="K38" i="528" s="1"/>
  <c r="I38" i="528"/>
  <c r="AA23" i="528"/>
  <c r="O23" i="528"/>
  <c r="N23" i="528"/>
  <c r="Q23" i="528" s="1"/>
  <c r="M23" i="528"/>
  <c r="AB23" i="528" s="1"/>
  <c r="K23" i="528"/>
  <c r="G23" i="528"/>
  <c r="AB22" i="528"/>
  <c r="AA22" i="528"/>
  <c r="Q22" i="528"/>
  <c r="O22" i="528"/>
  <c r="N22" i="528"/>
  <c r="P22" i="528" s="1"/>
  <c r="M22" i="528"/>
  <c r="K22" i="528"/>
  <c r="G22" i="528"/>
  <c r="T21" i="528"/>
  <c r="S21" i="528"/>
  <c r="M21" i="528"/>
  <c r="N21" i="528" s="1"/>
  <c r="L21" i="528"/>
  <c r="O21" i="528" s="1"/>
  <c r="J21" i="528"/>
  <c r="K21" i="528" s="1"/>
  <c r="I21" i="528"/>
  <c r="AA6" i="528"/>
  <c r="O6" i="528"/>
  <c r="M6" i="528"/>
  <c r="N6" i="528" s="1"/>
  <c r="K6" i="528"/>
  <c r="G6" i="528"/>
  <c r="AB5" i="528"/>
  <c r="AA5" i="528"/>
  <c r="O5" i="528"/>
  <c r="N5" i="528"/>
  <c r="Q5" i="528" s="1"/>
  <c r="M5" i="528"/>
  <c r="K5" i="528"/>
  <c r="G5" i="528"/>
  <c r="F1" i="528" s="1"/>
  <c r="H2" i="528"/>
  <c r="D1" i="528"/>
  <c r="F3" i="527" s="1"/>
  <c r="X29" i="527"/>
  <c r="W29" i="527"/>
  <c r="V29" i="527"/>
  <c r="M8" i="527" s="1"/>
  <c r="T29" i="527"/>
  <c r="P29" i="527"/>
  <c r="O29" i="527"/>
  <c r="N29" i="527"/>
  <c r="M29" i="527"/>
  <c r="K29" i="527"/>
  <c r="H29" i="527"/>
  <c r="G29" i="527"/>
  <c r="D29" i="527"/>
  <c r="K8" i="527" s="1"/>
  <c r="O15" i="527"/>
  <c r="I8" i="527" s="1"/>
  <c r="N15" i="527"/>
  <c r="K15" i="527"/>
  <c r="I15" i="527"/>
  <c r="H15" i="527"/>
  <c r="G15" i="527"/>
  <c r="G8" i="527" s="1"/>
  <c r="F15" i="527"/>
  <c r="E15" i="527"/>
  <c r="D15" i="527"/>
  <c r="F8" i="527"/>
  <c r="E8" i="527"/>
  <c r="M7" i="527"/>
  <c r="K7" i="527"/>
  <c r="I7" i="527"/>
  <c r="G7" i="527"/>
  <c r="F7" i="527"/>
  <c r="E7" i="527"/>
  <c r="M6" i="527"/>
  <c r="K6" i="527"/>
  <c r="I6" i="527"/>
  <c r="G6" i="527"/>
  <c r="F6" i="527"/>
  <c r="E6" i="527"/>
  <c r="T174" i="526"/>
  <c r="S174" i="526"/>
  <c r="M174" i="526"/>
  <c r="AB174" i="526" s="1"/>
  <c r="AC158" i="526" s="1"/>
  <c r="L174" i="526"/>
  <c r="O174" i="526" s="1"/>
  <c r="J174" i="526"/>
  <c r="K174" i="526" s="1"/>
  <c r="I174" i="526"/>
  <c r="AA159" i="526"/>
  <c r="O159" i="526"/>
  <c r="M159" i="526"/>
  <c r="AB159" i="526" s="1"/>
  <c r="K159" i="526"/>
  <c r="G159" i="526"/>
  <c r="AB158" i="526"/>
  <c r="AA158" i="526"/>
  <c r="O158" i="526"/>
  <c r="M158" i="526"/>
  <c r="N158" i="526" s="1"/>
  <c r="K158" i="526"/>
  <c r="G158" i="526"/>
  <c r="T157" i="526"/>
  <c r="S157" i="526"/>
  <c r="L157" i="526"/>
  <c r="O157" i="526" s="1"/>
  <c r="J157" i="526"/>
  <c r="K157" i="526" s="1"/>
  <c r="I157" i="526"/>
  <c r="AB141" i="526"/>
  <c r="O141" i="526"/>
  <c r="M141" i="526"/>
  <c r="AA141" i="526" s="1"/>
  <c r="K141" i="526"/>
  <c r="G141" i="526"/>
  <c r="T140" i="526"/>
  <c r="S140" i="526"/>
  <c r="L140" i="526"/>
  <c r="O140" i="526" s="1"/>
  <c r="J140" i="526"/>
  <c r="K140" i="526" s="1"/>
  <c r="I140" i="526"/>
  <c r="AB126" i="526"/>
  <c r="AA126" i="526"/>
  <c r="O126" i="526"/>
  <c r="M126" i="526"/>
  <c r="N126" i="526" s="1"/>
  <c r="K126" i="526"/>
  <c r="G126" i="526"/>
  <c r="AB125" i="526"/>
  <c r="AA125" i="526"/>
  <c r="Q125" i="526"/>
  <c r="O125" i="526"/>
  <c r="N125" i="526"/>
  <c r="M125" i="526"/>
  <c r="K125" i="526"/>
  <c r="P125" i="526" s="1"/>
  <c r="G125" i="526"/>
  <c r="AA124" i="526"/>
  <c r="O124" i="526"/>
  <c r="N124" i="526"/>
  <c r="Q124" i="526" s="1"/>
  <c r="M124" i="526"/>
  <c r="M140" i="526" s="1"/>
  <c r="K124" i="526"/>
  <c r="G124" i="526"/>
  <c r="T123" i="526"/>
  <c r="S123" i="526"/>
  <c r="O123" i="526"/>
  <c r="M123" i="526"/>
  <c r="AB123" i="526" s="1"/>
  <c r="AC107" i="526" s="1"/>
  <c r="L123" i="526"/>
  <c r="J123" i="526"/>
  <c r="K123" i="526" s="1"/>
  <c r="I123" i="526"/>
  <c r="O110" i="526"/>
  <c r="N110" i="526"/>
  <c r="Q110" i="526" s="1"/>
  <c r="M110" i="526"/>
  <c r="AB110" i="526" s="1"/>
  <c r="K110" i="526"/>
  <c r="G110" i="526"/>
  <c r="AA109" i="526"/>
  <c r="O109" i="526"/>
  <c r="N109" i="526"/>
  <c r="Q109" i="526" s="1"/>
  <c r="M109" i="526"/>
  <c r="AB109" i="526" s="1"/>
  <c r="K109" i="526"/>
  <c r="G109" i="526"/>
  <c r="AB108" i="526"/>
  <c r="AA108" i="526"/>
  <c r="O108" i="526"/>
  <c r="N108" i="526"/>
  <c r="P108" i="526" s="1"/>
  <c r="M108" i="526"/>
  <c r="K108" i="526"/>
  <c r="Q108" i="526" s="1"/>
  <c r="G108" i="526"/>
  <c r="AB107" i="526"/>
  <c r="AA107" i="526"/>
  <c r="Q107" i="526"/>
  <c r="O107" i="526"/>
  <c r="N107" i="526"/>
  <c r="P107" i="526" s="1"/>
  <c r="M107" i="526"/>
  <c r="K107" i="526"/>
  <c r="G107" i="526"/>
  <c r="T106" i="526"/>
  <c r="S106" i="526"/>
  <c r="L106" i="526"/>
  <c r="O106" i="526" s="1"/>
  <c r="J106" i="526"/>
  <c r="K106" i="526" s="1"/>
  <c r="I106" i="526"/>
  <c r="AA94" i="526"/>
  <c r="Q94" i="526"/>
  <c r="O94" i="526"/>
  <c r="N94" i="526"/>
  <c r="M94" i="526"/>
  <c r="AB94" i="526" s="1"/>
  <c r="K94" i="526"/>
  <c r="P94" i="526" s="1"/>
  <c r="G94" i="526"/>
  <c r="AA93" i="526"/>
  <c r="O93" i="526"/>
  <c r="N93" i="526"/>
  <c r="Q93" i="526" s="1"/>
  <c r="M93" i="526"/>
  <c r="AB93" i="526" s="1"/>
  <c r="K93" i="526"/>
  <c r="G93" i="526"/>
  <c r="AA92" i="526"/>
  <c r="O92" i="526"/>
  <c r="N92" i="526"/>
  <c r="Q92" i="526" s="1"/>
  <c r="M92" i="526"/>
  <c r="AB92" i="526" s="1"/>
  <c r="K92" i="526"/>
  <c r="G92" i="526"/>
  <c r="AB91" i="526"/>
  <c r="AA91" i="526"/>
  <c r="O91" i="526"/>
  <c r="N91" i="526"/>
  <c r="Q91" i="526" s="1"/>
  <c r="M91" i="526"/>
  <c r="K91" i="526"/>
  <c r="G91" i="526"/>
  <c r="AB90" i="526"/>
  <c r="AA90" i="526"/>
  <c r="Q90" i="526"/>
  <c r="O90" i="526"/>
  <c r="N90" i="526"/>
  <c r="P90" i="526" s="1"/>
  <c r="M90" i="526"/>
  <c r="M106" i="526" s="1"/>
  <c r="K90" i="526"/>
  <c r="G90" i="526"/>
  <c r="T89" i="526"/>
  <c r="S89" i="526"/>
  <c r="L89" i="526"/>
  <c r="O89" i="526" s="1"/>
  <c r="J89" i="526"/>
  <c r="K89" i="526" s="1"/>
  <c r="I89" i="526"/>
  <c r="AA78" i="526"/>
  <c r="Q78" i="526"/>
  <c r="O78" i="526"/>
  <c r="N78" i="526"/>
  <c r="M78" i="526"/>
  <c r="AB78" i="526" s="1"/>
  <c r="K78" i="526"/>
  <c r="P78" i="526" s="1"/>
  <c r="G78" i="526"/>
  <c r="AA77" i="526"/>
  <c r="O77" i="526"/>
  <c r="N77" i="526"/>
  <c r="Q77" i="526" s="1"/>
  <c r="M77" i="526"/>
  <c r="AB77" i="526" s="1"/>
  <c r="K77" i="526"/>
  <c r="G77" i="526"/>
  <c r="AA76" i="526"/>
  <c r="O76" i="526"/>
  <c r="N76" i="526"/>
  <c r="Q76" i="526" s="1"/>
  <c r="M76" i="526"/>
  <c r="AB76" i="526" s="1"/>
  <c r="K76" i="526"/>
  <c r="G76" i="526"/>
  <c r="AB75" i="526"/>
  <c r="AA75" i="526"/>
  <c r="O75" i="526"/>
  <c r="N75" i="526"/>
  <c r="Q75" i="526" s="1"/>
  <c r="M75" i="526"/>
  <c r="K75" i="526"/>
  <c r="G75" i="526"/>
  <c r="AA74" i="526"/>
  <c r="Q74" i="526"/>
  <c r="O74" i="526"/>
  <c r="N74" i="526"/>
  <c r="P74" i="526" s="1"/>
  <c r="M74" i="526"/>
  <c r="AB74" i="526" s="1"/>
  <c r="K74" i="526"/>
  <c r="G74" i="526"/>
  <c r="AB73" i="526"/>
  <c r="AA73" i="526"/>
  <c r="O73" i="526"/>
  <c r="N73" i="526"/>
  <c r="Q73" i="526" s="1"/>
  <c r="M73" i="526"/>
  <c r="M89" i="526" s="1"/>
  <c r="K73" i="526"/>
  <c r="G73" i="526"/>
  <c r="T72" i="526"/>
  <c r="S72" i="526"/>
  <c r="O72" i="526"/>
  <c r="M72" i="526"/>
  <c r="AB72" i="526" s="1"/>
  <c r="AC56" i="526" s="1"/>
  <c r="L72" i="526"/>
  <c r="J72" i="526"/>
  <c r="K72" i="526" s="1"/>
  <c r="I72" i="526"/>
  <c r="AA59" i="526"/>
  <c r="O59" i="526"/>
  <c r="N59" i="526"/>
  <c r="Q59" i="526" s="1"/>
  <c r="M59" i="526"/>
  <c r="AB59" i="526" s="1"/>
  <c r="K59" i="526"/>
  <c r="G59" i="526"/>
  <c r="AA58" i="526"/>
  <c r="O58" i="526"/>
  <c r="N58" i="526"/>
  <c r="P58" i="526" s="1"/>
  <c r="M58" i="526"/>
  <c r="AB58" i="526" s="1"/>
  <c r="K58" i="526"/>
  <c r="Q58" i="526" s="1"/>
  <c r="G58" i="526"/>
  <c r="AB57" i="526"/>
  <c r="AA57" i="526"/>
  <c r="O57" i="526"/>
  <c r="N57" i="526"/>
  <c r="Q57" i="526" s="1"/>
  <c r="M57" i="526"/>
  <c r="K57" i="526"/>
  <c r="G57" i="526"/>
  <c r="AB56" i="526"/>
  <c r="AA56" i="526"/>
  <c r="O56" i="526"/>
  <c r="M56" i="526"/>
  <c r="N56" i="526" s="1"/>
  <c r="K56" i="526"/>
  <c r="G56" i="526"/>
  <c r="T55" i="526"/>
  <c r="S55" i="526"/>
  <c r="L55" i="526"/>
  <c r="O55" i="526" s="1"/>
  <c r="J55" i="526"/>
  <c r="K55" i="526" s="1"/>
  <c r="I55" i="526"/>
  <c r="AA44" i="526"/>
  <c r="Q44" i="526"/>
  <c r="O44" i="526"/>
  <c r="N44" i="526"/>
  <c r="P44" i="526" s="1"/>
  <c r="M44" i="526"/>
  <c r="AB44" i="526" s="1"/>
  <c r="K44" i="526"/>
  <c r="G44" i="526"/>
  <c r="AA43" i="526"/>
  <c r="O43" i="526"/>
  <c r="N43" i="526"/>
  <c r="Q43" i="526" s="1"/>
  <c r="M43" i="526"/>
  <c r="AB43" i="526" s="1"/>
  <c r="K43" i="526"/>
  <c r="G43" i="526"/>
  <c r="AA42" i="526"/>
  <c r="O42" i="526"/>
  <c r="N42" i="526"/>
  <c r="P42" i="526" s="1"/>
  <c r="M42" i="526"/>
  <c r="AB42" i="526" s="1"/>
  <c r="K42" i="526"/>
  <c r="Q42" i="526" s="1"/>
  <c r="G42" i="526"/>
  <c r="AB41" i="526"/>
  <c r="AA41" i="526"/>
  <c r="O41" i="526"/>
  <c r="N41" i="526"/>
  <c r="Q41" i="526" s="1"/>
  <c r="M41" i="526"/>
  <c r="K41" i="526"/>
  <c r="G41" i="526"/>
  <c r="AA40" i="526"/>
  <c r="O40" i="526"/>
  <c r="N40" i="526"/>
  <c r="P40" i="526" s="1"/>
  <c r="M40" i="526"/>
  <c r="AB40" i="526" s="1"/>
  <c r="K40" i="526"/>
  <c r="Q40" i="526" s="1"/>
  <c r="G40" i="526"/>
  <c r="AB39" i="526"/>
  <c r="O39" i="526"/>
  <c r="N39" i="526"/>
  <c r="Q39" i="526" s="1"/>
  <c r="M39" i="526"/>
  <c r="M55" i="526" s="1"/>
  <c r="K39" i="526"/>
  <c r="G39" i="526"/>
  <c r="T38" i="526"/>
  <c r="S38" i="526"/>
  <c r="M38" i="526"/>
  <c r="AB38" i="526" s="1"/>
  <c r="AC22" i="526" s="1"/>
  <c r="L38" i="526"/>
  <c r="O38" i="526" s="1"/>
  <c r="J38" i="526"/>
  <c r="K38" i="526" s="1"/>
  <c r="I38" i="526"/>
  <c r="AA26" i="526"/>
  <c r="O26" i="526"/>
  <c r="N26" i="526"/>
  <c r="Q26" i="526" s="1"/>
  <c r="M26" i="526"/>
  <c r="AB26" i="526" s="1"/>
  <c r="K26" i="526"/>
  <c r="G26" i="526"/>
  <c r="AA25" i="526"/>
  <c r="O25" i="526"/>
  <c r="N25" i="526"/>
  <c r="P25" i="526" s="1"/>
  <c r="M25" i="526"/>
  <c r="AB25" i="526" s="1"/>
  <c r="K25" i="526"/>
  <c r="Q25" i="526" s="1"/>
  <c r="G25" i="526"/>
  <c r="AA24" i="526"/>
  <c r="O24" i="526"/>
  <c r="N24" i="526"/>
  <c r="Q24" i="526" s="1"/>
  <c r="M24" i="526"/>
  <c r="AB24" i="526" s="1"/>
  <c r="K24" i="526"/>
  <c r="G24" i="526"/>
  <c r="AA23" i="526"/>
  <c r="O23" i="526"/>
  <c r="N23" i="526"/>
  <c r="Q23" i="526" s="1"/>
  <c r="M23" i="526"/>
  <c r="AB23" i="526" s="1"/>
  <c r="K23" i="526"/>
  <c r="G23" i="526"/>
  <c r="AB22" i="526"/>
  <c r="O22" i="526"/>
  <c r="N22" i="526"/>
  <c r="Q22" i="526" s="1"/>
  <c r="M22" i="526"/>
  <c r="AA22" i="526" s="1"/>
  <c r="K22" i="526"/>
  <c r="G22" i="526"/>
  <c r="T21" i="526"/>
  <c r="S21" i="526"/>
  <c r="M21" i="526"/>
  <c r="AB21" i="526" s="1"/>
  <c r="AC5" i="526" s="1"/>
  <c r="L21" i="526"/>
  <c r="O21" i="526" s="1"/>
  <c r="J21" i="526"/>
  <c r="K21" i="526" s="1"/>
  <c r="I21" i="526"/>
  <c r="AA6" i="526"/>
  <c r="O6" i="526"/>
  <c r="N6" i="526"/>
  <c r="Q6" i="526" s="1"/>
  <c r="M6" i="526"/>
  <c r="AB6" i="526" s="1"/>
  <c r="K6" i="526"/>
  <c r="G6" i="526"/>
  <c r="AB5" i="526"/>
  <c r="AA5" i="526"/>
  <c r="O5" i="526"/>
  <c r="N5" i="526"/>
  <c r="Q5" i="526" s="1"/>
  <c r="M5" i="526"/>
  <c r="K5" i="526"/>
  <c r="G5" i="526"/>
  <c r="F1" i="526" s="1"/>
  <c r="F2" i="526" s="1"/>
  <c r="H2" i="526"/>
  <c r="H1" i="526"/>
  <c r="D1" i="526"/>
  <c r="T208" i="525"/>
  <c r="S208" i="525"/>
  <c r="O208" i="525"/>
  <c r="L208" i="525"/>
  <c r="J208" i="525"/>
  <c r="K208" i="525" s="1"/>
  <c r="I208" i="525"/>
  <c r="AA197" i="525"/>
  <c r="O197" i="525"/>
  <c r="N197" i="525"/>
  <c r="Q197" i="525" s="1"/>
  <c r="M197" i="525"/>
  <c r="AB197" i="525" s="1"/>
  <c r="K197" i="525"/>
  <c r="G197" i="525"/>
  <c r="AB196" i="525"/>
  <c r="AA196" i="525"/>
  <c r="O196" i="525"/>
  <c r="N196" i="525"/>
  <c r="P196" i="525" s="1"/>
  <c r="M196" i="525"/>
  <c r="K196" i="525"/>
  <c r="Q196" i="525" s="1"/>
  <c r="G196" i="525"/>
  <c r="AA195" i="525"/>
  <c r="O195" i="525"/>
  <c r="N195" i="525"/>
  <c r="P195" i="525" s="1"/>
  <c r="M195" i="525"/>
  <c r="AB195" i="525" s="1"/>
  <c r="K195" i="525"/>
  <c r="Q195" i="525" s="1"/>
  <c r="G195" i="525"/>
  <c r="AA194" i="525"/>
  <c r="O194" i="525"/>
  <c r="N194" i="525"/>
  <c r="P194" i="525" s="1"/>
  <c r="M194" i="525"/>
  <c r="AB194" i="525" s="1"/>
  <c r="K194" i="525"/>
  <c r="Q194" i="525" s="1"/>
  <c r="G194" i="525"/>
  <c r="AA193" i="525"/>
  <c r="O193" i="525"/>
  <c r="N193" i="525"/>
  <c r="Q193" i="525" s="1"/>
  <c r="M193" i="525"/>
  <c r="AB193" i="525" s="1"/>
  <c r="K193" i="525"/>
  <c r="G193" i="525"/>
  <c r="O192" i="525"/>
  <c r="N192" i="525"/>
  <c r="Q192" i="525" s="1"/>
  <c r="M192" i="525"/>
  <c r="M208" i="525" s="1"/>
  <c r="K192" i="525"/>
  <c r="G192" i="525"/>
  <c r="T191" i="525"/>
  <c r="S191" i="525"/>
  <c r="M191" i="525"/>
  <c r="AB191" i="525" s="1"/>
  <c r="AC175" i="525" s="1"/>
  <c r="L191" i="525"/>
  <c r="O191" i="525" s="1"/>
  <c r="J191" i="525"/>
  <c r="K191" i="525" s="1"/>
  <c r="I191" i="525"/>
  <c r="AB178" i="525"/>
  <c r="AA178" i="525"/>
  <c r="O178" i="525"/>
  <c r="M178" i="525"/>
  <c r="N178" i="525" s="1"/>
  <c r="K178" i="525"/>
  <c r="G178" i="525"/>
  <c r="AA177" i="525"/>
  <c r="O177" i="525"/>
  <c r="N177" i="525"/>
  <c r="P177" i="525" s="1"/>
  <c r="M177" i="525"/>
  <c r="AB177" i="525" s="1"/>
  <c r="K177" i="525"/>
  <c r="Q177" i="525" s="1"/>
  <c r="G177" i="525"/>
  <c r="AA176" i="525"/>
  <c r="O176" i="525"/>
  <c r="N176" i="525"/>
  <c r="P176" i="525" s="1"/>
  <c r="M176" i="525"/>
  <c r="AB176" i="525" s="1"/>
  <c r="K176" i="525"/>
  <c r="Q176" i="525" s="1"/>
  <c r="G176" i="525"/>
  <c r="AB175" i="525"/>
  <c r="O175" i="525"/>
  <c r="M175" i="525"/>
  <c r="N175" i="525" s="1"/>
  <c r="K175" i="525"/>
  <c r="G175" i="525"/>
  <c r="T174" i="525"/>
  <c r="S174" i="525"/>
  <c r="O174" i="525"/>
  <c r="M174" i="525"/>
  <c r="N174" i="525" s="1"/>
  <c r="L174" i="525"/>
  <c r="J174" i="525"/>
  <c r="K174" i="525" s="1"/>
  <c r="I174" i="525"/>
  <c r="AA160" i="525"/>
  <c r="O160" i="525"/>
  <c r="N160" i="525"/>
  <c r="Q160" i="525" s="1"/>
  <c r="M160" i="525"/>
  <c r="AB160" i="525" s="1"/>
  <c r="K160" i="525"/>
  <c r="G160" i="525"/>
  <c r="AA159" i="525"/>
  <c r="O159" i="525"/>
  <c r="M159" i="525"/>
  <c r="AB159" i="525" s="1"/>
  <c r="K159" i="525"/>
  <c r="G159" i="525"/>
  <c r="AB158" i="525"/>
  <c r="AA158" i="525"/>
  <c r="O158" i="525"/>
  <c r="N158" i="525"/>
  <c r="Q158" i="525" s="1"/>
  <c r="M158" i="525"/>
  <c r="K158" i="525"/>
  <c r="G158" i="525"/>
  <c r="T157" i="525"/>
  <c r="S157" i="525"/>
  <c r="L157" i="525"/>
  <c r="O157" i="525" s="1"/>
  <c r="J157" i="525"/>
  <c r="K157" i="525" s="1"/>
  <c r="I157" i="525"/>
  <c r="AA144" i="525"/>
  <c r="O144" i="525"/>
  <c r="M144" i="525"/>
  <c r="AB144" i="525" s="1"/>
  <c r="K144" i="525"/>
  <c r="G144" i="525"/>
  <c r="AA143" i="525"/>
  <c r="O143" i="525"/>
  <c r="N143" i="525"/>
  <c r="P143" i="525" s="1"/>
  <c r="M143" i="525"/>
  <c r="AB143" i="525" s="1"/>
  <c r="K143" i="525"/>
  <c r="Q143" i="525" s="1"/>
  <c r="G143" i="525"/>
  <c r="AA142" i="525"/>
  <c r="O142" i="525"/>
  <c r="N142" i="525"/>
  <c r="Q142" i="525" s="1"/>
  <c r="M142" i="525"/>
  <c r="AB142" i="525" s="1"/>
  <c r="K142" i="525"/>
  <c r="G142" i="525"/>
  <c r="O141" i="525"/>
  <c r="N141" i="525"/>
  <c r="Q141" i="525" s="1"/>
  <c r="M141" i="525"/>
  <c r="AB141" i="525" s="1"/>
  <c r="K141" i="525"/>
  <c r="G141" i="525"/>
  <c r="T140" i="525"/>
  <c r="S140" i="525"/>
  <c r="M140" i="525"/>
  <c r="AB140" i="525" s="1"/>
  <c r="AC124" i="525" s="1"/>
  <c r="L140" i="525"/>
  <c r="O140" i="525" s="1"/>
  <c r="J140" i="525"/>
  <c r="K140" i="525" s="1"/>
  <c r="I140" i="525"/>
  <c r="AA127" i="525"/>
  <c r="O127" i="525"/>
  <c r="M127" i="525"/>
  <c r="AB127" i="525" s="1"/>
  <c r="K127" i="525"/>
  <c r="G127" i="525"/>
  <c r="AA126" i="525"/>
  <c r="O126" i="525"/>
  <c r="M126" i="525"/>
  <c r="AB126" i="525" s="1"/>
  <c r="K126" i="525"/>
  <c r="G126" i="525"/>
  <c r="AA125" i="525"/>
  <c r="O125" i="525"/>
  <c r="N125" i="525"/>
  <c r="P125" i="525" s="1"/>
  <c r="M125" i="525"/>
  <c r="AB125" i="525" s="1"/>
  <c r="K125" i="525"/>
  <c r="Q125" i="525" s="1"/>
  <c r="G125" i="525"/>
  <c r="AB124" i="525"/>
  <c r="Q124" i="525"/>
  <c r="O124" i="525"/>
  <c r="N124" i="525"/>
  <c r="P124" i="525" s="1"/>
  <c r="M124" i="525"/>
  <c r="AA124" i="525" s="1"/>
  <c r="K124" i="525"/>
  <c r="G124" i="525"/>
  <c r="T123" i="525"/>
  <c r="S123" i="525"/>
  <c r="O123" i="525"/>
  <c r="L123" i="525"/>
  <c r="J123" i="525"/>
  <c r="K123" i="525" s="1"/>
  <c r="I123" i="525"/>
  <c r="AA112" i="525"/>
  <c r="O112" i="525"/>
  <c r="N112" i="525"/>
  <c r="Q112" i="525" s="1"/>
  <c r="M112" i="525"/>
  <c r="AB112" i="525" s="1"/>
  <c r="K112" i="525"/>
  <c r="G112" i="525"/>
  <c r="AA111" i="525"/>
  <c r="O111" i="525"/>
  <c r="M111" i="525"/>
  <c r="AB111" i="525" s="1"/>
  <c r="K111" i="525"/>
  <c r="G111" i="525"/>
  <c r="AA110" i="525"/>
  <c r="O110" i="525"/>
  <c r="N110" i="525"/>
  <c r="Q110" i="525" s="1"/>
  <c r="M110" i="525"/>
  <c r="AB110" i="525" s="1"/>
  <c r="K110" i="525"/>
  <c r="G110" i="525"/>
  <c r="AA109" i="525"/>
  <c r="O109" i="525"/>
  <c r="N109" i="525"/>
  <c r="P109" i="525" s="1"/>
  <c r="M109" i="525"/>
  <c r="AB109" i="525" s="1"/>
  <c r="K109" i="525"/>
  <c r="Q109" i="525" s="1"/>
  <c r="G109" i="525"/>
  <c r="AA108" i="525"/>
  <c r="O108" i="525"/>
  <c r="N108" i="525"/>
  <c r="Q108" i="525" s="1"/>
  <c r="M108" i="525"/>
  <c r="AB108" i="525" s="1"/>
  <c r="K108" i="525"/>
  <c r="G108" i="525"/>
  <c r="O107" i="525"/>
  <c r="N107" i="525"/>
  <c r="Q107" i="525" s="1"/>
  <c r="M107" i="525"/>
  <c r="M123" i="525" s="1"/>
  <c r="K107" i="525"/>
  <c r="G107" i="525"/>
  <c r="T106" i="525"/>
  <c r="S106" i="525"/>
  <c r="M106" i="525"/>
  <c r="AB106" i="525" s="1"/>
  <c r="AC90" i="525" s="1"/>
  <c r="L106" i="525"/>
  <c r="O106" i="525" s="1"/>
  <c r="J106" i="525"/>
  <c r="K106" i="525" s="1"/>
  <c r="I106" i="525"/>
  <c r="AB93" i="525"/>
  <c r="AA93" i="525"/>
  <c r="O93" i="525"/>
  <c r="N93" i="525"/>
  <c r="Q93" i="525" s="1"/>
  <c r="M93" i="525"/>
  <c r="K93" i="525"/>
  <c r="G93" i="525"/>
  <c r="AA92" i="525"/>
  <c r="O92" i="525"/>
  <c r="M92" i="525"/>
  <c r="AB92" i="525" s="1"/>
  <c r="K92" i="525"/>
  <c r="G92" i="525"/>
  <c r="AA91" i="525"/>
  <c r="O91" i="525"/>
  <c r="N91" i="525"/>
  <c r="P91" i="525" s="1"/>
  <c r="M91" i="525"/>
  <c r="AB91" i="525" s="1"/>
  <c r="K91" i="525"/>
  <c r="Q91" i="525" s="1"/>
  <c r="G91" i="525"/>
  <c r="AB90" i="525"/>
  <c r="Q90" i="525"/>
  <c r="O90" i="525"/>
  <c r="N90" i="525"/>
  <c r="P90" i="525" s="1"/>
  <c r="M90" i="525"/>
  <c r="AA90" i="525" s="1"/>
  <c r="K90" i="525"/>
  <c r="G90" i="525"/>
  <c r="T89" i="525"/>
  <c r="S89" i="525"/>
  <c r="O89" i="525"/>
  <c r="L89" i="525"/>
  <c r="J89" i="525"/>
  <c r="K89" i="525" s="1"/>
  <c r="I89" i="525"/>
  <c r="AA77" i="525"/>
  <c r="O77" i="525"/>
  <c r="N77" i="525"/>
  <c r="Q77" i="525" s="1"/>
  <c r="M77" i="525"/>
  <c r="AB77" i="525" s="1"/>
  <c r="K77" i="525"/>
  <c r="G77" i="525"/>
  <c r="AA76" i="525"/>
  <c r="O76" i="525"/>
  <c r="N76" i="525"/>
  <c r="Q76" i="525" s="1"/>
  <c r="M76" i="525"/>
  <c r="AB76" i="525" s="1"/>
  <c r="K76" i="525"/>
  <c r="G76" i="525"/>
  <c r="AA75" i="525"/>
  <c r="O75" i="525"/>
  <c r="M75" i="525"/>
  <c r="AB75" i="525" s="1"/>
  <c r="K75" i="525"/>
  <c r="G75" i="525"/>
  <c r="AA74" i="525"/>
  <c r="O74" i="525"/>
  <c r="N74" i="525"/>
  <c r="P74" i="525" s="1"/>
  <c r="M74" i="525"/>
  <c r="AB74" i="525" s="1"/>
  <c r="K74" i="525"/>
  <c r="Q74" i="525" s="1"/>
  <c r="G74" i="525"/>
  <c r="AB73" i="525"/>
  <c r="Q73" i="525"/>
  <c r="O73" i="525"/>
  <c r="N73" i="525"/>
  <c r="P73" i="525" s="1"/>
  <c r="M73" i="525"/>
  <c r="M89" i="525" s="1"/>
  <c r="K73" i="525"/>
  <c r="G73" i="525"/>
  <c r="T72" i="525"/>
  <c r="S72" i="525"/>
  <c r="L72" i="525"/>
  <c r="O72" i="525" s="1"/>
  <c r="J72" i="525"/>
  <c r="K72" i="525" s="1"/>
  <c r="I72" i="525"/>
  <c r="Q56" i="525"/>
  <c r="O56" i="525"/>
  <c r="N56" i="525"/>
  <c r="P56" i="525" s="1"/>
  <c r="M56" i="525"/>
  <c r="M72" i="525" s="1"/>
  <c r="K56" i="525"/>
  <c r="G56" i="525"/>
  <c r="T55" i="525"/>
  <c r="S55" i="525"/>
  <c r="M55" i="525"/>
  <c r="N55" i="525" s="1"/>
  <c r="L55" i="525"/>
  <c r="O55" i="525" s="1"/>
  <c r="J55" i="525"/>
  <c r="K55" i="525" s="1"/>
  <c r="I55" i="525"/>
  <c r="AA41" i="525"/>
  <c r="O41" i="525"/>
  <c r="N41" i="525"/>
  <c r="Q41" i="525" s="1"/>
  <c r="M41" i="525"/>
  <c r="AB41" i="525" s="1"/>
  <c r="K41" i="525"/>
  <c r="G41" i="525"/>
  <c r="AB40" i="525"/>
  <c r="AA40" i="525"/>
  <c r="O40" i="525"/>
  <c r="N40" i="525"/>
  <c r="P40" i="525" s="1"/>
  <c r="M40" i="525"/>
  <c r="K40" i="525"/>
  <c r="Q40" i="525" s="1"/>
  <c r="G40" i="525"/>
  <c r="AB39" i="525"/>
  <c r="AA39" i="525"/>
  <c r="Q39" i="525"/>
  <c r="O39" i="525"/>
  <c r="N39" i="525"/>
  <c r="P39" i="525" s="1"/>
  <c r="M39" i="525"/>
  <c r="K39" i="525"/>
  <c r="G39" i="525"/>
  <c r="T38" i="525"/>
  <c r="S38" i="525"/>
  <c r="M38" i="525"/>
  <c r="AB38" i="525" s="1"/>
  <c r="AC22" i="525" s="1"/>
  <c r="L38" i="525"/>
  <c r="O38" i="525" s="1"/>
  <c r="J38" i="525"/>
  <c r="K38" i="525" s="1"/>
  <c r="I38" i="525"/>
  <c r="AA23" i="525"/>
  <c r="O23" i="525"/>
  <c r="N23" i="525"/>
  <c r="P23" i="525" s="1"/>
  <c r="M23" i="525"/>
  <c r="AB23" i="525" s="1"/>
  <c r="K23" i="525"/>
  <c r="Q23" i="525" s="1"/>
  <c r="G23" i="525"/>
  <c r="AB22" i="525"/>
  <c r="AA22" i="525"/>
  <c r="O22" i="525"/>
  <c r="N22" i="525"/>
  <c r="Q22" i="525" s="1"/>
  <c r="M22" i="525"/>
  <c r="K22" i="525"/>
  <c r="G22" i="525"/>
  <c r="T21" i="525"/>
  <c r="S21" i="525"/>
  <c r="M21" i="525"/>
  <c r="N21" i="525" s="1"/>
  <c r="L21" i="525"/>
  <c r="O21" i="525" s="1"/>
  <c r="J21" i="525"/>
  <c r="K21" i="525" s="1"/>
  <c r="I21" i="525"/>
  <c r="AA6" i="525"/>
  <c r="O6" i="525"/>
  <c r="N6" i="525"/>
  <c r="Q6" i="525" s="1"/>
  <c r="M6" i="525"/>
  <c r="AB6" i="525" s="1"/>
  <c r="K6" i="525"/>
  <c r="G6" i="525"/>
  <c r="AB5" i="525"/>
  <c r="Q5" i="525"/>
  <c r="O5" i="525"/>
  <c r="N5" i="525"/>
  <c r="P5" i="525" s="1"/>
  <c r="M5" i="525"/>
  <c r="AA5" i="525" s="1"/>
  <c r="K5" i="525"/>
  <c r="G5" i="525"/>
  <c r="F1" i="525" s="1"/>
  <c r="H2" i="525"/>
  <c r="H1" i="525"/>
  <c r="D1" i="525"/>
  <c r="F3" i="524" s="1"/>
  <c r="X29" i="524"/>
  <c r="W29" i="524"/>
  <c r="V29" i="524"/>
  <c r="T29" i="524"/>
  <c r="P29" i="524"/>
  <c r="O29" i="524"/>
  <c r="N29" i="524"/>
  <c r="M29" i="524"/>
  <c r="K29" i="524"/>
  <c r="H29" i="524"/>
  <c r="G29" i="524"/>
  <c r="D29" i="524"/>
  <c r="O15" i="524"/>
  <c r="N15" i="524"/>
  <c r="M15" i="524"/>
  <c r="K15" i="524"/>
  <c r="I15" i="524"/>
  <c r="H15" i="524"/>
  <c r="G15" i="524"/>
  <c r="F15" i="524"/>
  <c r="E15" i="524"/>
  <c r="G8" i="524" s="1"/>
  <c r="D15" i="524"/>
  <c r="M8" i="524"/>
  <c r="K8" i="524"/>
  <c r="I8" i="524"/>
  <c r="F8" i="524"/>
  <c r="M7" i="524"/>
  <c r="K7" i="524"/>
  <c r="I7" i="524"/>
  <c r="G7" i="524"/>
  <c r="F7" i="524"/>
  <c r="E7" i="524"/>
  <c r="M6" i="524"/>
  <c r="K6" i="524"/>
  <c r="I6" i="524"/>
  <c r="G6" i="524"/>
  <c r="F6" i="524"/>
  <c r="E6" i="524"/>
  <c r="T174" i="523"/>
  <c r="S174" i="523"/>
  <c r="M174" i="523"/>
  <c r="AB174" i="523" s="1"/>
  <c r="AC158" i="523" s="1"/>
  <c r="L174" i="523"/>
  <c r="O174" i="523" s="1"/>
  <c r="J174" i="523"/>
  <c r="K174" i="523" s="1"/>
  <c r="I174" i="523"/>
  <c r="AA159" i="523"/>
  <c r="O159" i="523"/>
  <c r="M159" i="523"/>
  <c r="AB159" i="523" s="1"/>
  <c r="K159" i="523"/>
  <c r="G159" i="523"/>
  <c r="AB158" i="523"/>
  <c r="AA158" i="523"/>
  <c r="Q158" i="523"/>
  <c r="O158" i="523"/>
  <c r="N158" i="523"/>
  <c r="P158" i="523" s="1"/>
  <c r="M158" i="523"/>
  <c r="K158" i="523"/>
  <c r="G158" i="523"/>
  <c r="T157" i="523"/>
  <c r="S157" i="523"/>
  <c r="M157" i="523"/>
  <c r="N157" i="523" s="1"/>
  <c r="L157" i="523"/>
  <c r="O157" i="523" s="1"/>
  <c r="J157" i="523"/>
  <c r="K157" i="523" s="1"/>
  <c r="I157" i="523"/>
  <c r="AB141" i="523"/>
  <c r="AA141" i="523"/>
  <c r="Q141" i="523"/>
  <c r="O141" i="523"/>
  <c r="N141" i="523"/>
  <c r="P141" i="523" s="1"/>
  <c r="M141" i="523"/>
  <c r="K141" i="523"/>
  <c r="G141" i="523"/>
  <c r="T140" i="523"/>
  <c r="S140" i="523"/>
  <c r="M140" i="523"/>
  <c r="N140" i="523" s="1"/>
  <c r="L140" i="523"/>
  <c r="O140" i="523" s="1"/>
  <c r="J140" i="523"/>
  <c r="K140" i="523" s="1"/>
  <c r="I140" i="523"/>
  <c r="AB126" i="523"/>
  <c r="AA126" i="523"/>
  <c r="O126" i="523"/>
  <c r="M126" i="523"/>
  <c r="N126" i="523" s="1"/>
  <c r="K126" i="523"/>
  <c r="G126" i="523"/>
  <c r="AB125" i="523"/>
  <c r="AA125" i="523"/>
  <c r="O125" i="523"/>
  <c r="N125" i="523"/>
  <c r="M125" i="523"/>
  <c r="K125" i="523"/>
  <c r="Q125" i="523" s="1"/>
  <c r="G125" i="523"/>
  <c r="AB124" i="523"/>
  <c r="AA124" i="523"/>
  <c r="O124" i="523"/>
  <c r="N124" i="523"/>
  <c r="Q124" i="523" s="1"/>
  <c r="M124" i="523"/>
  <c r="K124" i="523"/>
  <c r="G124" i="523"/>
  <c r="T123" i="523"/>
  <c r="S123" i="523"/>
  <c r="O123" i="523"/>
  <c r="M123" i="523"/>
  <c r="AB123" i="523" s="1"/>
  <c r="AC107" i="523" s="1"/>
  <c r="L123" i="523"/>
  <c r="J123" i="523"/>
  <c r="K123" i="523" s="1"/>
  <c r="I123" i="523"/>
  <c r="AA110" i="523"/>
  <c r="O110" i="523"/>
  <c r="N110" i="523"/>
  <c r="Q110" i="523" s="1"/>
  <c r="M110" i="523"/>
  <c r="AB110" i="523" s="1"/>
  <c r="K110" i="523"/>
  <c r="G110" i="523"/>
  <c r="AA109" i="523"/>
  <c r="O109" i="523"/>
  <c r="N109" i="523"/>
  <c r="Q109" i="523" s="1"/>
  <c r="M109" i="523"/>
  <c r="AB109" i="523" s="1"/>
  <c r="K109" i="523"/>
  <c r="G109" i="523"/>
  <c r="AB108" i="523"/>
  <c r="AA108" i="523"/>
  <c r="O108" i="523"/>
  <c r="N108" i="523"/>
  <c r="P108" i="523" s="1"/>
  <c r="M108" i="523"/>
  <c r="K108" i="523"/>
  <c r="Q108" i="523" s="1"/>
  <c r="G108" i="523"/>
  <c r="AB107" i="523"/>
  <c r="AA107" i="523"/>
  <c r="Q107" i="523"/>
  <c r="O107" i="523"/>
  <c r="N107" i="523"/>
  <c r="P107" i="523" s="1"/>
  <c r="M107" i="523"/>
  <c r="K107" i="523"/>
  <c r="G107" i="523"/>
  <c r="T106" i="523"/>
  <c r="S106" i="523"/>
  <c r="M106" i="523"/>
  <c r="N106" i="523" s="1"/>
  <c r="L106" i="523"/>
  <c r="J106" i="523"/>
  <c r="K106" i="523" s="1"/>
  <c r="I106" i="523"/>
  <c r="O106" i="523" s="1"/>
  <c r="AB94" i="523"/>
  <c r="AA94" i="523"/>
  <c r="O94" i="523"/>
  <c r="N94" i="523"/>
  <c r="M94" i="523"/>
  <c r="K94" i="523"/>
  <c r="Q94" i="523" s="1"/>
  <c r="G94" i="523"/>
  <c r="AA93" i="523"/>
  <c r="O93" i="523"/>
  <c r="N93" i="523"/>
  <c r="Q93" i="523" s="1"/>
  <c r="M93" i="523"/>
  <c r="AB93" i="523" s="1"/>
  <c r="K93" i="523"/>
  <c r="G93" i="523"/>
  <c r="AA92" i="523"/>
  <c r="O92" i="523"/>
  <c r="N92" i="523"/>
  <c r="Q92" i="523" s="1"/>
  <c r="M92" i="523"/>
  <c r="AB92" i="523" s="1"/>
  <c r="K92" i="523"/>
  <c r="G92" i="523"/>
  <c r="AB91" i="523"/>
  <c r="AA91" i="523"/>
  <c r="O91" i="523"/>
  <c r="N91" i="523"/>
  <c r="P91" i="523" s="1"/>
  <c r="M91" i="523"/>
  <c r="K91" i="523"/>
  <c r="Q91" i="523" s="1"/>
  <c r="G91" i="523"/>
  <c r="AB90" i="523"/>
  <c r="AA90" i="523"/>
  <c r="Q90" i="523"/>
  <c r="O90" i="523"/>
  <c r="N90" i="523"/>
  <c r="P90" i="523" s="1"/>
  <c r="M90" i="523"/>
  <c r="K90" i="523"/>
  <c r="G90" i="523"/>
  <c r="T89" i="523"/>
  <c r="S89" i="523"/>
  <c r="M89" i="523"/>
  <c r="N89" i="523" s="1"/>
  <c r="L89" i="523"/>
  <c r="J89" i="523"/>
  <c r="K89" i="523" s="1"/>
  <c r="I89" i="523"/>
  <c r="O89" i="523" s="1"/>
  <c r="AA78" i="523"/>
  <c r="O78" i="523"/>
  <c r="N78" i="523"/>
  <c r="M78" i="523"/>
  <c r="AB78" i="523" s="1"/>
  <c r="K78" i="523"/>
  <c r="Q78" i="523" s="1"/>
  <c r="G78" i="523"/>
  <c r="AA77" i="523"/>
  <c r="O77" i="523"/>
  <c r="N77" i="523"/>
  <c r="Q77" i="523" s="1"/>
  <c r="M77" i="523"/>
  <c r="AB77" i="523" s="1"/>
  <c r="K77" i="523"/>
  <c r="G77" i="523"/>
  <c r="AA76" i="523"/>
  <c r="O76" i="523"/>
  <c r="N76" i="523"/>
  <c r="Q76" i="523" s="1"/>
  <c r="M76" i="523"/>
  <c r="AB76" i="523" s="1"/>
  <c r="K76" i="523"/>
  <c r="G76" i="523"/>
  <c r="AB75" i="523"/>
  <c r="AA75" i="523"/>
  <c r="O75" i="523"/>
  <c r="N75" i="523"/>
  <c r="P75" i="523" s="1"/>
  <c r="M75" i="523"/>
  <c r="K75" i="523"/>
  <c r="Q75" i="523" s="1"/>
  <c r="G75" i="523"/>
  <c r="AA74" i="523"/>
  <c r="O74" i="523"/>
  <c r="N74" i="523"/>
  <c r="M74" i="523"/>
  <c r="AB74" i="523" s="1"/>
  <c r="K74" i="523"/>
  <c r="Q74" i="523" s="1"/>
  <c r="G74" i="523"/>
  <c r="AB73" i="523"/>
  <c r="AA73" i="523"/>
  <c r="O73" i="523"/>
  <c r="N73" i="523"/>
  <c r="Q73" i="523" s="1"/>
  <c r="M73" i="523"/>
  <c r="K73" i="523"/>
  <c r="G73" i="523"/>
  <c r="T72" i="523"/>
  <c r="S72" i="523"/>
  <c r="O72" i="523"/>
  <c r="M72" i="523"/>
  <c r="AB72" i="523" s="1"/>
  <c r="AC56" i="523" s="1"/>
  <c r="L72" i="523"/>
  <c r="J72" i="523"/>
  <c r="K72" i="523" s="1"/>
  <c r="I72" i="523"/>
  <c r="AA59" i="523"/>
  <c r="O59" i="523"/>
  <c r="N59" i="523"/>
  <c r="Q59" i="523" s="1"/>
  <c r="M59" i="523"/>
  <c r="AB59" i="523" s="1"/>
  <c r="K59" i="523"/>
  <c r="G59" i="523"/>
  <c r="AB58" i="523"/>
  <c r="AA58" i="523"/>
  <c r="O58" i="523"/>
  <c r="N58" i="523"/>
  <c r="Q58" i="523" s="1"/>
  <c r="M58" i="523"/>
  <c r="K58" i="523"/>
  <c r="G58" i="523"/>
  <c r="AB57" i="523"/>
  <c r="AA57" i="523"/>
  <c r="O57" i="523"/>
  <c r="N57" i="523"/>
  <c r="P57" i="523" s="1"/>
  <c r="M57" i="523"/>
  <c r="K57" i="523"/>
  <c r="Q57" i="523" s="1"/>
  <c r="G57" i="523"/>
  <c r="AB56" i="523"/>
  <c r="AA56" i="523"/>
  <c r="Q56" i="523"/>
  <c r="O56" i="523"/>
  <c r="N56" i="523"/>
  <c r="P56" i="523" s="1"/>
  <c r="M56" i="523"/>
  <c r="K56" i="523"/>
  <c r="G56" i="523"/>
  <c r="T55" i="523"/>
  <c r="S55" i="523"/>
  <c r="M55" i="523"/>
  <c r="N55" i="523" s="1"/>
  <c r="L55" i="523"/>
  <c r="J55" i="523"/>
  <c r="K55" i="523" s="1"/>
  <c r="I55" i="523"/>
  <c r="O55" i="523" s="1"/>
  <c r="AA43" i="523"/>
  <c r="O43" i="523"/>
  <c r="N43" i="523"/>
  <c r="M43" i="523"/>
  <c r="AB43" i="523" s="1"/>
  <c r="K43" i="523"/>
  <c r="Q43" i="523" s="1"/>
  <c r="G43" i="523"/>
  <c r="AA42" i="523"/>
  <c r="O42" i="523"/>
  <c r="N42" i="523"/>
  <c r="Q42" i="523" s="1"/>
  <c r="M42" i="523"/>
  <c r="AB42" i="523" s="1"/>
  <c r="K42" i="523"/>
  <c r="G42" i="523"/>
  <c r="AA41" i="523"/>
  <c r="O41" i="523"/>
  <c r="N41" i="523"/>
  <c r="Q41" i="523" s="1"/>
  <c r="M41" i="523"/>
  <c r="AB41" i="523" s="1"/>
  <c r="K41" i="523"/>
  <c r="G41" i="523"/>
  <c r="AB40" i="523"/>
  <c r="AA40" i="523"/>
  <c r="O40" i="523"/>
  <c r="N40" i="523"/>
  <c r="P40" i="523" s="1"/>
  <c r="M40" i="523"/>
  <c r="K40" i="523"/>
  <c r="Q40" i="523" s="1"/>
  <c r="G40" i="523"/>
  <c r="AB39" i="523"/>
  <c r="AA39" i="523"/>
  <c r="Q39" i="523"/>
  <c r="O39" i="523"/>
  <c r="N39" i="523"/>
  <c r="P39" i="523" s="1"/>
  <c r="M39" i="523"/>
  <c r="K39" i="523"/>
  <c r="G39" i="523"/>
  <c r="T38" i="523"/>
  <c r="S38" i="523"/>
  <c r="M38" i="523"/>
  <c r="N38" i="523" s="1"/>
  <c r="L38" i="523"/>
  <c r="O38" i="523" s="1"/>
  <c r="J38" i="523"/>
  <c r="K38" i="523" s="1"/>
  <c r="I38" i="523"/>
  <c r="AA26" i="523"/>
  <c r="O26" i="523"/>
  <c r="N26" i="523"/>
  <c r="M26" i="523"/>
  <c r="AB26" i="523" s="1"/>
  <c r="K26" i="523"/>
  <c r="Q26" i="523" s="1"/>
  <c r="G26" i="523"/>
  <c r="AA25" i="523"/>
  <c r="O25" i="523"/>
  <c r="N25" i="523"/>
  <c r="Q25" i="523" s="1"/>
  <c r="M25" i="523"/>
  <c r="AB25" i="523" s="1"/>
  <c r="K25" i="523"/>
  <c r="G25" i="523"/>
  <c r="AA24" i="523"/>
  <c r="O24" i="523"/>
  <c r="N24" i="523"/>
  <c r="Q24" i="523" s="1"/>
  <c r="M24" i="523"/>
  <c r="AB24" i="523" s="1"/>
  <c r="K24" i="523"/>
  <c r="G24" i="523"/>
  <c r="AB23" i="523"/>
  <c r="AA23" i="523"/>
  <c r="O23" i="523"/>
  <c r="N23" i="523"/>
  <c r="Q23" i="523" s="1"/>
  <c r="M23" i="523"/>
  <c r="K23" i="523"/>
  <c r="G23" i="523"/>
  <c r="AB22" i="523"/>
  <c r="AA22" i="523"/>
  <c r="Q22" i="523"/>
  <c r="O22" i="523"/>
  <c r="N22" i="523"/>
  <c r="P22" i="523" s="1"/>
  <c r="M22" i="523"/>
  <c r="K22" i="523"/>
  <c r="G22" i="523"/>
  <c r="T21" i="523"/>
  <c r="S21" i="523"/>
  <c r="M21" i="523"/>
  <c r="N21" i="523" s="1"/>
  <c r="L21" i="523"/>
  <c r="O21" i="523" s="1"/>
  <c r="J21" i="523"/>
  <c r="K21" i="523" s="1"/>
  <c r="I21" i="523"/>
  <c r="AA6" i="523"/>
  <c r="O6" i="523"/>
  <c r="N6" i="523"/>
  <c r="P6" i="523" s="1"/>
  <c r="M6" i="523"/>
  <c r="AB6" i="523" s="1"/>
  <c r="K6" i="523"/>
  <c r="Q6" i="523" s="1"/>
  <c r="G6" i="523"/>
  <c r="AB5" i="523"/>
  <c r="AA5" i="523"/>
  <c r="O5" i="523"/>
  <c r="N5" i="523"/>
  <c r="Q5" i="523" s="1"/>
  <c r="M5" i="523"/>
  <c r="K5" i="523"/>
  <c r="G5" i="523"/>
  <c r="F1" i="523" s="1"/>
  <c r="F2" i="523" s="1"/>
  <c r="H2" i="523"/>
  <c r="H1" i="523"/>
  <c r="D1" i="523"/>
  <c r="T191" i="522"/>
  <c r="S191" i="522"/>
  <c r="M191" i="522"/>
  <c r="N191" i="522" s="1"/>
  <c r="L191" i="522"/>
  <c r="O191" i="522" s="1"/>
  <c r="J191" i="522"/>
  <c r="K191" i="522" s="1"/>
  <c r="I191" i="522"/>
  <c r="AB180" i="522"/>
  <c r="AA180" i="522"/>
  <c r="O180" i="522"/>
  <c r="N180" i="522"/>
  <c r="Q180" i="522" s="1"/>
  <c r="M180" i="522"/>
  <c r="K180" i="522"/>
  <c r="G180" i="522"/>
  <c r="AB179" i="522"/>
  <c r="AA179" i="522"/>
  <c r="O179" i="522"/>
  <c r="N179" i="522"/>
  <c r="P179" i="522" s="1"/>
  <c r="M179" i="522"/>
  <c r="K179" i="522"/>
  <c r="Q179" i="522" s="1"/>
  <c r="G179" i="522"/>
  <c r="AA178" i="522"/>
  <c r="O178" i="522"/>
  <c r="N178" i="522"/>
  <c r="Q178" i="522" s="1"/>
  <c r="M178" i="522"/>
  <c r="AB178" i="522" s="1"/>
  <c r="K178" i="522"/>
  <c r="G178" i="522"/>
  <c r="AA177" i="522"/>
  <c r="O177" i="522"/>
  <c r="N177" i="522"/>
  <c r="Q177" i="522" s="1"/>
  <c r="M177" i="522"/>
  <c r="AB177" i="522" s="1"/>
  <c r="K177" i="522"/>
  <c r="G177" i="522"/>
  <c r="AB176" i="522"/>
  <c r="AA176" i="522"/>
  <c r="O176" i="522"/>
  <c r="N176" i="522"/>
  <c r="Q176" i="522" s="1"/>
  <c r="M176" i="522"/>
  <c r="K176" i="522"/>
  <c r="G176" i="522"/>
  <c r="AB175" i="522"/>
  <c r="AA175" i="522"/>
  <c r="Q175" i="522"/>
  <c r="O175" i="522"/>
  <c r="N175" i="522"/>
  <c r="P175" i="522" s="1"/>
  <c r="M175" i="522"/>
  <c r="K175" i="522"/>
  <c r="G175" i="522"/>
  <c r="T174" i="522"/>
  <c r="S174" i="522"/>
  <c r="M174" i="522"/>
  <c r="N174" i="522" s="1"/>
  <c r="L174" i="522"/>
  <c r="O174" i="522" s="1"/>
  <c r="J174" i="522"/>
  <c r="K174" i="522" s="1"/>
  <c r="I174" i="522"/>
  <c r="AA161" i="522"/>
  <c r="O161" i="522"/>
  <c r="N161" i="522"/>
  <c r="P161" i="522" s="1"/>
  <c r="M161" i="522"/>
  <c r="AB161" i="522" s="1"/>
  <c r="K161" i="522"/>
  <c r="Q161" i="522" s="1"/>
  <c r="G161" i="522"/>
  <c r="AA160" i="522"/>
  <c r="O160" i="522"/>
  <c r="N160" i="522"/>
  <c r="Q160" i="522" s="1"/>
  <c r="M160" i="522"/>
  <c r="AB160" i="522" s="1"/>
  <c r="K160" i="522"/>
  <c r="G160" i="522"/>
  <c r="AA159" i="522"/>
  <c r="O159" i="522"/>
  <c r="N159" i="522"/>
  <c r="Q159" i="522" s="1"/>
  <c r="M159" i="522"/>
  <c r="AB159" i="522" s="1"/>
  <c r="K159" i="522"/>
  <c r="G159" i="522"/>
  <c r="AB158" i="522"/>
  <c r="Q158" i="522"/>
  <c r="O158" i="522"/>
  <c r="N158" i="522"/>
  <c r="P158" i="522" s="1"/>
  <c r="M158" i="522"/>
  <c r="AA158" i="522" s="1"/>
  <c r="K158" i="522"/>
  <c r="G158" i="522"/>
  <c r="T157" i="522"/>
  <c r="S157" i="522"/>
  <c r="M157" i="522"/>
  <c r="N157" i="522" s="1"/>
  <c r="L157" i="522"/>
  <c r="O157" i="522" s="1"/>
  <c r="J157" i="522"/>
  <c r="K157" i="522" s="1"/>
  <c r="I157" i="522"/>
  <c r="AA143" i="522"/>
  <c r="O143" i="522"/>
  <c r="N143" i="522"/>
  <c r="Q143" i="522" s="1"/>
  <c r="M143" i="522"/>
  <c r="AB143" i="522" s="1"/>
  <c r="K143" i="522"/>
  <c r="G143" i="522"/>
  <c r="AA142" i="522"/>
  <c r="O142" i="522"/>
  <c r="N142" i="522"/>
  <c r="P142" i="522" s="1"/>
  <c r="M142" i="522"/>
  <c r="AB142" i="522" s="1"/>
  <c r="K142" i="522"/>
  <c r="Q142" i="522" s="1"/>
  <c r="G142" i="522"/>
  <c r="AB141" i="522"/>
  <c r="AA141" i="522"/>
  <c r="O141" i="522"/>
  <c r="N141" i="522"/>
  <c r="Q141" i="522" s="1"/>
  <c r="M141" i="522"/>
  <c r="K141" i="522"/>
  <c r="G141" i="522"/>
  <c r="T140" i="522"/>
  <c r="S140" i="522"/>
  <c r="O140" i="522"/>
  <c r="M140" i="522"/>
  <c r="AB140" i="522" s="1"/>
  <c r="AC124" i="522" s="1"/>
  <c r="L140" i="522"/>
  <c r="J140" i="522"/>
  <c r="K140" i="522" s="1"/>
  <c r="I140" i="522"/>
  <c r="AA127" i="522"/>
  <c r="O127" i="522"/>
  <c r="N127" i="522"/>
  <c r="Q127" i="522" s="1"/>
  <c r="M127" i="522"/>
  <c r="AB127" i="522" s="1"/>
  <c r="K127" i="522"/>
  <c r="G127" i="522"/>
  <c r="AA126" i="522"/>
  <c r="O126" i="522"/>
  <c r="N126" i="522"/>
  <c r="Q126" i="522" s="1"/>
  <c r="M126" i="522"/>
  <c r="AB126" i="522" s="1"/>
  <c r="K126" i="522"/>
  <c r="G126" i="522"/>
  <c r="AA125" i="522"/>
  <c r="O125" i="522"/>
  <c r="N125" i="522"/>
  <c r="Q125" i="522" s="1"/>
  <c r="M125" i="522"/>
  <c r="AB125" i="522" s="1"/>
  <c r="K125" i="522"/>
  <c r="G125" i="522"/>
  <c r="AB124" i="522"/>
  <c r="AA124" i="522"/>
  <c r="Q124" i="522"/>
  <c r="O124" i="522"/>
  <c r="N124" i="522"/>
  <c r="P124" i="522" s="1"/>
  <c r="M124" i="522"/>
  <c r="K124" i="522"/>
  <c r="G124" i="522"/>
  <c r="T123" i="522"/>
  <c r="S123" i="522"/>
  <c r="M123" i="522"/>
  <c r="N123" i="522" s="1"/>
  <c r="L123" i="522"/>
  <c r="O123" i="522" s="1"/>
  <c r="J123" i="522"/>
  <c r="K123" i="522" s="1"/>
  <c r="I123" i="522"/>
  <c r="AA110" i="522"/>
  <c r="O110" i="522"/>
  <c r="N110" i="522"/>
  <c r="P110" i="522" s="1"/>
  <c r="M110" i="522"/>
  <c r="AB110" i="522" s="1"/>
  <c r="K110" i="522"/>
  <c r="Q110" i="522" s="1"/>
  <c r="G110" i="522"/>
  <c r="AA109" i="522"/>
  <c r="O109" i="522"/>
  <c r="N109" i="522"/>
  <c r="Q109" i="522" s="1"/>
  <c r="M109" i="522"/>
  <c r="AB109" i="522" s="1"/>
  <c r="K109" i="522"/>
  <c r="G109" i="522"/>
  <c r="AA108" i="522"/>
  <c r="O108" i="522"/>
  <c r="N108" i="522"/>
  <c r="Q108" i="522" s="1"/>
  <c r="M108" i="522"/>
  <c r="AB108" i="522" s="1"/>
  <c r="K108" i="522"/>
  <c r="G108" i="522"/>
  <c r="AB107" i="522"/>
  <c r="Q107" i="522"/>
  <c r="O107" i="522"/>
  <c r="N107" i="522"/>
  <c r="P107" i="522" s="1"/>
  <c r="M107" i="522"/>
  <c r="AA107" i="522" s="1"/>
  <c r="K107" i="522"/>
  <c r="G107" i="522"/>
  <c r="T106" i="522"/>
  <c r="S106" i="522"/>
  <c r="M106" i="522"/>
  <c r="N106" i="522" s="1"/>
  <c r="L106" i="522"/>
  <c r="O106" i="522" s="1"/>
  <c r="J106" i="522"/>
  <c r="K106" i="522" s="1"/>
  <c r="I106" i="522"/>
  <c r="AA95" i="522"/>
  <c r="O95" i="522"/>
  <c r="N95" i="522"/>
  <c r="Q95" i="522" s="1"/>
  <c r="M95" i="522"/>
  <c r="AB95" i="522" s="1"/>
  <c r="K95" i="522"/>
  <c r="G95" i="522"/>
  <c r="AA94" i="522"/>
  <c r="O94" i="522"/>
  <c r="N94" i="522"/>
  <c r="P94" i="522" s="1"/>
  <c r="M94" i="522"/>
  <c r="AB94" i="522" s="1"/>
  <c r="K94" i="522"/>
  <c r="Q94" i="522" s="1"/>
  <c r="G94" i="522"/>
  <c r="AA93" i="522"/>
  <c r="O93" i="522"/>
  <c r="N93" i="522"/>
  <c r="Q93" i="522" s="1"/>
  <c r="M93" i="522"/>
  <c r="AB93" i="522" s="1"/>
  <c r="K93" i="522"/>
  <c r="G93" i="522"/>
  <c r="AA92" i="522"/>
  <c r="O92" i="522"/>
  <c r="N92" i="522"/>
  <c r="Q92" i="522" s="1"/>
  <c r="M92" i="522"/>
  <c r="AB92" i="522" s="1"/>
  <c r="K92" i="522"/>
  <c r="G92" i="522"/>
  <c r="AA91" i="522"/>
  <c r="O91" i="522"/>
  <c r="N91" i="522"/>
  <c r="Q91" i="522" s="1"/>
  <c r="M91" i="522"/>
  <c r="AB91" i="522" s="1"/>
  <c r="K91" i="522"/>
  <c r="G91" i="522"/>
  <c r="AB90" i="522"/>
  <c r="AA90" i="522"/>
  <c r="Q90" i="522"/>
  <c r="O90" i="522"/>
  <c r="N90" i="522"/>
  <c r="P90" i="522" s="1"/>
  <c r="M90" i="522"/>
  <c r="K90" i="522"/>
  <c r="G90" i="522"/>
  <c r="T89" i="522"/>
  <c r="S89" i="522"/>
  <c r="M89" i="522"/>
  <c r="N89" i="522" s="1"/>
  <c r="L89" i="522"/>
  <c r="O89" i="522" s="1"/>
  <c r="J89" i="522"/>
  <c r="K89" i="522" s="1"/>
  <c r="I89" i="522"/>
  <c r="AA76" i="522"/>
  <c r="O76" i="522"/>
  <c r="N76" i="522"/>
  <c r="P76" i="522" s="1"/>
  <c r="M76" i="522"/>
  <c r="AB76" i="522" s="1"/>
  <c r="K76" i="522"/>
  <c r="Q76" i="522" s="1"/>
  <c r="G76" i="522"/>
  <c r="AA75" i="522"/>
  <c r="O75" i="522"/>
  <c r="N75" i="522"/>
  <c r="Q75" i="522" s="1"/>
  <c r="M75" i="522"/>
  <c r="AB75" i="522" s="1"/>
  <c r="K75" i="522"/>
  <c r="G75" i="522"/>
  <c r="AA74" i="522"/>
  <c r="O74" i="522"/>
  <c r="N74" i="522"/>
  <c r="Q74" i="522" s="1"/>
  <c r="M74" i="522"/>
  <c r="AB74" i="522" s="1"/>
  <c r="K74" i="522"/>
  <c r="G74" i="522"/>
  <c r="AB73" i="522"/>
  <c r="Q73" i="522"/>
  <c r="O73" i="522"/>
  <c r="N73" i="522"/>
  <c r="P73" i="522" s="1"/>
  <c r="M73" i="522"/>
  <c r="AA73" i="522" s="1"/>
  <c r="K73" i="522"/>
  <c r="G73" i="522"/>
  <c r="T72" i="522"/>
  <c r="S72" i="522"/>
  <c r="M72" i="522"/>
  <c r="N72" i="522" s="1"/>
  <c r="L72" i="522"/>
  <c r="O72" i="522" s="1"/>
  <c r="J72" i="522"/>
  <c r="K72" i="522" s="1"/>
  <c r="I72" i="522"/>
  <c r="AA60" i="522"/>
  <c r="O60" i="522"/>
  <c r="N60" i="522"/>
  <c r="Q60" i="522" s="1"/>
  <c r="M60" i="522"/>
  <c r="AB60" i="522" s="1"/>
  <c r="K60" i="522"/>
  <c r="G60" i="522"/>
  <c r="AA59" i="522"/>
  <c r="O59" i="522"/>
  <c r="N59" i="522"/>
  <c r="P59" i="522" s="1"/>
  <c r="M59" i="522"/>
  <c r="AB59" i="522" s="1"/>
  <c r="K59" i="522"/>
  <c r="Q59" i="522" s="1"/>
  <c r="G59" i="522"/>
  <c r="AA58" i="522"/>
  <c r="O58" i="522"/>
  <c r="N58" i="522"/>
  <c r="Q58" i="522" s="1"/>
  <c r="M58" i="522"/>
  <c r="AB58" i="522" s="1"/>
  <c r="K58" i="522"/>
  <c r="G58" i="522"/>
  <c r="AA57" i="522"/>
  <c r="O57" i="522"/>
  <c r="N57" i="522"/>
  <c r="Q57" i="522" s="1"/>
  <c r="M57" i="522"/>
  <c r="AB57" i="522" s="1"/>
  <c r="K57" i="522"/>
  <c r="G57" i="522"/>
  <c r="AB56" i="522"/>
  <c r="Q56" i="522"/>
  <c r="O56" i="522"/>
  <c r="N56" i="522"/>
  <c r="P56" i="522" s="1"/>
  <c r="M56" i="522"/>
  <c r="AA56" i="522" s="1"/>
  <c r="K56" i="522"/>
  <c r="G56" i="522"/>
  <c r="T55" i="522"/>
  <c r="S55" i="522"/>
  <c r="M55" i="522"/>
  <c r="N55" i="522" s="1"/>
  <c r="L55" i="522"/>
  <c r="O55" i="522" s="1"/>
  <c r="J55" i="522"/>
  <c r="K55" i="522" s="1"/>
  <c r="I55" i="522"/>
  <c r="AA41" i="522"/>
  <c r="O41" i="522"/>
  <c r="M41" i="522"/>
  <c r="N41" i="522" s="1"/>
  <c r="K41" i="522"/>
  <c r="G41" i="522"/>
  <c r="AA40" i="522"/>
  <c r="O40" i="522"/>
  <c r="N40" i="522"/>
  <c r="P40" i="522" s="1"/>
  <c r="M40" i="522"/>
  <c r="AB40" i="522" s="1"/>
  <c r="K40" i="522"/>
  <c r="Q40" i="522" s="1"/>
  <c r="G40" i="522"/>
  <c r="AB39" i="522"/>
  <c r="AA39" i="522"/>
  <c r="O39" i="522"/>
  <c r="N39" i="522"/>
  <c r="Q39" i="522" s="1"/>
  <c r="M39" i="522"/>
  <c r="K39" i="522"/>
  <c r="G39" i="522"/>
  <c r="T38" i="522"/>
  <c r="S38" i="522"/>
  <c r="O38" i="522"/>
  <c r="M38" i="522"/>
  <c r="AB38" i="522" s="1"/>
  <c r="AC22" i="522" s="1"/>
  <c r="L38" i="522"/>
  <c r="J38" i="522"/>
  <c r="K38" i="522" s="1"/>
  <c r="I38" i="522"/>
  <c r="AB22" i="522"/>
  <c r="AA22" i="522"/>
  <c r="O22" i="522"/>
  <c r="N22" i="522"/>
  <c r="Q22" i="522" s="1"/>
  <c r="M22" i="522"/>
  <c r="K22" i="522"/>
  <c r="G22" i="522"/>
  <c r="T21" i="522"/>
  <c r="S21" i="522"/>
  <c r="O21" i="522"/>
  <c r="M21" i="522"/>
  <c r="AB21" i="522" s="1"/>
  <c r="AC5" i="522" s="1"/>
  <c r="L21" i="522"/>
  <c r="J21" i="522"/>
  <c r="K21" i="522" s="1"/>
  <c r="I21" i="522"/>
  <c r="AA6" i="522"/>
  <c r="O6" i="522"/>
  <c r="N6" i="522"/>
  <c r="Q6" i="522" s="1"/>
  <c r="M6" i="522"/>
  <c r="AB6" i="522" s="1"/>
  <c r="K6" i="522"/>
  <c r="G6" i="522"/>
  <c r="AB5" i="522"/>
  <c r="O5" i="522"/>
  <c r="N5" i="522"/>
  <c r="Q5" i="522" s="1"/>
  <c r="M5" i="522"/>
  <c r="AA5" i="522" s="1"/>
  <c r="K5" i="522"/>
  <c r="G5" i="522"/>
  <c r="F1" i="522" s="1"/>
  <c r="H2" i="522"/>
  <c r="H1" i="522"/>
  <c r="D1" i="522"/>
  <c r="F3" i="521" s="1"/>
  <c r="X29" i="521"/>
  <c r="W29" i="521"/>
  <c r="V29" i="521"/>
  <c r="T29" i="521"/>
  <c r="M8" i="521" s="1"/>
  <c r="P29" i="521"/>
  <c r="O29" i="521"/>
  <c r="N29" i="521"/>
  <c r="M29" i="521"/>
  <c r="H29" i="521"/>
  <c r="K8" i="521" s="1"/>
  <c r="G29" i="521"/>
  <c r="D29" i="521"/>
  <c r="O15" i="521"/>
  <c r="N15" i="521"/>
  <c r="M15" i="521"/>
  <c r="K15" i="521"/>
  <c r="I15" i="521"/>
  <c r="H15" i="521"/>
  <c r="G15" i="521"/>
  <c r="E8" i="521" s="1"/>
  <c r="F15" i="521"/>
  <c r="E15" i="521"/>
  <c r="D15" i="521"/>
  <c r="G8" i="521" s="1"/>
  <c r="I8" i="521"/>
  <c r="F8" i="521"/>
  <c r="M7" i="521"/>
  <c r="K7" i="521"/>
  <c r="I7" i="521"/>
  <c r="G7" i="521"/>
  <c r="F7" i="521"/>
  <c r="E7" i="521"/>
  <c r="M6" i="521"/>
  <c r="K6" i="521"/>
  <c r="I6" i="521"/>
  <c r="G6" i="521"/>
  <c r="F6" i="521"/>
  <c r="E6" i="521"/>
  <c r="T174" i="520"/>
  <c r="S174" i="520"/>
  <c r="M174" i="520"/>
  <c r="AB174" i="520" s="1"/>
  <c r="AC158" i="520" s="1"/>
  <c r="L174" i="520"/>
  <c r="O174" i="520" s="1"/>
  <c r="J174" i="520"/>
  <c r="K174" i="520" s="1"/>
  <c r="I174" i="520"/>
  <c r="AB159" i="520"/>
  <c r="O159" i="520"/>
  <c r="M159" i="520"/>
  <c r="AA159" i="520" s="1"/>
  <c r="K159" i="520"/>
  <c r="G159" i="520"/>
  <c r="AB158" i="520"/>
  <c r="AA158" i="520"/>
  <c r="O158" i="520"/>
  <c r="M158" i="520"/>
  <c r="N158" i="520" s="1"/>
  <c r="K158" i="520"/>
  <c r="G158" i="520"/>
  <c r="T157" i="520"/>
  <c r="S157" i="520"/>
  <c r="L157" i="520"/>
  <c r="O157" i="520" s="1"/>
  <c r="J157" i="520"/>
  <c r="K157" i="520" s="1"/>
  <c r="I157" i="520"/>
  <c r="AB141" i="520"/>
  <c r="AA141" i="520"/>
  <c r="O141" i="520"/>
  <c r="M141" i="520"/>
  <c r="M157" i="520" s="1"/>
  <c r="K141" i="520"/>
  <c r="G141" i="520"/>
  <c r="T140" i="520"/>
  <c r="S140" i="520"/>
  <c r="L140" i="520"/>
  <c r="O140" i="520" s="1"/>
  <c r="J140" i="520"/>
  <c r="K140" i="520" s="1"/>
  <c r="I140" i="520"/>
  <c r="AB126" i="520"/>
  <c r="AA126" i="520"/>
  <c r="O126" i="520"/>
  <c r="M126" i="520"/>
  <c r="N126" i="520" s="1"/>
  <c r="K126" i="520"/>
  <c r="G126" i="520"/>
  <c r="AA125" i="520"/>
  <c r="O125" i="520"/>
  <c r="M125" i="520"/>
  <c r="N125" i="520" s="1"/>
  <c r="K125" i="520"/>
  <c r="G125" i="520"/>
  <c r="O124" i="520"/>
  <c r="N124" i="520"/>
  <c r="Q124" i="520" s="1"/>
  <c r="M124" i="520"/>
  <c r="M140" i="520" s="1"/>
  <c r="K124" i="520"/>
  <c r="G124" i="520"/>
  <c r="T123" i="520"/>
  <c r="S123" i="520"/>
  <c r="O123" i="520"/>
  <c r="M123" i="520"/>
  <c r="AB123" i="520" s="1"/>
  <c r="AC107" i="520" s="1"/>
  <c r="L123" i="520"/>
  <c r="K123" i="520"/>
  <c r="J123" i="520"/>
  <c r="I123" i="520"/>
  <c r="AA110" i="520"/>
  <c r="O110" i="520"/>
  <c r="N110" i="520"/>
  <c r="Q110" i="520" s="1"/>
  <c r="M110" i="520"/>
  <c r="AB110" i="520" s="1"/>
  <c r="K110" i="520"/>
  <c r="G110" i="520"/>
  <c r="AB109" i="520"/>
  <c r="AA109" i="520"/>
  <c r="O109" i="520"/>
  <c r="M109" i="520"/>
  <c r="N109" i="520" s="1"/>
  <c r="K109" i="520"/>
  <c r="G109" i="520"/>
  <c r="AB108" i="520"/>
  <c r="AA108" i="520"/>
  <c r="P108" i="520"/>
  <c r="O108" i="520"/>
  <c r="N108" i="520"/>
  <c r="M108" i="520"/>
  <c r="K108" i="520"/>
  <c r="Q108" i="520" s="1"/>
  <c r="G108" i="520"/>
  <c r="AB107" i="520"/>
  <c r="AA107" i="520"/>
  <c r="Q107" i="520"/>
  <c r="O107" i="520"/>
  <c r="N107" i="520"/>
  <c r="P107" i="520" s="1"/>
  <c r="M107" i="520"/>
  <c r="K107" i="520"/>
  <c r="G107" i="520"/>
  <c r="T106" i="520"/>
  <c r="S106" i="520"/>
  <c r="O106" i="520"/>
  <c r="L106" i="520"/>
  <c r="J106" i="520"/>
  <c r="K106" i="520" s="1"/>
  <c r="I106" i="520"/>
  <c r="AA94" i="520"/>
  <c r="O94" i="520"/>
  <c r="M94" i="520"/>
  <c r="N94" i="520" s="1"/>
  <c r="K94" i="520"/>
  <c r="G94" i="520"/>
  <c r="AA93" i="520"/>
  <c r="O93" i="520"/>
  <c r="N93" i="520"/>
  <c r="Q93" i="520" s="1"/>
  <c r="M93" i="520"/>
  <c r="AB93" i="520" s="1"/>
  <c r="K93" i="520"/>
  <c r="G93" i="520"/>
  <c r="AB92" i="520"/>
  <c r="AA92" i="520"/>
  <c r="O92" i="520"/>
  <c r="M92" i="520"/>
  <c r="N92" i="520" s="1"/>
  <c r="K92" i="520"/>
  <c r="G92" i="520"/>
  <c r="AB91" i="520"/>
  <c r="AA91" i="520"/>
  <c r="P91" i="520"/>
  <c r="O91" i="520"/>
  <c r="N91" i="520"/>
  <c r="M91" i="520"/>
  <c r="K91" i="520"/>
  <c r="Q91" i="520" s="1"/>
  <c r="G91" i="520"/>
  <c r="AB90" i="520"/>
  <c r="AA90" i="520"/>
  <c r="Q90" i="520"/>
  <c r="O90" i="520"/>
  <c r="N90" i="520"/>
  <c r="P90" i="520" s="1"/>
  <c r="M90" i="520"/>
  <c r="M106" i="520" s="1"/>
  <c r="K90" i="520"/>
  <c r="G90" i="520"/>
  <c r="T89" i="520"/>
  <c r="S89" i="520"/>
  <c r="L89" i="520"/>
  <c r="O89" i="520" s="1"/>
  <c r="J89" i="520"/>
  <c r="K89" i="520" s="1"/>
  <c r="I89" i="520"/>
  <c r="AA78" i="520"/>
  <c r="O78" i="520"/>
  <c r="M78" i="520"/>
  <c r="N78" i="520" s="1"/>
  <c r="K78" i="520"/>
  <c r="G78" i="520"/>
  <c r="AA77" i="520"/>
  <c r="O77" i="520"/>
  <c r="N77" i="520"/>
  <c r="Q77" i="520" s="1"/>
  <c r="M77" i="520"/>
  <c r="AB77" i="520" s="1"/>
  <c r="K77" i="520"/>
  <c r="G77" i="520"/>
  <c r="AB76" i="520"/>
  <c r="AA76" i="520"/>
  <c r="O76" i="520"/>
  <c r="N76" i="520"/>
  <c r="P76" i="520" s="1"/>
  <c r="M76" i="520"/>
  <c r="K76" i="520"/>
  <c r="Q76" i="520" s="1"/>
  <c r="G76" i="520"/>
  <c r="AA75" i="520"/>
  <c r="P75" i="520"/>
  <c r="O75" i="520"/>
  <c r="N75" i="520"/>
  <c r="Q75" i="520" s="1"/>
  <c r="M75" i="520"/>
  <c r="AB75" i="520" s="1"/>
  <c r="K75" i="520"/>
  <c r="G75" i="520"/>
  <c r="AA74" i="520"/>
  <c r="O74" i="520"/>
  <c r="M74" i="520"/>
  <c r="N74" i="520" s="1"/>
  <c r="K74" i="520"/>
  <c r="G74" i="520"/>
  <c r="AB73" i="520"/>
  <c r="O73" i="520"/>
  <c r="N73" i="520"/>
  <c r="Q73" i="520" s="1"/>
  <c r="M73" i="520"/>
  <c r="M89" i="520" s="1"/>
  <c r="K73" i="520"/>
  <c r="G73" i="520"/>
  <c r="T72" i="520"/>
  <c r="S72" i="520"/>
  <c r="O72" i="520"/>
  <c r="M72" i="520"/>
  <c r="AB72" i="520" s="1"/>
  <c r="AC56" i="520" s="1"/>
  <c r="L72" i="520"/>
  <c r="K72" i="520"/>
  <c r="J72" i="520"/>
  <c r="I72" i="520"/>
  <c r="AA59" i="520"/>
  <c r="O59" i="520"/>
  <c r="N59" i="520"/>
  <c r="Q59" i="520" s="1"/>
  <c r="M59" i="520"/>
  <c r="AB59" i="520" s="1"/>
  <c r="K59" i="520"/>
  <c r="G59" i="520"/>
  <c r="AB58" i="520"/>
  <c r="AA58" i="520"/>
  <c r="O58" i="520"/>
  <c r="N58" i="520"/>
  <c r="P58" i="520" s="1"/>
  <c r="M58" i="520"/>
  <c r="K58" i="520"/>
  <c r="Q58" i="520" s="1"/>
  <c r="G58" i="520"/>
  <c r="AA57" i="520"/>
  <c r="P57" i="520"/>
  <c r="O57" i="520"/>
  <c r="N57" i="520"/>
  <c r="Q57" i="520" s="1"/>
  <c r="M57" i="520"/>
  <c r="AB57" i="520" s="1"/>
  <c r="K57" i="520"/>
  <c r="G57" i="520"/>
  <c r="AB56" i="520"/>
  <c r="AA56" i="520"/>
  <c r="Q56" i="520"/>
  <c r="O56" i="520"/>
  <c r="N56" i="520"/>
  <c r="P56" i="520" s="1"/>
  <c r="M56" i="520"/>
  <c r="K56" i="520"/>
  <c r="G56" i="520"/>
  <c r="T55" i="520"/>
  <c r="S55" i="520"/>
  <c r="L55" i="520"/>
  <c r="O55" i="520" s="1"/>
  <c r="J55" i="520"/>
  <c r="K55" i="520" s="1"/>
  <c r="I55" i="520"/>
  <c r="AA43" i="520"/>
  <c r="O43" i="520"/>
  <c r="M43" i="520"/>
  <c r="N43" i="520" s="1"/>
  <c r="K43" i="520"/>
  <c r="G43" i="520"/>
  <c r="AA42" i="520"/>
  <c r="O42" i="520"/>
  <c r="N42" i="520"/>
  <c r="Q42" i="520" s="1"/>
  <c r="M42" i="520"/>
  <c r="AB42" i="520" s="1"/>
  <c r="K42" i="520"/>
  <c r="G42" i="520"/>
  <c r="AB41" i="520"/>
  <c r="AA41" i="520"/>
  <c r="O41" i="520"/>
  <c r="N41" i="520"/>
  <c r="P41" i="520" s="1"/>
  <c r="M41" i="520"/>
  <c r="K41" i="520"/>
  <c r="Q41" i="520" s="1"/>
  <c r="G41" i="520"/>
  <c r="AA40" i="520"/>
  <c r="P40" i="520"/>
  <c r="O40" i="520"/>
  <c r="N40" i="520"/>
  <c r="Q40" i="520" s="1"/>
  <c r="M40" i="520"/>
  <c r="AB40" i="520" s="1"/>
  <c r="K40" i="520"/>
  <c r="G40" i="520"/>
  <c r="AB39" i="520"/>
  <c r="O39" i="520"/>
  <c r="M39" i="520"/>
  <c r="M55" i="520" s="1"/>
  <c r="K39" i="520"/>
  <c r="G39" i="520"/>
  <c r="T38" i="520"/>
  <c r="S38" i="520"/>
  <c r="L38" i="520"/>
  <c r="O38" i="520" s="1"/>
  <c r="J38" i="520"/>
  <c r="K38" i="520" s="1"/>
  <c r="I38" i="520"/>
  <c r="AA26" i="520"/>
  <c r="O26" i="520"/>
  <c r="M26" i="520"/>
  <c r="N26" i="520" s="1"/>
  <c r="K26" i="520"/>
  <c r="G26" i="520"/>
  <c r="AA25" i="520"/>
  <c r="O25" i="520"/>
  <c r="N25" i="520"/>
  <c r="P25" i="520" s="1"/>
  <c r="M25" i="520"/>
  <c r="AB25" i="520" s="1"/>
  <c r="K25" i="520"/>
  <c r="Q25" i="520" s="1"/>
  <c r="G25" i="520"/>
  <c r="AB24" i="520"/>
  <c r="AA24" i="520"/>
  <c r="O24" i="520"/>
  <c r="N24" i="520"/>
  <c r="P24" i="520" s="1"/>
  <c r="M24" i="520"/>
  <c r="K24" i="520"/>
  <c r="Q24" i="520" s="1"/>
  <c r="G24" i="520"/>
  <c r="AA23" i="520"/>
  <c r="P23" i="520"/>
  <c r="O23" i="520"/>
  <c r="N23" i="520"/>
  <c r="Q23" i="520" s="1"/>
  <c r="M23" i="520"/>
  <c r="AB23" i="520" s="1"/>
  <c r="K23" i="520"/>
  <c r="G23" i="520"/>
  <c r="AB22" i="520"/>
  <c r="Q22" i="520"/>
  <c r="O22" i="520"/>
  <c r="N22" i="520"/>
  <c r="P22" i="520" s="1"/>
  <c r="M22" i="520"/>
  <c r="M38" i="520" s="1"/>
  <c r="K22" i="520"/>
  <c r="G22" i="520"/>
  <c r="T21" i="520"/>
  <c r="S21" i="520"/>
  <c r="L21" i="520"/>
  <c r="O21" i="520" s="1"/>
  <c r="J21" i="520"/>
  <c r="K21" i="520" s="1"/>
  <c r="I21" i="520"/>
  <c r="AA6" i="520"/>
  <c r="O6" i="520"/>
  <c r="M6" i="520"/>
  <c r="N6" i="520" s="1"/>
  <c r="K6" i="520"/>
  <c r="G6" i="520"/>
  <c r="AB5" i="520"/>
  <c r="AA5" i="520"/>
  <c r="O5" i="520"/>
  <c r="N5" i="520"/>
  <c r="Q5" i="520" s="1"/>
  <c r="M5" i="520"/>
  <c r="K5" i="520"/>
  <c r="G5" i="520"/>
  <c r="F1" i="520" s="1"/>
  <c r="F2" i="520" s="1"/>
  <c r="H2" i="520"/>
  <c r="H1" i="520"/>
  <c r="D1" i="520"/>
  <c r="F3" i="518" s="1"/>
  <c r="T191" i="519"/>
  <c r="S191" i="519"/>
  <c r="O191" i="519"/>
  <c r="L191" i="519"/>
  <c r="J191" i="519"/>
  <c r="K191" i="519" s="1"/>
  <c r="I191" i="519"/>
  <c r="AA180" i="519"/>
  <c r="P180" i="519"/>
  <c r="O180" i="519"/>
  <c r="N180" i="519"/>
  <c r="Q180" i="519" s="1"/>
  <c r="M180" i="519"/>
  <c r="AB180" i="519" s="1"/>
  <c r="K180" i="519"/>
  <c r="G180" i="519"/>
  <c r="AA179" i="519"/>
  <c r="O179" i="519"/>
  <c r="M179" i="519"/>
  <c r="N179" i="519" s="1"/>
  <c r="K179" i="519"/>
  <c r="G179" i="519"/>
  <c r="AA178" i="519"/>
  <c r="O178" i="519"/>
  <c r="N178" i="519"/>
  <c r="P178" i="519" s="1"/>
  <c r="M178" i="519"/>
  <c r="AB178" i="519" s="1"/>
  <c r="K178" i="519"/>
  <c r="Q178" i="519" s="1"/>
  <c r="G178" i="519"/>
  <c r="AB177" i="519"/>
  <c r="AA177" i="519"/>
  <c r="O177" i="519"/>
  <c r="N177" i="519"/>
  <c r="P177" i="519" s="1"/>
  <c r="M177" i="519"/>
  <c r="K177" i="519"/>
  <c r="Q177" i="519" s="1"/>
  <c r="G177" i="519"/>
  <c r="AA176" i="519"/>
  <c r="P176" i="519"/>
  <c r="O176" i="519"/>
  <c r="N176" i="519"/>
  <c r="Q176" i="519" s="1"/>
  <c r="M176" i="519"/>
  <c r="AB176" i="519" s="1"/>
  <c r="K176" i="519"/>
  <c r="G176" i="519"/>
  <c r="AB175" i="519"/>
  <c r="O175" i="519"/>
  <c r="M175" i="519"/>
  <c r="N175" i="519" s="1"/>
  <c r="K175" i="519"/>
  <c r="G175" i="519"/>
  <c r="T174" i="519"/>
  <c r="S174" i="519"/>
  <c r="L174" i="519"/>
  <c r="O174" i="519" s="1"/>
  <c r="J174" i="519"/>
  <c r="K174" i="519" s="1"/>
  <c r="I174" i="519"/>
  <c r="AA161" i="519"/>
  <c r="O161" i="519"/>
  <c r="M161" i="519"/>
  <c r="N161" i="519" s="1"/>
  <c r="K161" i="519"/>
  <c r="G161" i="519"/>
  <c r="AA160" i="519"/>
  <c r="O160" i="519"/>
  <c r="N160" i="519"/>
  <c r="P160" i="519" s="1"/>
  <c r="M160" i="519"/>
  <c r="AB160" i="519" s="1"/>
  <c r="K160" i="519"/>
  <c r="Q160" i="519" s="1"/>
  <c r="G160" i="519"/>
  <c r="AB159" i="519"/>
  <c r="AA159" i="519"/>
  <c r="O159" i="519"/>
  <c r="N159" i="519"/>
  <c r="P159" i="519" s="1"/>
  <c r="M159" i="519"/>
  <c r="K159" i="519"/>
  <c r="Q159" i="519" s="1"/>
  <c r="G159" i="519"/>
  <c r="AB158" i="519"/>
  <c r="O158" i="519"/>
  <c r="N158" i="519"/>
  <c r="Q158" i="519" s="1"/>
  <c r="M158" i="519"/>
  <c r="AA158" i="519" s="1"/>
  <c r="K158" i="519"/>
  <c r="G158" i="519"/>
  <c r="T157" i="519"/>
  <c r="S157" i="519"/>
  <c r="L157" i="519"/>
  <c r="O157" i="519" s="1"/>
  <c r="J157" i="519"/>
  <c r="K157" i="519" s="1"/>
  <c r="I157" i="519"/>
  <c r="AA143" i="519"/>
  <c r="P143" i="519"/>
  <c r="O143" i="519"/>
  <c r="N143" i="519"/>
  <c r="Q143" i="519" s="1"/>
  <c r="M143" i="519"/>
  <c r="AB143" i="519" s="1"/>
  <c r="K143" i="519"/>
  <c r="G143" i="519"/>
  <c r="AA142" i="519"/>
  <c r="O142" i="519"/>
  <c r="M142" i="519"/>
  <c r="N142" i="519" s="1"/>
  <c r="K142" i="519"/>
  <c r="G142" i="519"/>
  <c r="AB141" i="519"/>
  <c r="AA141" i="519"/>
  <c r="O141" i="519"/>
  <c r="N141" i="519"/>
  <c r="Q141" i="519" s="1"/>
  <c r="M141" i="519"/>
  <c r="K141" i="519"/>
  <c r="G141" i="519"/>
  <c r="T140" i="519"/>
  <c r="S140" i="519"/>
  <c r="M140" i="519"/>
  <c r="AB140" i="519" s="1"/>
  <c r="AC124" i="519" s="1"/>
  <c r="L140" i="519"/>
  <c r="O140" i="519" s="1"/>
  <c r="K140" i="519"/>
  <c r="J140" i="519"/>
  <c r="I140" i="519"/>
  <c r="AA127" i="519"/>
  <c r="O127" i="519"/>
  <c r="M127" i="519"/>
  <c r="AB127" i="519" s="1"/>
  <c r="K127" i="519"/>
  <c r="G127" i="519"/>
  <c r="AB126" i="519"/>
  <c r="AA126" i="519"/>
  <c r="O126" i="519"/>
  <c r="N126" i="519"/>
  <c r="P126" i="519" s="1"/>
  <c r="M126" i="519"/>
  <c r="K126" i="519"/>
  <c r="Q126" i="519" s="1"/>
  <c r="G126" i="519"/>
  <c r="AA125" i="519"/>
  <c r="P125" i="519"/>
  <c r="O125" i="519"/>
  <c r="N125" i="519"/>
  <c r="Q125" i="519" s="1"/>
  <c r="M125" i="519"/>
  <c r="AB125" i="519" s="1"/>
  <c r="K125" i="519"/>
  <c r="G125" i="519"/>
  <c r="AB124" i="519"/>
  <c r="O124" i="519"/>
  <c r="M124" i="519"/>
  <c r="N124" i="519" s="1"/>
  <c r="K124" i="519"/>
  <c r="G124" i="519"/>
  <c r="T123" i="519"/>
  <c r="S123" i="519"/>
  <c r="L123" i="519"/>
  <c r="O123" i="519" s="1"/>
  <c r="J123" i="519"/>
  <c r="K123" i="519" s="1"/>
  <c r="I123" i="519"/>
  <c r="AA110" i="519"/>
  <c r="O110" i="519"/>
  <c r="M110" i="519"/>
  <c r="N110" i="519" s="1"/>
  <c r="K110" i="519"/>
  <c r="G110" i="519"/>
  <c r="AA109" i="519"/>
  <c r="O109" i="519"/>
  <c r="M109" i="519"/>
  <c r="AB109" i="519" s="1"/>
  <c r="K109" i="519"/>
  <c r="G109" i="519"/>
  <c r="AB108" i="519"/>
  <c r="AA108" i="519"/>
  <c r="O108" i="519"/>
  <c r="N108" i="519"/>
  <c r="Q108" i="519" s="1"/>
  <c r="M108" i="519"/>
  <c r="K108" i="519"/>
  <c r="G108" i="519"/>
  <c r="AB107" i="519"/>
  <c r="O107" i="519"/>
  <c r="N107" i="519"/>
  <c r="Q107" i="519" s="1"/>
  <c r="M107" i="519"/>
  <c r="AA107" i="519" s="1"/>
  <c r="K107" i="519"/>
  <c r="G107" i="519"/>
  <c r="T106" i="519"/>
  <c r="S106" i="519"/>
  <c r="L106" i="519"/>
  <c r="O106" i="519" s="1"/>
  <c r="J106" i="519"/>
  <c r="K106" i="519" s="1"/>
  <c r="I106" i="519"/>
  <c r="AA95" i="519"/>
  <c r="P95" i="519"/>
  <c r="O95" i="519"/>
  <c r="N95" i="519"/>
  <c r="Q95" i="519" s="1"/>
  <c r="M95" i="519"/>
  <c r="AB95" i="519" s="1"/>
  <c r="K95" i="519"/>
  <c r="G95" i="519"/>
  <c r="AA94" i="519"/>
  <c r="O94" i="519"/>
  <c r="M94" i="519"/>
  <c r="N94" i="519" s="1"/>
  <c r="K94" i="519"/>
  <c r="G94" i="519"/>
  <c r="AA93" i="519"/>
  <c r="O93" i="519"/>
  <c r="N93" i="519"/>
  <c r="P93" i="519" s="1"/>
  <c r="M93" i="519"/>
  <c r="AB93" i="519" s="1"/>
  <c r="K93" i="519"/>
  <c r="Q93" i="519" s="1"/>
  <c r="G93" i="519"/>
  <c r="AB92" i="519"/>
  <c r="O92" i="519"/>
  <c r="N92" i="519"/>
  <c r="Q92" i="519" s="1"/>
  <c r="M92" i="519"/>
  <c r="AA92" i="519" s="1"/>
  <c r="K92" i="519"/>
  <c r="G92" i="519"/>
  <c r="AA91" i="519"/>
  <c r="P91" i="519"/>
  <c r="O91" i="519"/>
  <c r="N91" i="519"/>
  <c r="Q91" i="519" s="1"/>
  <c r="M91" i="519"/>
  <c r="AB91" i="519" s="1"/>
  <c r="K91" i="519"/>
  <c r="G91" i="519"/>
  <c r="AB90" i="519"/>
  <c r="O90" i="519"/>
  <c r="M90" i="519"/>
  <c r="N90" i="519" s="1"/>
  <c r="K90" i="519"/>
  <c r="G90" i="519"/>
  <c r="T89" i="519"/>
  <c r="S89" i="519"/>
  <c r="L89" i="519"/>
  <c r="O89" i="519" s="1"/>
  <c r="J89" i="519"/>
  <c r="K89" i="519" s="1"/>
  <c r="I89" i="519"/>
  <c r="AA76" i="519"/>
  <c r="O76" i="519"/>
  <c r="M76" i="519"/>
  <c r="N76" i="519" s="1"/>
  <c r="K76" i="519"/>
  <c r="G76" i="519"/>
  <c r="AA75" i="519"/>
  <c r="O75" i="519"/>
  <c r="N75" i="519"/>
  <c r="P75" i="519" s="1"/>
  <c r="M75" i="519"/>
  <c r="AB75" i="519" s="1"/>
  <c r="K75" i="519"/>
  <c r="Q75" i="519" s="1"/>
  <c r="G75" i="519"/>
  <c r="AB74" i="519"/>
  <c r="O74" i="519"/>
  <c r="N74" i="519"/>
  <c r="Q74" i="519" s="1"/>
  <c r="M74" i="519"/>
  <c r="AA74" i="519" s="1"/>
  <c r="K74" i="519"/>
  <c r="G74" i="519"/>
  <c r="AB73" i="519"/>
  <c r="O73" i="519"/>
  <c r="N73" i="519"/>
  <c r="Q73" i="519" s="1"/>
  <c r="M73" i="519"/>
  <c r="AA73" i="519" s="1"/>
  <c r="K73" i="519"/>
  <c r="G73" i="519"/>
  <c r="T72" i="519"/>
  <c r="S72" i="519"/>
  <c r="L72" i="519"/>
  <c r="O72" i="519" s="1"/>
  <c r="J72" i="519"/>
  <c r="K72" i="519" s="1"/>
  <c r="I72" i="519"/>
  <c r="AA60" i="519"/>
  <c r="P60" i="519"/>
  <c r="O60" i="519"/>
  <c r="N60" i="519"/>
  <c r="Q60" i="519" s="1"/>
  <c r="M60" i="519"/>
  <c r="AB60" i="519" s="1"/>
  <c r="K60" i="519"/>
  <c r="G60" i="519"/>
  <c r="AA59" i="519"/>
  <c r="O59" i="519"/>
  <c r="M59" i="519"/>
  <c r="N59" i="519" s="1"/>
  <c r="K59" i="519"/>
  <c r="G59" i="519"/>
  <c r="AA58" i="519"/>
  <c r="O58" i="519"/>
  <c r="N58" i="519"/>
  <c r="Q58" i="519" s="1"/>
  <c r="M58" i="519"/>
  <c r="AB58" i="519" s="1"/>
  <c r="K58" i="519"/>
  <c r="G58" i="519"/>
  <c r="AB57" i="519"/>
  <c r="O57" i="519"/>
  <c r="N57" i="519"/>
  <c r="Q57" i="519" s="1"/>
  <c r="M57" i="519"/>
  <c r="AA57" i="519" s="1"/>
  <c r="K57" i="519"/>
  <c r="G57" i="519"/>
  <c r="AB56" i="519"/>
  <c r="O56" i="519"/>
  <c r="N56" i="519"/>
  <c r="Q56" i="519" s="1"/>
  <c r="M56" i="519"/>
  <c r="AA56" i="519" s="1"/>
  <c r="K56" i="519"/>
  <c r="G56" i="519"/>
  <c r="T55" i="519"/>
  <c r="S55" i="519"/>
  <c r="L55" i="519"/>
  <c r="O55" i="519" s="1"/>
  <c r="J55" i="519"/>
  <c r="K55" i="519" s="1"/>
  <c r="I55" i="519"/>
  <c r="AA41" i="519"/>
  <c r="O41" i="519"/>
  <c r="M41" i="519"/>
  <c r="N41" i="519" s="1"/>
  <c r="K41" i="519"/>
  <c r="G41" i="519"/>
  <c r="AA40" i="519"/>
  <c r="O40" i="519"/>
  <c r="M40" i="519"/>
  <c r="N40" i="519" s="1"/>
  <c r="K40" i="519"/>
  <c r="G40" i="519"/>
  <c r="AB39" i="519"/>
  <c r="AA39" i="519"/>
  <c r="O39" i="519"/>
  <c r="N39" i="519"/>
  <c r="Q39" i="519" s="1"/>
  <c r="M39" i="519"/>
  <c r="M55" i="519" s="1"/>
  <c r="K39" i="519"/>
  <c r="G39" i="519"/>
  <c r="T38" i="519"/>
  <c r="S38" i="519"/>
  <c r="O38" i="519"/>
  <c r="M38" i="519"/>
  <c r="AB38" i="519" s="1"/>
  <c r="AC22" i="519" s="1"/>
  <c r="L38" i="519"/>
  <c r="K38" i="519"/>
  <c r="J38" i="519"/>
  <c r="I38" i="519"/>
  <c r="AB22" i="519"/>
  <c r="O22" i="519"/>
  <c r="N22" i="519"/>
  <c r="Q22" i="519" s="1"/>
  <c r="M22" i="519"/>
  <c r="AA22" i="519" s="1"/>
  <c r="K22" i="519"/>
  <c r="G22" i="519"/>
  <c r="T21" i="519"/>
  <c r="S21" i="519"/>
  <c r="M21" i="519"/>
  <c r="AB21" i="519" s="1"/>
  <c r="AC5" i="519" s="1"/>
  <c r="L21" i="519"/>
  <c r="O21" i="519" s="1"/>
  <c r="K21" i="519"/>
  <c r="J21" i="519"/>
  <c r="I21" i="519"/>
  <c r="AA6" i="519"/>
  <c r="O6" i="519"/>
  <c r="N6" i="519"/>
  <c r="Q6" i="519" s="1"/>
  <c r="M6" i="519"/>
  <c r="AB6" i="519" s="1"/>
  <c r="K6" i="519"/>
  <c r="G6" i="519"/>
  <c r="O5" i="519"/>
  <c r="N5" i="519"/>
  <c r="Q5" i="519" s="1"/>
  <c r="M5" i="519"/>
  <c r="AB5" i="519" s="1"/>
  <c r="K5" i="519"/>
  <c r="G5" i="519"/>
  <c r="F1" i="519" s="1"/>
  <c r="H2" i="519"/>
  <c r="H1" i="519"/>
  <c r="D1" i="519"/>
  <c r="X29" i="518"/>
  <c r="W29" i="518"/>
  <c r="V29" i="518"/>
  <c r="M8" i="518" s="1"/>
  <c r="T29" i="518"/>
  <c r="P29" i="518"/>
  <c r="O29" i="518"/>
  <c r="N29" i="518"/>
  <c r="M29" i="518"/>
  <c r="K8" i="518" s="1"/>
  <c r="H29" i="518"/>
  <c r="G29" i="518"/>
  <c r="D29" i="518"/>
  <c r="O15" i="518"/>
  <c r="N15" i="518"/>
  <c r="M15" i="518"/>
  <c r="K15" i="518"/>
  <c r="I15" i="518"/>
  <c r="H15" i="518"/>
  <c r="G15" i="518"/>
  <c r="E8" i="518" s="1"/>
  <c r="F15" i="518"/>
  <c r="E15" i="518"/>
  <c r="D15" i="518"/>
  <c r="G8" i="518" s="1"/>
  <c r="I8" i="518"/>
  <c r="F8" i="518"/>
  <c r="M7" i="518"/>
  <c r="K7" i="518"/>
  <c r="I7" i="518"/>
  <c r="G7" i="518"/>
  <c r="F7" i="518"/>
  <c r="E7" i="518"/>
  <c r="M6" i="518"/>
  <c r="K6" i="518"/>
  <c r="I6" i="518"/>
  <c r="G6" i="518"/>
  <c r="F6" i="518"/>
  <c r="E6" i="518"/>
  <c r="T157" i="517"/>
  <c r="S157" i="517"/>
  <c r="M157" i="517"/>
  <c r="AB157" i="517" s="1"/>
  <c r="AC141" i="517" s="1"/>
  <c r="L157" i="517"/>
  <c r="O157" i="517" s="1"/>
  <c r="J157" i="517"/>
  <c r="K157" i="517" s="1"/>
  <c r="I157" i="517"/>
  <c r="AA143" i="517"/>
  <c r="O143" i="517"/>
  <c r="M143" i="517"/>
  <c r="AB143" i="517" s="1"/>
  <c r="K143" i="517"/>
  <c r="G143" i="517"/>
  <c r="AB142" i="517"/>
  <c r="AA142" i="517"/>
  <c r="O142" i="517"/>
  <c r="M142" i="517"/>
  <c r="N142" i="517" s="1"/>
  <c r="K142" i="517"/>
  <c r="G142" i="517"/>
  <c r="AB141" i="517"/>
  <c r="AA141" i="517"/>
  <c r="Q141" i="517"/>
  <c r="O141" i="517"/>
  <c r="N141" i="517"/>
  <c r="P141" i="517" s="1"/>
  <c r="M141" i="517"/>
  <c r="K141" i="517"/>
  <c r="G141" i="517"/>
  <c r="T140" i="517"/>
  <c r="S140" i="517"/>
  <c r="O140" i="517"/>
  <c r="L140" i="517"/>
  <c r="J140" i="517"/>
  <c r="K140" i="517" s="1"/>
  <c r="I140" i="517"/>
  <c r="AA126" i="517"/>
  <c r="O126" i="517"/>
  <c r="N126" i="517"/>
  <c r="P126" i="517" s="1"/>
  <c r="M126" i="517"/>
  <c r="AB126" i="517" s="1"/>
  <c r="K126" i="517"/>
  <c r="Q126" i="517" s="1"/>
  <c r="G126" i="517"/>
  <c r="AA125" i="517"/>
  <c r="O125" i="517"/>
  <c r="N125" i="517"/>
  <c r="Q125" i="517" s="1"/>
  <c r="M125" i="517"/>
  <c r="AB125" i="517" s="1"/>
  <c r="K125" i="517"/>
  <c r="G125" i="517"/>
  <c r="O124" i="517"/>
  <c r="M124" i="517"/>
  <c r="M140" i="517" s="1"/>
  <c r="K124" i="517"/>
  <c r="G124" i="517"/>
  <c r="T123" i="517"/>
  <c r="S123" i="517"/>
  <c r="M123" i="517"/>
  <c r="AB123" i="517" s="1"/>
  <c r="AC107" i="517" s="1"/>
  <c r="L123" i="517"/>
  <c r="O123" i="517" s="1"/>
  <c r="J123" i="517"/>
  <c r="K123" i="517" s="1"/>
  <c r="I123" i="517"/>
  <c r="AA110" i="517"/>
  <c r="O110" i="517"/>
  <c r="N110" i="517"/>
  <c r="Q110" i="517" s="1"/>
  <c r="M110" i="517"/>
  <c r="AB110" i="517" s="1"/>
  <c r="K110" i="517"/>
  <c r="G110" i="517"/>
  <c r="AB109" i="517"/>
  <c r="AA109" i="517"/>
  <c r="Q109" i="517"/>
  <c r="O109" i="517"/>
  <c r="N109" i="517"/>
  <c r="P109" i="517" s="1"/>
  <c r="M109" i="517"/>
  <c r="K109" i="517"/>
  <c r="G109" i="517"/>
  <c r="AA108" i="517"/>
  <c r="O108" i="517"/>
  <c r="N108" i="517"/>
  <c r="P108" i="517" s="1"/>
  <c r="M108" i="517"/>
  <c r="AB108" i="517" s="1"/>
  <c r="K108" i="517"/>
  <c r="Q108" i="517" s="1"/>
  <c r="G108" i="517"/>
  <c r="O107" i="517"/>
  <c r="N107" i="517"/>
  <c r="Q107" i="517" s="1"/>
  <c r="M107" i="517"/>
  <c r="AB107" i="517" s="1"/>
  <c r="K107" i="517"/>
  <c r="G107" i="517"/>
  <c r="T106" i="517"/>
  <c r="S106" i="517"/>
  <c r="O106" i="517"/>
  <c r="M106" i="517"/>
  <c r="AB106" i="517" s="1"/>
  <c r="AC90" i="517" s="1"/>
  <c r="L106" i="517"/>
  <c r="J106" i="517"/>
  <c r="K106" i="517" s="1"/>
  <c r="I106" i="517"/>
  <c r="AA94" i="517"/>
  <c r="O94" i="517"/>
  <c r="N94" i="517"/>
  <c r="Q94" i="517" s="1"/>
  <c r="M94" i="517"/>
  <c r="AB94" i="517" s="1"/>
  <c r="K94" i="517"/>
  <c r="G94" i="517"/>
  <c r="AA93" i="517"/>
  <c r="O93" i="517"/>
  <c r="N93" i="517"/>
  <c r="P93" i="517" s="1"/>
  <c r="M93" i="517"/>
  <c r="AB93" i="517" s="1"/>
  <c r="K93" i="517"/>
  <c r="Q93" i="517" s="1"/>
  <c r="G93" i="517"/>
  <c r="AB92" i="517"/>
  <c r="AA92" i="517"/>
  <c r="O92" i="517"/>
  <c r="N92" i="517"/>
  <c r="P92" i="517" s="1"/>
  <c r="M92" i="517"/>
  <c r="K92" i="517"/>
  <c r="Q92" i="517" s="1"/>
  <c r="G92" i="517"/>
  <c r="AA91" i="517"/>
  <c r="O91" i="517"/>
  <c r="N91" i="517"/>
  <c r="P91" i="517" s="1"/>
  <c r="M91" i="517"/>
  <c r="AB91" i="517" s="1"/>
  <c r="K91" i="517"/>
  <c r="Q91" i="517" s="1"/>
  <c r="G91" i="517"/>
  <c r="AB90" i="517"/>
  <c r="O90" i="517"/>
  <c r="N90" i="517"/>
  <c r="Q90" i="517" s="1"/>
  <c r="M90" i="517"/>
  <c r="AA90" i="517" s="1"/>
  <c r="K90" i="517"/>
  <c r="G90" i="517"/>
  <c r="T89" i="517"/>
  <c r="S89" i="517"/>
  <c r="O89" i="517"/>
  <c r="M89" i="517"/>
  <c r="AB89" i="517" s="1"/>
  <c r="AC73" i="517" s="1"/>
  <c r="L89" i="517"/>
  <c r="J89" i="517"/>
  <c r="K89" i="517" s="1"/>
  <c r="I89" i="517"/>
  <c r="AA78" i="517"/>
  <c r="O78" i="517"/>
  <c r="N78" i="517"/>
  <c r="Q78" i="517" s="1"/>
  <c r="M78" i="517"/>
  <c r="AB78" i="517" s="1"/>
  <c r="K78" i="517"/>
  <c r="G78" i="517"/>
  <c r="AA77" i="517"/>
  <c r="O77" i="517"/>
  <c r="N77" i="517"/>
  <c r="P77" i="517" s="1"/>
  <c r="M77" i="517"/>
  <c r="AB77" i="517" s="1"/>
  <c r="K77" i="517"/>
  <c r="Q77" i="517" s="1"/>
  <c r="G77" i="517"/>
  <c r="AB76" i="517"/>
  <c r="AA76" i="517"/>
  <c r="O76" i="517"/>
  <c r="N76" i="517"/>
  <c r="P76" i="517" s="1"/>
  <c r="M76" i="517"/>
  <c r="K76" i="517"/>
  <c r="Q76" i="517" s="1"/>
  <c r="G76" i="517"/>
  <c r="AA75" i="517"/>
  <c r="O75" i="517"/>
  <c r="N75" i="517"/>
  <c r="P75" i="517" s="1"/>
  <c r="M75" i="517"/>
  <c r="AB75" i="517" s="1"/>
  <c r="K75" i="517"/>
  <c r="Q75" i="517" s="1"/>
  <c r="G75" i="517"/>
  <c r="AA74" i="517"/>
  <c r="O74" i="517"/>
  <c r="N74" i="517"/>
  <c r="Q74" i="517" s="1"/>
  <c r="M74" i="517"/>
  <c r="AB74" i="517" s="1"/>
  <c r="K74" i="517"/>
  <c r="G74" i="517"/>
  <c r="AB73" i="517"/>
  <c r="O73" i="517"/>
  <c r="M73" i="517"/>
  <c r="AA73" i="517" s="1"/>
  <c r="K73" i="517"/>
  <c r="G73" i="517"/>
  <c r="T72" i="517"/>
  <c r="S72" i="517"/>
  <c r="M72" i="517"/>
  <c r="AB72" i="517" s="1"/>
  <c r="AC56" i="517" s="1"/>
  <c r="L72" i="517"/>
  <c r="O72" i="517" s="1"/>
  <c r="J72" i="517"/>
  <c r="K72" i="517" s="1"/>
  <c r="I72" i="517"/>
  <c r="AA59" i="517"/>
  <c r="O59" i="517"/>
  <c r="N59" i="517"/>
  <c r="P59" i="517" s="1"/>
  <c r="M59" i="517"/>
  <c r="AB59" i="517" s="1"/>
  <c r="K59" i="517"/>
  <c r="Q59" i="517" s="1"/>
  <c r="G59" i="517"/>
  <c r="AA58" i="517"/>
  <c r="O58" i="517"/>
  <c r="N58" i="517"/>
  <c r="P58" i="517" s="1"/>
  <c r="M58" i="517"/>
  <c r="AB58" i="517" s="1"/>
  <c r="K58" i="517"/>
  <c r="Q58" i="517" s="1"/>
  <c r="G58" i="517"/>
  <c r="AA57" i="517"/>
  <c r="O57" i="517"/>
  <c r="N57" i="517"/>
  <c r="P57" i="517" s="1"/>
  <c r="M57" i="517"/>
  <c r="AB57" i="517" s="1"/>
  <c r="K57" i="517"/>
  <c r="Q57" i="517" s="1"/>
  <c r="G57" i="517"/>
  <c r="AB56" i="517"/>
  <c r="O56" i="517"/>
  <c r="N56" i="517"/>
  <c r="Q56" i="517" s="1"/>
  <c r="M56" i="517"/>
  <c r="AA56" i="517" s="1"/>
  <c r="K56" i="517"/>
  <c r="G56" i="517"/>
  <c r="T55" i="517"/>
  <c r="S55" i="517"/>
  <c r="O55" i="517"/>
  <c r="M55" i="517"/>
  <c r="AB55" i="517" s="1"/>
  <c r="AC39" i="517" s="1"/>
  <c r="L55" i="517"/>
  <c r="J55" i="517"/>
  <c r="K55" i="517" s="1"/>
  <c r="I55" i="517"/>
  <c r="AA44" i="517"/>
  <c r="O44" i="517"/>
  <c r="N44" i="517"/>
  <c r="Q44" i="517" s="1"/>
  <c r="M44" i="517"/>
  <c r="AB44" i="517" s="1"/>
  <c r="K44" i="517"/>
  <c r="G44" i="517"/>
  <c r="AA43" i="517"/>
  <c r="O43" i="517"/>
  <c r="N43" i="517"/>
  <c r="P43" i="517" s="1"/>
  <c r="M43" i="517"/>
  <c r="AB43" i="517" s="1"/>
  <c r="K43" i="517"/>
  <c r="Q43" i="517" s="1"/>
  <c r="G43" i="517"/>
  <c r="AA42" i="517"/>
  <c r="O42" i="517"/>
  <c r="N42" i="517"/>
  <c r="P42" i="517" s="1"/>
  <c r="M42" i="517"/>
  <c r="AB42" i="517" s="1"/>
  <c r="K42" i="517"/>
  <c r="Q42" i="517" s="1"/>
  <c r="G42" i="517"/>
  <c r="AA41" i="517"/>
  <c r="O41" i="517"/>
  <c r="N41" i="517"/>
  <c r="P41" i="517" s="1"/>
  <c r="M41" i="517"/>
  <c r="AB41" i="517" s="1"/>
  <c r="K41" i="517"/>
  <c r="Q41" i="517" s="1"/>
  <c r="G41" i="517"/>
  <c r="AA40" i="517"/>
  <c r="O40" i="517"/>
  <c r="N40" i="517"/>
  <c r="Q40" i="517" s="1"/>
  <c r="M40" i="517"/>
  <c r="AB40" i="517" s="1"/>
  <c r="K40" i="517"/>
  <c r="G40" i="517"/>
  <c r="AB39" i="517"/>
  <c r="O39" i="517"/>
  <c r="M39" i="517"/>
  <c r="AA39" i="517" s="1"/>
  <c r="K39" i="517"/>
  <c r="G39" i="517"/>
  <c r="T38" i="517"/>
  <c r="S38" i="517"/>
  <c r="L38" i="517"/>
  <c r="O38" i="517" s="1"/>
  <c r="J38" i="517"/>
  <c r="K38" i="517" s="1"/>
  <c r="I38" i="517"/>
  <c r="AA26" i="517"/>
  <c r="O26" i="517"/>
  <c r="M26" i="517"/>
  <c r="AB26" i="517" s="1"/>
  <c r="K26" i="517"/>
  <c r="G26" i="517"/>
  <c r="AA25" i="517"/>
  <c r="O25" i="517"/>
  <c r="N25" i="517"/>
  <c r="P25" i="517" s="1"/>
  <c r="M25" i="517"/>
  <c r="AB25" i="517" s="1"/>
  <c r="K25" i="517"/>
  <c r="Q25" i="517" s="1"/>
  <c r="G25" i="517"/>
  <c r="AA24" i="517"/>
  <c r="O24" i="517"/>
  <c r="N24" i="517"/>
  <c r="P24" i="517" s="1"/>
  <c r="M24" i="517"/>
  <c r="AB24" i="517" s="1"/>
  <c r="K24" i="517"/>
  <c r="Q24" i="517" s="1"/>
  <c r="G24" i="517"/>
  <c r="AA23" i="517"/>
  <c r="O23" i="517"/>
  <c r="N23" i="517"/>
  <c r="Q23" i="517" s="1"/>
  <c r="M23" i="517"/>
  <c r="AB23" i="517" s="1"/>
  <c r="K23" i="517"/>
  <c r="G23" i="517"/>
  <c r="AB22" i="517"/>
  <c r="O22" i="517"/>
  <c r="M22" i="517"/>
  <c r="AA22" i="517" s="1"/>
  <c r="K22" i="517"/>
  <c r="G22" i="517"/>
  <c r="T21" i="517"/>
  <c r="S21" i="517"/>
  <c r="M21" i="517"/>
  <c r="AB21" i="517" s="1"/>
  <c r="AC5" i="517" s="1"/>
  <c r="L21" i="517"/>
  <c r="H1" i="517" s="1"/>
  <c r="J21" i="517"/>
  <c r="K21" i="517" s="1"/>
  <c r="I21" i="517"/>
  <c r="AA6" i="517"/>
  <c r="O6" i="517"/>
  <c r="M6" i="517"/>
  <c r="AB6" i="517" s="1"/>
  <c r="K6" i="517"/>
  <c r="G6" i="517"/>
  <c r="AB5" i="517"/>
  <c r="AA5" i="517"/>
  <c r="Q5" i="517"/>
  <c r="O5" i="517"/>
  <c r="N5" i="517"/>
  <c r="P5" i="517" s="1"/>
  <c r="M5" i="517"/>
  <c r="K5" i="517"/>
  <c r="G5" i="517"/>
  <c r="F1" i="517" s="1"/>
  <c r="F2" i="517" s="1"/>
  <c r="H2" i="517"/>
  <c r="D1" i="517"/>
  <c r="T191" i="516"/>
  <c r="S191" i="516"/>
  <c r="O191" i="516"/>
  <c r="M191" i="516"/>
  <c r="AB191" i="516" s="1"/>
  <c r="AC175" i="516" s="1"/>
  <c r="L191" i="516"/>
  <c r="J191" i="516"/>
  <c r="K191" i="516" s="1"/>
  <c r="I191" i="516"/>
  <c r="AA180" i="516"/>
  <c r="O180" i="516"/>
  <c r="N180" i="516"/>
  <c r="Q180" i="516" s="1"/>
  <c r="M180" i="516"/>
  <c r="AB180" i="516" s="1"/>
  <c r="K180" i="516"/>
  <c r="G180" i="516"/>
  <c r="AB179" i="516"/>
  <c r="AA179" i="516"/>
  <c r="O179" i="516"/>
  <c r="N179" i="516"/>
  <c r="P179" i="516" s="1"/>
  <c r="M179" i="516"/>
  <c r="K179" i="516"/>
  <c r="Q179" i="516" s="1"/>
  <c r="G179" i="516"/>
  <c r="AA178" i="516"/>
  <c r="O178" i="516"/>
  <c r="N178" i="516"/>
  <c r="M178" i="516"/>
  <c r="AB178" i="516" s="1"/>
  <c r="K178" i="516"/>
  <c r="Q178" i="516" s="1"/>
  <c r="G178" i="516"/>
  <c r="AA177" i="516"/>
  <c r="O177" i="516"/>
  <c r="M177" i="516"/>
  <c r="N177" i="516" s="1"/>
  <c r="K177" i="516"/>
  <c r="G177" i="516"/>
  <c r="AA176" i="516"/>
  <c r="O176" i="516"/>
  <c r="N176" i="516"/>
  <c r="Q176" i="516" s="1"/>
  <c r="M176" i="516"/>
  <c r="AB176" i="516" s="1"/>
  <c r="K176" i="516"/>
  <c r="G176" i="516"/>
  <c r="AB175" i="516"/>
  <c r="O175" i="516"/>
  <c r="M175" i="516"/>
  <c r="AA175" i="516" s="1"/>
  <c r="K175" i="516"/>
  <c r="G175" i="516"/>
  <c r="T174" i="516"/>
  <c r="S174" i="516"/>
  <c r="M174" i="516"/>
  <c r="AB174" i="516" s="1"/>
  <c r="AC158" i="516" s="1"/>
  <c r="L174" i="516"/>
  <c r="O174" i="516" s="1"/>
  <c r="J174" i="516"/>
  <c r="K174" i="516" s="1"/>
  <c r="I174" i="516"/>
  <c r="AB161" i="516"/>
  <c r="AA161" i="516"/>
  <c r="O161" i="516"/>
  <c r="M161" i="516"/>
  <c r="N161" i="516" s="1"/>
  <c r="K161" i="516"/>
  <c r="G161" i="516"/>
  <c r="AA160" i="516"/>
  <c r="O160" i="516"/>
  <c r="M160" i="516"/>
  <c r="N160" i="516" s="1"/>
  <c r="K160" i="516"/>
  <c r="G160" i="516"/>
  <c r="AA159" i="516"/>
  <c r="O159" i="516"/>
  <c r="N159" i="516"/>
  <c r="P159" i="516" s="1"/>
  <c r="M159" i="516"/>
  <c r="AB159" i="516" s="1"/>
  <c r="K159" i="516"/>
  <c r="Q159" i="516" s="1"/>
  <c r="G159" i="516"/>
  <c r="AB158" i="516"/>
  <c r="O158" i="516"/>
  <c r="N158" i="516"/>
  <c r="Q158" i="516" s="1"/>
  <c r="M158" i="516"/>
  <c r="AA158" i="516" s="1"/>
  <c r="K158" i="516"/>
  <c r="G158" i="516"/>
  <c r="T157" i="516"/>
  <c r="S157" i="516"/>
  <c r="O157" i="516"/>
  <c r="M157" i="516"/>
  <c r="AB157" i="516" s="1"/>
  <c r="AC141" i="516" s="1"/>
  <c r="L157" i="516"/>
  <c r="J157" i="516"/>
  <c r="K157" i="516" s="1"/>
  <c r="I157" i="516"/>
  <c r="AA143" i="516"/>
  <c r="O143" i="516"/>
  <c r="N143" i="516"/>
  <c r="Q143" i="516" s="1"/>
  <c r="M143" i="516"/>
  <c r="AB143" i="516" s="1"/>
  <c r="K143" i="516"/>
  <c r="G143" i="516"/>
  <c r="AB142" i="516"/>
  <c r="AA142" i="516"/>
  <c r="O142" i="516"/>
  <c r="N142" i="516"/>
  <c r="P142" i="516" s="1"/>
  <c r="M142" i="516"/>
  <c r="K142" i="516"/>
  <c r="Q142" i="516" s="1"/>
  <c r="G142" i="516"/>
  <c r="AB141" i="516"/>
  <c r="AA141" i="516"/>
  <c r="Q141" i="516"/>
  <c r="O141" i="516"/>
  <c r="N141" i="516"/>
  <c r="P141" i="516" s="1"/>
  <c r="M141" i="516"/>
  <c r="K141" i="516"/>
  <c r="G141" i="516"/>
  <c r="T140" i="516"/>
  <c r="S140" i="516"/>
  <c r="L140" i="516"/>
  <c r="O140" i="516" s="1"/>
  <c r="J140" i="516"/>
  <c r="K140" i="516" s="1"/>
  <c r="I140" i="516"/>
  <c r="AA127" i="516"/>
  <c r="O127" i="516"/>
  <c r="M127" i="516"/>
  <c r="N127" i="516" s="1"/>
  <c r="K127" i="516"/>
  <c r="G127" i="516"/>
  <c r="AA126" i="516"/>
  <c r="O126" i="516"/>
  <c r="N126" i="516"/>
  <c r="P126" i="516" s="1"/>
  <c r="M126" i="516"/>
  <c r="AB126" i="516" s="1"/>
  <c r="K126" i="516"/>
  <c r="Q126" i="516" s="1"/>
  <c r="G126" i="516"/>
  <c r="AA125" i="516"/>
  <c r="O125" i="516"/>
  <c r="N125" i="516"/>
  <c r="Q125" i="516" s="1"/>
  <c r="M125" i="516"/>
  <c r="AB125" i="516" s="1"/>
  <c r="K125" i="516"/>
  <c r="G125" i="516"/>
  <c r="AB124" i="516"/>
  <c r="O124" i="516"/>
  <c r="M124" i="516"/>
  <c r="AA124" i="516" s="1"/>
  <c r="K124" i="516"/>
  <c r="G124" i="516"/>
  <c r="T123" i="516"/>
  <c r="S123" i="516"/>
  <c r="M123" i="516"/>
  <c r="AB123" i="516" s="1"/>
  <c r="AC107" i="516" s="1"/>
  <c r="L123" i="516"/>
  <c r="O123" i="516" s="1"/>
  <c r="J123" i="516"/>
  <c r="K123" i="516" s="1"/>
  <c r="I123" i="516"/>
  <c r="AB110" i="516"/>
  <c r="AA110" i="516"/>
  <c r="O110" i="516"/>
  <c r="N110" i="516"/>
  <c r="Q110" i="516" s="1"/>
  <c r="M110" i="516"/>
  <c r="K110" i="516"/>
  <c r="G110" i="516"/>
  <c r="AA109" i="516"/>
  <c r="O109" i="516"/>
  <c r="M109" i="516"/>
  <c r="N109" i="516" s="1"/>
  <c r="K109" i="516"/>
  <c r="G109" i="516"/>
  <c r="AA108" i="516"/>
  <c r="O108" i="516"/>
  <c r="N108" i="516"/>
  <c r="P108" i="516" s="1"/>
  <c r="M108" i="516"/>
  <c r="AB108" i="516" s="1"/>
  <c r="K108" i="516"/>
  <c r="Q108" i="516" s="1"/>
  <c r="G108" i="516"/>
  <c r="AB107" i="516"/>
  <c r="O107" i="516"/>
  <c r="N107" i="516"/>
  <c r="Q107" i="516" s="1"/>
  <c r="M107" i="516"/>
  <c r="AA107" i="516" s="1"/>
  <c r="K107" i="516"/>
  <c r="G107" i="516"/>
  <c r="T106" i="516"/>
  <c r="S106" i="516"/>
  <c r="O106" i="516"/>
  <c r="M106" i="516"/>
  <c r="AB106" i="516" s="1"/>
  <c r="AC90" i="516" s="1"/>
  <c r="L106" i="516"/>
  <c r="J106" i="516"/>
  <c r="K106" i="516" s="1"/>
  <c r="I106" i="516"/>
  <c r="AA95" i="516"/>
  <c r="O95" i="516"/>
  <c r="N95" i="516"/>
  <c r="Q95" i="516" s="1"/>
  <c r="M95" i="516"/>
  <c r="AB95" i="516" s="1"/>
  <c r="K95" i="516"/>
  <c r="G95" i="516"/>
  <c r="AB94" i="516"/>
  <c r="AA94" i="516"/>
  <c r="O94" i="516"/>
  <c r="N94" i="516"/>
  <c r="Q94" i="516" s="1"/>
  <c r="M94" i="516"/>
  <c r="K94" i="516"/>
  <c r="G94" i="516"/>
  <c r="AA93" i="516"/>
  <c r="O93" i="516"/>
  <c r="N93" i="516"/>
  <c r="P93" i="516" s="1"/>
  <c r="M93" i="516"/>
  <c r="AB93" i="516" s="1"/>
  <c r="K93" i="516"/>
  <c r="Q93" i="516" s="1"/>
  <c r="G93" i="516"/>
  <c r="AA92" i="516"/>
  <c r="O92" i="516"/>
  <c r="N92" i="516"/>
  <c r="P92" i="516" s="1"/>
  <c r="M92" i="516"/>
  <c r="AB92" i="516" s="1"/>
  <c r="K92" i="516"/>
  <c r="Q92" i="516" s="1"/>
  <c r="G92" i="516"/>
  <c r="AA91" i="516"/>
  <c r="O91" i="516"/>
  <c r="N91" i="516"/>
  <c r="Q91" i="516" s="1"/>
  <c r="M91" i="516"/>
  <c r="AB91" i="516" s="1"/>
  <c r="K91" i="516"/>
  <c r="G91" i="516"/>
  <c r="AB90" i="516"/>
  <c r="O90" i="516"/>
  <c r="M90" i="516"/>
  <c r="AA90" i="516" s="1"/>
  <c r="K90" i="516"/>
  <c r="G90" i="516"/>
  <c r="T89" i="516"/>
  <c r="S89" i="516"/>
  <c r="M89" i="516"/>
  <c r="AB89" i="516" s="1"/>
  <c r="AC73" i="516" s="1"/>
  <c r="L89" i="516"/>
  <c r="O89" i="516" s="1"/>
  <c r="J89" i="516"/>
  <c r="K89" i="516" s="1"/>
  <c r="I89" i="516"/>
  <c r="AA76" i="516"/>
  <c r="O76" i="516"/>
  <c r="N76" i="516"/>
  <c r="Q76" i="516" s="1"/>
  <c r="M76" i="516"/>
  <c r="AB76" i="516" s="1"/>
  <c r="K76" i="516"/>
  <c r="G76" i="516"/>
  <c r="AA75" i="516"/>
  <c r="O75" i="516"/>
  <c r="N75" i="516"/>
  <c r="P75" i="516" s="1"/>
  <c r="M75" i="516"/>
  <c r="AB75" i="516" s="1"/>
  <c r="K75" i="516"/>
  <c r="Q75" i="516" s="1"/>
  <c r="G75" i="516"/>
  <c r="AA74" i="516"/>
  <c r="O74" i="516"/>
  <c r="N74" i="516"/>
  <c r="P74" i="516" s="1"/>
  <c r="M74" i="516"/>
  <c r="AB74" i="516" s="1"/>
  <c r="K74" i="516"/>
  <c r="Q74" i="516" s="1"/>
  <c r="G74" i="516"/>
  <c r="AB73" i="516"/>
  <c r="O73" i="516"/>
  <c r="N73" i="516"/>
  <c r="Q73" i="516" s="1"/>
  <c r="M73" i="516"/>
  <c r="AA73" i="516" s="1"/>
  <c r="K73" i="516"/>
  <c r="G73" i="516"/>
  <c r="T72" i="516"/>
  <c r="S72" i="516"/>
  <c r="O72" i="516"/>
  <c r="M72" i="516"/>
  <c r="AB72" i="516" s="1"/>
  <c r="AC56" i="516" s="1"/>
  <c r="L72" i="516"/>
  <c r="J72" i="516"/>
  <c r="K72" i="516" s="1"/>
  <c r="I72" i="516"/>
  <c r="AA60" i="516"/>
  <c r="O60" i="516"/>
  <c r="N60" i="516"/>
  <c r="Q60" i="516" s="1"/>
  <c r="M60" i="516"/>
  <c r="AB60" i="516" s="1"/>
  <c r="K60" i="516"/>
  <c r="G60" i="516"/>
  <c r="AA59" i="516"/>
  <c r="O59" i="516"/>
  <c r="N59" i="516"/>
  <c r="Q59" i="516" s="1"/>
  <c r="M59" i="516"/>
  <c r="AB59" i="516" s="1"/>
  <c r="K59" i="516"/>
  <c r="G59" i="516"/>
  <c r="AA58" i="516"/>
  <c r="O58" i="516"/>
  <c r="N58" i="516"/>
  <c r="Q58" i="516" s="1"/>
  <c r="M58" i="516"/>
  <c r="AB58" i="516" s="1"/>
  <c r="K58" i="516"/>
  <c r="G58" i="516"/>
  <c r="AA57" i="516"/>
  <c r="O57" i="516"/>
  <c r="N57" i="516"/>
  <c r="P57" i="516" s="1"/>
  <c r="M57" i="516"/>
  <c r="AB57" i="516" s="1"/>
  <c r="K57" i="516"/>
  <c r="Q57" i="516" s="1"/>
  <c r="G57" i="516"/>
  <c r="AB56" i="516"/>
  <c r="O56" i="516"/>
  <c r="N56" i="516"/>
  <c r="Q56" i="516" s="1"/>
  <c r="M56" i="516"/>
  <c r="AA56" i="516" s="1"/>
  <c r="K56" i="516"/>
  <c r="G56" i="516"/>
  <c r="T55" i="516"/>
  <c r="S55" i="516"/>
  <c r="O55" i="516"/>
  <c r="M55" i="516"/>
  <c r="AB55" i="516" s="1"/>
  <c r="AC39" i="516" s="1"/>
  <c r="L55" i="516"/>
  <c r="J55" i="516"/>
  <c r="K55" i="516" s="1"/>
  <c r="I55" i="516"/>
  <c r="AA41" i="516"/>
  <c r="O41" i="516"/>
  <c r="N41" i="516"/>
  <c r="Q41" i="516" s="1"/>
  <c r="M41" i="516"/>
  <c r="AB41" i="516" s="1"/>
  <c r="K41" i="516"/>
  <c r="G41" i="516"/>
  <c r="AA40" i="516"/>
  <c r="O40" i="516"/>
  <c r="N40" i="516"/>
  <c r="P40" i="516" s="1"/>
  <c r="M40" i="516"/>
  <c r="AB40" i="516" s="1"/>
  <c r="K40" i="516"/>
  <c r="Q40" i="516" s="1"/>
  <c r="G40" i="516"/>
  <c r="AB39" i="516"/>
  <c r="AA39" i="516"/>
  <c r="Q39" i="516"/>
  <c r="O39" i="516"/>
  <c r="N39" i="516"/>
  <c r="P39" i="516" s="1"/>
  <c r="M39" i="516"/>
  <c r="K39" i="516"/>
  <c r="G39" i="516"/>
  <c r="AB38" i="516"/>
  <c r="AC22" i="516" s="1"/>
  <c r="T38" i="516"/>
  <c r="S38" i="516"/>
  <c r="M38" i="516"/>
  <c r="N38" i="516" s="1"/>
  <c r="L38" i="516"/>
  <c r="O38" i="516" s="1"/>
  <c r="J38" i="516"/>
  <c r="K38" i="516" s="1"/>
  <c r="I38" i="516"/>
  <c r="AB22" i="516"/>
  <c r="Q22" i="516"/>
  <c r="O22" i="516"/>
  <c r="N22" i="516"/>
  <c r="P22" i="516" s="1"/>
  <c r="M22" i="516"/>
  <c r="AA22" i="516" s="1"/>
  <c r="K22" i="516"/>
  <c r="G22" i="516"/>
  <c r="AB21" i="516"/>
  <c r="AC5" i="516" s="1"/>
  <c r="T21" i="516"/>
  <c r="S21" i="516"/>
  <c r="M21" i="516"/>
  <c r="N21" i="516" s="1"/>
  <c r="L21" i="516"/>
  <c r="O21" i="516" s="1"/>
  <c r="J21" i="516"/>
  <c r="K21" i="516" s="1"/>
  <c r="I21" i="516"/>
  <c r="AA6" i="516"/>
  <c r="O6" i="516"/>
  <c r="N6" i="516"/>
  <c r="Q6" i="516" s="1"/>
  <c r="M6" i="516"/>
  <c r="AB6" i="516" s="1"/>
  <c r="K6" i="516"/>
  <c r="G6" i="516"/>
  <c r="AB5" i="516"/>
  <c r="AA5" i="516"/>
  <c r="Q5" i="516"/>
  <c r="O5" i="516"/>
  <c r="N5" i="516"/>
  <c r="P5" i="516" s="1"/>
  <c r="M5" i="516"/>
  <c r="K5" i="516"/>
  <c r="G5" i="516"/>
  <c r="F1" i="516" s="1"/>
  <c r="H2" i="516"/>
  <c r="H1" i="516"/>
  <c r="D1" i="516"/>
  <c r="F3" i="515" s="1"/>
  <c r="X29" i="515"/>
  <c r="W29" i="515"/>
  <c r="V29" i="515"/>
  <c r="M8" i="515" s="1"/>
  <c r="T29" i="515"/>
  <c r="P29" i="515"/>
  <c r="O29" i="515"/>
  <c r="N29" i="515"/>
  <c r="M29" i="515"/>
  <c r="H29" i="515"/>
  <c r="G29" i="515"/>
  <c r="D29" i="515"/>
  <c r="O15" i="515"/>
  <c r="I8" i="515" s="1"/>
  <c r="N15" i="515"/>
  <c r="K15" i="515"/>
  <c r="I15" i="515"/>
  <c r="H15" i="515"/>
  <c r="G15" i="515"/>
  <c r="F15" i="515"/>
  <c r="E15" i="515"/>
  <c r="E8" i="515" s="1"/>
  <c r="D15" i="515"/>
  <c r="K8" i="515"/>
  <c r="G8" i="515"/>
  <c r="F8" i="515"/>
  <c r="M7" i="515"/>
  <c r="K7" i="515"/>
  <c r="I7" i="515"/>
  <c r="G7" i="515"/>
  <c r="F7" i="515"/>
  <c r="E7" i="515"/>
  <c r="M6" i="515"/>
  <c r="K6" i="515"/>
  <c r="I6" i="515"/>
  <c r="G6" i="515"/>
  <c r="F6" i="515"/>
  <c r="E6" i="515"/>
  <c r="T157" i="514"/>
  <c r="S157" i="514"/>
  <c r="L157" i="514"/>
  <c r="O157" i="514" s="1"/>
  <c r="K157" i="514"/>
  <c r="J157" i="514"/>
  <c r="I157" i="514"/>
  <c r="AB143" i="514"/>
  <c r="O143" i="514"/>
  <c r="M143" i="514"/>
  <c r="AA143" i="514" s="1"/>
  <c r="K143" i="514"/>
  <c r="G143" i="514"/>
  <c r="AB142" i="514"/>
  <c r="AA142" i="514"/>
  <c r="O142" i="514"/>
  <c r="N142" i="514"/>
  <c r="Q142" i="514" s="1"/>
  <c r="M142" i="514"/>
  <c r="K142" i="514"/>
  <c r="G142" i="514"/>
  <c r="O141" i="514"/>
  <c r="M141" i="514"/>
  <c r="N141" i="514" s="1"/>
  <c r="K141" i="514"/>
  <c r="G141" i="514"/>
  <c r="T140" i="514"/>
  <c r="S140" i="514"/>
  <c r="L140" i="514"/>
  <c r="O140" i="514" s="1"/>
  <c r="J140" i="514"/>
  <c r="K140" i="514" s="1"/>
  <c r="I140" i="514"/>
  <c r="O126" i="514"/>
  <c r="M126" i="514"/>
  <c r="N126" i="514" s="1"/>
  <c r="K126" i="514"/>
  <c r="G126" i="514"/>
  <c r="O125" i="514"/>
  <c r="M125" i="514"/>
  <c r="AB125" i="514" s="1"/>
  <c r="K125" i="514"/>
  <c r="G125" i="514"/>
  <c r="AA124" i="514"/>
  <c r="O124" i="514"/>
  <c r="M124" i="514"/>
  <c r="M140" i="514" s="1"/>
  <c r="K124" i="514"/>
  <c r="G124" i="514"/>
  <c r="T123" i="514"/>
  <c r="S123" i="514"/>
  <c r="L123" i="514"/>
  <c r="O123" i="514" s="1"/>
  <c r="K123" i="514"/>
  <c r="J123" i="514"/>
  <c r="I123" i="514"/>
  <c r="AB110" i="514"/>
  <c r="AA110" i="514"/>
  <c r="O110" i="514"/>
  <c r="M110" i="514"/>
  <c r="N110" i="514" s="1"/>
  <c r="K110" i="514"/>
  <c r="G110" i="514"/>
  <c r="AB109" i="514"/>
  <c r="AA109" i="514"/>
  <c r="O109" i="514"/>
  <c r="N109" i="514"/>
  <c r="Q109" i="514" s="1"/>
  <c r="M109" i="514"/>
  <c r="K109" i="514"/>
  <c r="G109" i="514"/>
  <c r="O108" i="514"/>
  <c r="M108" i="514"/>
  <c r="N108" i="514" s="1"/>
  <c r="K108" i="514"/>
  <c r="G108" i="514"/>
  <c r="AB107" i="514"/>
  <c r="O107" i="514"/>
  <c r="N107" i="514"/>
  <c r="Q107" i="514" s="1"/>
  <c r="M107" i="514"/>
  <c r="AA107" i="514" s="1"/>
  <c r="K107" i="514"/>
  <c r="P107" i="514" s="1"/>
  <c r="G107" i="514"/>
  <c r="T106" i="514"/>
  <c r="S106" i="514"/>
  <c r="L106" i="514"/>
  <c r="J106" i="514"/>
  <c r="I106" i="514"/>
  <c r="K106" i="514" s="1"/>
  <c r="O94" i="514"/>
  <c r="M94" i="514"/>
  <c r="AB94" i="514" s="1"/>
  <c r="K94" i="514"/>
  <c r="G94" i="514"/>
  <c r="AB93" i="514"/>
  <c r="AA93" i="514"/>
  <c r="O93" i="514"/>
  <c r="M93" i="514"/>
  <c r="N93" i="514" s="1"/>
  <c r="K93" i="514"/>
  <c r="G93" i="514"/>
  <c r="AB92" i="514"/>
  <c r="AA92" i="514"/>
  <c r="O92" i="514"/>
  <c r="N92" i="514"/>
  <c r="Q92" i="514" s="1"/>
  <c r="M92" i="514"/>
  <c r="K92" i="514"/>
  <c r="G92" i="514"/>
  <c r="O91" i="514"/>
  <c r="M91" i="514"/>
  <c r="N91" i="514" s="1"/>
  <c r="K91" i="514"/>
  <c r="G91" i="514"/>
  <c r="AB90" i="514"/>
  <c r="O90" i="514"/>
  <c r="N90" i="514"/>
  <c r="Q90" i="514" s="1"/>
  <c r="M90" i="514"/>
  <c r="AA90" i="514" s="1"/>
  <c r="K90" i="514"/>
  <c r="P90" i="514" s="1"/>
  <c r="G90" i="514"/>
  <c r="T89" i="514"/>
  <c r="S89" i="514"/>
  <c r="L89" i="514"/>
  <c r="J89" i="514"/>
  <c r="I89" i="514"/>
  <c r="K89" i="514" s="1"/>
  <c r="O78" i="514"/>
  <c r="M78" i="514"/>
  <c r="AB78" i="514" s="1"/>
  <c r="K78" i="514"/>
  <c r="G78" i="514"/>
  <c r="AB77" i="514"/>
  <c r="AA77" i="514"/>
  <c r="O77" i="514"/>
  <c r="M77" i="514"/>
  <c r="N77" i="514" s="1"/>
  <c r="K77" i="514"/>
  <c r="G77" i="514"/>
  <c r="AB76" i="514"/>
  <c r="AA76" i="514"/>
  <c r="O76" i="514"/>
  <c r="N76" i="514"/>
  <c r="Q76" i="514" s="1"/>
  <c r="M76" i="514"/>
  <c r="K76" i="514"/>
  <c r="G76" i="514"/>
  <c r="O75" i="514"/>
  <c r="M75" i="514"/>
  <c r="N75" i="514" s="1"/>
  <c r="K75" i="514"/>
  <c r="G75" i="514"/>
  <c r="O74" i="514"/>
  <c r="M74" i="514"/>
  <c r="AB74" i="514" s="1"/>
  <c r="K74" i="514"/>
  <c r="G74" i="514"/>
  <c r="AA73" i="514"/>
  <c r="O73" i="514"/>
  <c r="M73" i="514"/>
  <c r="AB73" i="514" s="1"/>
  <c r="K73" i="514"/>
  <c r="G73" i="514"/>
  <c r="T72" i="514"/>
  <c r="S72" i="514"/>
  <c r="L72" i="514"/>
  <c r="O72" i="514" s="1"/>
  <c r="K72" i="514"/>
  <c r="J72" i="514"/>
  <c r="I72" i="514"/>
  <c r="AB59" i="514"/>
  <c r="AA59" i="514"/>
  <c r="O59" i="514"/>
  <c r="M59" i="514"/>
  <c r="N59" i="514" s="1"/>
  <c r="K59" i="514"/>
  <c r="G59" i="514"/>
  <c r="AB58" i="514"/>
  <c r="AA58" i="514"/>
  <c r="O58" i="514"/>
  <c r="N58" i="514"/>
  <c r="Q58" i="514" s="1"/>
  <c r="M58" i="514"/>
  <c r="K58" i="514"/>
  <c r="G58" i="514"/>
  <c r="O57" i="514"/>
  <c r="M57" i="514"/>
  <c r="N57" i="514" s="1"/>
  <c r="K57" i="514"/>
  <c r="G57" i="514"/>
  <c r="AB56" i="514"/>
  <c r="O56" i="514"/>
  <c r="N56" i="514"/>
  <c r="Q56" i="514" s="1"/>
  <c r="M56" i="514"/>
  <c r="AA56" i="514" s="1"/>
  <c r="K56" i="514"/>
  <c r="P56" i="514" s="1"/>
  <c r="G56" i="514"/>
  <c r="T55" i="514"/>
  <c r="S55" i="514"/>
  <c r="L55" i="514"/>
  <c r="J55" i="514"/>
  <c r="I55" i="514"/>
  <c r="K55" i="514" s="1"/>
  <c r="O44" i="514"/>
  <c r="M44" i="514"/>
  <c r="AB44" i="514" s="1"/>
  <c r="K44" i="514"/>
  <c r="G44" i="514"/>
  <c r="AB43" i="514"/>
  <c r="AA43" i="514"/>
  <c r="O43" i="514"/>
  <c r="M43" i="514"/>
  <c r="N43" i="514" s="1"/>
  <c r="K43" i="514"/>
  <c r="G43" i="514"/>
  <c r="AB42" i="514"/>
  <c r="AA42" i="514"/>
  <c r="O42" i="514"/>
  <c r="N42" i="514"/>
  <c r="Q42" i="514" s="1"/>
  <c r="M42" i="514"/>
  <c r="K42" i="514"/>
  <c r="G42" i="514"/>
  <c r="O41" i="514"/>
  <c r="M41" i="514"/>
  <c r="N41" i="514" s="1"/>
  <c r="K41" i="514"/>
  <c r="G41" i="514"/>
  <c r="O40" i="514"/>
  <c r="M40" i="514"/>
  <c r="AB40" i="514" s="1"/>
  <c r="K40" i="514"/>
  <c r="G40" i="514"/>
  <c r="AA39" i="514"/>
  <c r="O39" i="514"/>
  <c r="M39" i="514"/>
  <c r="AB39" i="514" s="1"/>
  <c r="K39" i="514"/>
  <c r="G39" i="514"/>
  <c r="T38" i="514"/>
  <c r="S38" i="514"/>
  <c r="L38" i="514"/>
  <c r="O38" i="514" s="1"/>
  <c r="K38" i="514"/>
  <c r="J38" i="514"/>
  <c r="I38" i="514"/>
  <c r="AB26" i="514"/>
  <c r="AA26" i="514"/>
  <c r="O26" i="514"/>
  <c r="M26" i="514"/>
  <c r="N26" i="514" s="1"/>
  <c r="K26" i="514"/>
  <c r="G26" i="514"/>
  <c r="AB25" i="514"/>
  <c r="AA25" i="514"/>
  <c r="O25" i="514"/>
  <c r="N25" i="514"/>
  <c r="Q25" i="514" s="1"/>
  <c r="M25" i="514"/>
  <c r="K25" i="514"/>
  <c r="G25" i="514"/>
  <c r="O24" i="514"/>
  <c r="M24" i="514"/>
  <c r="N24" i="514" s="1"/>
  <c r="K24" i="514"/>
  <c r="G24" i="514"/>
  <c r="F1" i="514" s="1"/>
  <c r="F2" i="514" s="1"/>
  <c r="O23" i="514"/>
  <c r="M23" i="514"/>
  <c r="AB23" i="514" s="1"/>
  <c r="K23" i="514"/>
  <c r="G23" i="514"/>
  <c r="AA22" i="514"/>
  <c r="O22" i="514"/>
  <c r="M22" i="514"/>
  <c r="AB22" i="514" s="1"/>
  <c r="K22" i="514"/>
  <c r="G22" i="514"/>
  <c r="T21" i="514"/>
  <c r="S21" i="514"/>
  <c r="L21" i="514"/>
  <c r="H1" i="514" s="1"/>
  <c r="K21" i="514"/>
  <c r="J21" i="514"/>
  <c r="I21" i="514"/>
  <c r="AB6" i="514"/>
  <c r="AA6" i="514"/>
  <c r="O6" i="514"/>
  <c r="M6" i="514"/>
  <c r="N6" i="514" s="1"/>
  <c r="K6" i="514"/>
  <c r="G6" i="514"/>
  <c r="AB5" i="514"/>
  <c r="AA5" i="514"/>
  <c r="O5" i="514"/>
  <c r="M5" i="514"/>
  <c r="N5" i="514" s="1"/>
  <c r="K5" i="514"/>
  <c r="G5" i="514"/>
  <c r="H2" i="514"/>
  <c r="D1" i="514"/>
  <c r="T191" i="513"/>
  <c r="S191" i="513"/>
  <c r="L191" i="513"/>
  <c r="J191" i="513"/>
  <c r="I191" i="513"/>
  <c r="K191" i="513" s="1"/>
  <c r="O180" i="513"/>
  <c r="M180" i="513"/>
  <c r="AB180" i="513" s="1"/>
  <c r="K180" i="513"/>
  <c r="G180" i="513"/>
  <c r="AB179" i="513"/>
  <c r="AA179" i="513"/>
  <c r="O179" i="513"/>
  <c r="M179" i="513"/>
  <c r="N179" i="513" s="1"/>
  <c r="K179" i="513"/>
  <c r="G179" i="513"/>
  <c r="AB178" i="513"/>
  <c r="AA178" i="513"/>
  <c r="O178" i="513"/>
  <c r="N178" i="513"/>
  <c r="Q178" i="513" s="1"/>
  <c r="M178" i="513"/>
  <c r="K178" i="513"/>
  <c r="G178" i="513"/>
  <c r="O177" i="513"/>
  <c r="M177" i="513"/>
  <c r="N177" i="513" s="1"/>
  <c r="K177" i="513"/>
  <c r="G177" i="513"/>
  <c r="O176" i="513"/>
  <c r="M176" i="513"/>
  <c r="AB176" i="513" s="1"/>
  <c r="K176" i="513"/>
  <c r="G176" i="513"/>
  <c r="AA175" i="513"/>
  <c r="O175" i="513"/>
  <c r="M175" i="513"/>
  <c r="AB175" i="513" s="1"/>
  <c r="K175" i="513"/>
  <c r="G175" i="513"/>
  <c r="T174" i="513"/>
  <c r="S174" i="513"/>
  <c r="L174" i="513"/>
  <c r="O174" i="513" s="1"/>
  <c r="K174" i="513"/>
  <c r="J174" i="513"/>
  <c r="I174" i="513"/>
  <c r="AB161" i="513"/>
  <c r="AA161" i="513"/>
  <c r="O161" i="513"/>
  <c r="M161" i="513"/>
  <c r="N161" i="513" s="1"/>
  <c r="K161" i="513"/>
  <c r="G161" i="513"/>
  <c r="AB160" i="513"/>
  <c r="AA160" i="513"/>
  <c r="O160" i="513"/>
  <c r="N160" i="513"/>
  <c r="Q160" i="513" s="1"/>
  <c r="M160" i="513"/>
  <c r="K160" i="513"/>
  <c r="G160" i="513"/>
  <c r="O159" i="513"/>
  <c r="M159" i="513"/>
  <c r="N159" i="513" s="1"/>
  <c r="K159" i="513"/>
  <c r="G159" i="513"/>
  <c r="O158" i="513"/>
  <c r="N158" i="513"/>
  <c r="Q158" i="513" s="1"/>
  <c r="M158" i="513"/>
  <c r="AB158" i="513" s="1"/>
  <c r="K158" i="513"/>
  <c r="P158" i="513" s="1"/>
  <c r="G158" i="513"/>
  <c r="T157" i="513"/>
  <c r="S157" i="513"/>
  <c r="L157" i="513"/>
  <c r="J157" i="513"/>
  <c r="I157" i="513"/>
  <c r="K157" i="513" s="1"/>
  <c r="O143" i="513"/>
  <c r="M143" i="513"/>
  <c r="AB143" i="513" s="1"/>
  <c r="K143" i="513"/>
  <c r="G143" i="513"/>
  <c r="AB142" i="513"/>
  <c r="AA142" i="513"/>
  <c r="Q142" i="513"/>
  <c r="O142" i="513"/>
  <c r="N142" i="513"/>
  <c r="P142" i="513" s="1"/>
  <c r="M142" i="513"/>
  <c r="K142" i="513"/>
  <c r="G142" i="513"/>
  <c r="O141" i="513"/>
  <c r="M141" i="513"/>
  <c r="AA141" i="513" s="1"/>
  <c r="K141" i="513"/>
  <c r="G141" i="513"/>
  <c r="T140" i="513"/>
  <c r="S140" i="513"/>
  <c r="O140" i="513"/>
  <c r="L140" i="513"/>
  <c r="J140" i="513"/>
  <c r="K140" i="513" s="1"/>
  <c r="I140" i="513"/>
  <c r="AB127" i="513"/>
  <c r="AA127" i="513"/>
  <c r="O127" i="513"/>
  <c r="N127" i="513"/>
  <c r="Q127" i="513" s="1"/>
  <c r="M127" i="513"/>
  <c r="K127" i="513"/>
  <c r="G127" i="513"/>
  <c r="O126" i="513"/>
  <c r="M126" i="513"/>
  <c r="N126" i="513" s="1"/>
  <c r="K126" i="513"/>
  <c r="G126" i="513"/>
  <c r="O125" i="513"/>
  <c r="M125" i="513"/>
  <c r="AB125" i="513" s="1"/>
  <c r="K125" i="513"/>
  <c r="G125" i="513"/>
  <c r="AA124" i="513"/>
  <c r="O124" i="513"/>
  <c r="M124" i="513"/>
  <c r="AB124" i="513" s="1"/>
  <c r="K124" i="513"/>
  <c r="G124" i="513"/>
  <c r="T123" i="513"/>
  <c r="S123" i="513"/>
  <c r="L123" i="513"/>
  <c r="O123" i="513" s="1"/>
  <c r="K123" i="513"/>
  <c r="J123" i="513"/>
  <c r="I123" i="513"/>
  <c r="AB110" i="513"/>
  <c r="AA110" i="513"/>
  <c r="Q110" i="513"/>
  <c r="O110" i="513"/>
  <c r="N110" i="513"/>
  <c r="P110" i="513" s="1"/>
  <c r="M110" i="513"/>
  <c r="K110" i="513"/>
  <c r="G110" i="513"/>
  <c r="AB109" i="513"/>
  <c r="AA109" i="513"/>
  <c r="O109" i="513"/>
  <c r="N109" i="513"/>
  <c r="Q109" i="513" s="1"/>
  <c r="M109" i="513"/>
  <c r="K109" i="513"/>
  <c r="G109" i="513"/>
  <c r="O108" i="513"/>
  <c r="M108" i="513"/>
  <c r="N108" i="513" s="1"/>
  <c r="K108" i="513"/>
  <c r="G108" i="513"/>
  <c r="O107" i="513"/>
  <c r="M107" i="513"/>
  <c r="AB107" i="513" s="1"/>
  <c r="K107" i="513"/>
  <c r="G107" i="513"/>
  <c r="T106" i="513"/>
  <c r="S106" i="513"/>
  <c r="L106" i="513"/>
  <c r="J106" i="513"/>
  <c r="I106" i="513"/>
  <c r="K106" i="513" s="1"/>
  <c r="O95" i="513"/>
  <c r="M95" i="513"/>
  <c r="AB95" i="513" s="1"/>
  <c r="K95" i="513"/>
  <c r="G95" i="513"/>
  <c r="AB94" i="513"/>
  <c r="AA94" i="513"/>
  <c r="Q94" i="513"/>
  <c r="O94" i="513"/>
  <c r="N94" i="513"/>
  <c r="P94" i="513" s="1"/>
  <c r="M94" i="513"/>
  <c r="K94" i="513"/>
  <c r="G94" i="513"/>
  <c r="AB93" i="513"/>
  <c r="O93" i="513"/>
  <c r="N93" i="513"/>
  <c r="Q93" i="513" s="1"/>
  <c r="M93" i="513"/>
  <c r="AA93" i="513" s="1"/>
  <c r="K93" i="513"/>
  <c r="G93" i="513"/>
  <c r="O92" i="513"/>
  <c r="M92" i="513"/>
  <c r="N92" i="513" s="1"/>
  <c r="K92" i="513"/>
  <c r="G92" i="513"/>
  <c r="O91" i="513"/>
  <c r="M91" i="513"/>
  <c r="AB91" i="513" s="1"/>
  <c r="K91" i="513"/>
  <c r="G91" i="513"/>
  <c r="AA90" i="513"/>
  <c r="O90" i="513"/>
  <c r="M90" i="513"/>
  <c r="AB90" i="513" s="1"/>
  <c r="K90" i="513"/>
  <c r="G90" i="513"/>
  <c r="T89" i="513"/>
  <c r="S89" i="513"/>
  <c r="L89" i="513"/>
  <c r="O89" i="513" s="1"/>
  <c r="K89" i="513"/>
  <c r="J89" i="513"/>
  <c r="I89" i="513"/>
  <c r="AB76" i="513"/>
  <c r="AA76" i="513"/>
  <c r="O76" i="513"/>
  <c r="M76" i="513"/>
  <c r="N76" i="513" s="1"/>
  <c r="K76" i="513"/>
  <c r="G76" i="513"/>
  <c r="AB75" i="513"/>
  <c r="O75" i="513"/>
  <c r="N75" i="513"/>
  <c r="Q75" i="513" s="1"/>
  <c r="M75" i="513"/>
  <c r="AA75" i="513" s="1"/>
  <c r="K75" i="513"/>
  <c r="G75" i="513"/>
  <c r="O74" i="513"/>
  <c r="M74" i="513"/>
  <c r="N74" i="513" s="1"/>
  <c r="K74" i="513"/>
  <c r="G74" i="513"/>
  <c r="O73" i="513"/>
  <c r="M73" i="513"/>
  <c r="AB73" i="513" s="1"/>
  <c r="K73" i="513"/>
  <c r="G73" i="513"/>
  <c r="T72" i="513"/>
  <c r="S72" i="513"/>
  <c r="L72" i="513"/>
  <c r="J72" i="513"/>
  <c r="I72" i="513"/>
  <c r="K72" i="513" s="1"/>
  <c r="O60" i="513"/>
  <c r="M60" i="513"/>
  <c r="AB60" i="513" s="1"/>
  <c r="K60" i="513"/>
  <c r="G60" i="513"/>
  <c r="AB59" i="513"/>
  <c r="AA59" i="513"/>
  <c r="Q59" i="513"/>
  <c r="O59" i="513"/>
  <c r="N59" i="513"/>
  <c r="P59" i="513" s="1"/>
  <c r="M59" i="513"/>
  <c r="K59" i="513"/>
  <c r="G59" i="513"/>
  <c r="AB58" i="513"/>
  <c r="O58" i="513"/>
  <c r="N58" i="513"/>
  <c r="Q58" i="513" s="1"/>
  <c r="M58" i="513"/>
  <c r="AA58" i="513" s="1"/>
  <c r="K58" i="513"/>
  <c r="G58" i="513"/>
  <c r="O57" i="513"/>
  <c r="M57" i="513"/>
  <c r="N57" i="513" s="1"/>
  <c r="K57" i="513"/>
  <c r="G57" i="513"/>
  <c r="O56" i="513"/>
  <c r="M56" i="513"/>
  <c r="AB56" i="513" s="1"/>
  <c r="K56" i="513"/>
  <c r="G56" i="513"/>
  <c r="T55" i="513"/>
  <c r="S55" i="513"/>
  <c r="L55" i="513"/>
  <c r="J55" i="513"/>
  <c r="I55" i="513"/>
  <c r="K55" i="513" s="1"/>
  <c r="O41" i="513"/>
  <c r="M41" i="513"/>
  <c r="AB41" i="513" s="1"/>
  <c r="K41" i="513"/>
  <c r="G41" i="513"/>
  <c r="AB40" i="513"/>
  <c r="AA40" i="513"/>
  <c r="Q40" i="513"/>
  <c r="O40" i="513"/>
  <c r="N40" i="513"/>
  <c r="P40" i="513" s="1"/>
  <c r="M40" i="513"/>
  <c r="K40" i="513"/>
  <c r="G40" i="513"/>
  <c r="AA39" i="513"/>
  <c r="O39" i="513"/>
  <c r="M39" i="513"/>
  <c r="N39" i="513" s="1"/>
  <c r="K39" i="513"/>
  <c r="G39" i="513"/>
  <c r="T38" i="513"/>
  <c r="S38" i="513"/>
  <c r="O38" i="513"/>
  <c r="L38" i="513"/>
  <c r="J38" i="513"/>
  <c r="K38" i="513" s="1"/>
  <c r="I38" i="513"/>
  <c r="O22" i="513"/>
  <c r="M22" i="513"/>
  <c r="AA22" i="513" s="1"/>
  <c r="K22" i="513"/>
  <c r="G22" i="513"/>
  <c r="T21" i="513"/>
  <c r="S21" i="513"/>
  <c r="O21" i="513"/>
  <c r="L21" i="513"/>
  <c r="J21" i="513"/>
  <c r="K21" i="513" s="1"/>
  <c r="I21" i="513"/>
  <c r="AB6" i="513"/>
  <c r="AA6" i="513"/>
  <c r="O6" i="513"/>
  <c r="N6" i="513"/>
  <c r="Q6" i="513" s="1"/>
  <c r="M6" i="513"/>
  <c r="K6" i="513"/>
  <c r="G6" i="513"/>
  <c r="O5" i="513"/>
  <c r="M5" i="513"/>
  <c r="N5" i="513" s="1"/>
  <c r="K5" i="513"/>
  <c r="G5" i="513"/>
  <c r="H2" i="513"/>
  <c r="H1" i="513"/>
  <c r="F1" i="513"/>
  <c r="I3" i="512" s="1"/>
  <c r="D1" i="513"/>
  <c r="X29" i="512"/>
  <c r="W29" i="512"/>
  <c r="V29" i="512"/>
  <c r="T29" i="512"/>
  <c r="M8" i="512" s="1"/>
  <c r="P29" i="512"/>
  <c r="O29" i="512"/>
  <c r="N29" i="512"/>
  <c r="M29" i="512"/>
  <c r="H29" i="512"/>
  <c r="G29" i="512"/>
  <c r="D29" i="512"/>
  <c r="K8" i="512" s="1"/>
  <c r="O15" i="512"/>
  <c r="N15" i="512"/>
  <c r="K15" i="512"/>
  <c r="I15" i="512"/>
  <c r="H15" i="512"/>
  <c r="E8" i="512" s="1"/>
  <c r="G15" i="512"/>
  <c r="F15" i="512"/>
  <c r="E15" i="512"/>
  <c r="D15" i="512"/>
  <c r="I8" i="512"/>
  <c r="F8" i="512"/>
  <c r="M7" i="512"/>
  <c r="K7" i="512"/>
  <c r="I7" i="512"/>
  <c r="G7" i="512"/>
  <c r="F7" i="512"/>
  <c r="E7" i="512"/>
  <c r="M6" i="512"/>
  <c r="K6" i="512"/>
  <c r="I6" i="512"/>
  <c r="G6" i="512"/>
  <c r="F6" i="512"/>
  <c r="E6" i="512"/>
  <c r="F3" i="512"/>
  <c r="T157" i="511"/>
  <c r="S157" i="511"/>
  <c r="M157" i="511"/>
  <c r="AB157" i="511" s="1"/>
  <c r="AC141" i="511" s="1"/>
  <c r="L157" i="511"/>
  <c r="O157" i="511" s="1"/>
  <c r="J157" i="511"/>
  <c r="K157" i="511" s="1"/>
  <c r="I157" i="511"/>
  <c r="AA143" i="511"/>
  <c r="O143" i="511"/>
  <c r="M143" i="511"/>
  <c r="AB143" i="511" s="1"/>
  <c r="K143" i="511"/>
  <c r="G143" i="511"/>
  <c r="AA142" i="511"/>
  <c r="O142" i="511"/>
  <c r="M142" i="511"/>
  <c r="N142" i="511" s="1"/>
  <c r="K142" i="511"/>
  <c r="G142" i="511"/>
  <c r="AB141" i="511"/>
  <c r="AA141" i="511"/>
  <c r="Q141" i="511"/>
  <c r="O141" i="511"/>
  <c r="N141" i="511"/>
  <c r="P141" i="511" s="1"/>
  <c r="M141" i="511"/>
  <c r="K141" i="511"/>
  <c r="G141" i="511"/>
  <c r="T140" i="511"/>
  <c r="S140" i="511"/>
  <c r="O140" i="511"/>
  <c r="M140" i="511"/>
  <c r="N140" i="511" s="1"/>
  <c r="L140" i="511"/>
  <c r="J140" i="511"/>
  <c r="K140" i="511" s="1"/>
  <c r="I140" i="511"/>
  <c r="AB126" i="511"/>
  <c r="AA126" i="511"/>
  <c r="O126" i="511"/>
  <c r="N126" i="511"/>
  <c r="Q126" i="511" s="1"/>
  <c r="M126" i="511"/>
  <c r="K126" i="511"/>
  <c r="G126" i="511"/>
  <c r="AA125" i="511"/>
  <c r="O125" i="511"/>
  <c r="N125" i="511"/>
  <c r="Q125" i="511" s="1"/>
  <c r="M125" i="511"/>
  <c r="AB125" i="511" s="1"/>
  <c r="K125" i="511"/>
  <c r="G125" i="511"/>
  <c r="AB124" i="511"/>
  <c r="O124" i="511"/>
  <c r="N124" i="511"/>
  <c r="Q124" i="511" s="1"/>
  <c r="M124" i="511"/>
  <c r="AA124" i="511" s="1"/>
  <c r="K124" i="511"/>
  <c r="G124" i="511"/>
  <c r="T123" i="511"/>
  <c r="S123" i="511"/>
  <c r="L123" i="511"/>
  <c r="O123" i="511" s="1"/>
  <c r="J123" i="511"/>
  <c r="K123" i="511" s="1"/>
  <c r="I123" i="511"/>
  <c r="AA110" i="511"/>
  <c r="O110" i="511"/>
  <c r="M110" i="511"/>
  <c r="AB110" i="511" s="1"/>
  <c r="K110" i="511"/>
  <c r="G110" i="511"/>
  <c r="AB109" i="511"/>
  <c r="AA109" i="511"/>
  <c r="Q109" i="511"/>
  <c r="O109" i="511"/>
  <c r="N109" i="511"/>
  <c r="P109" i="511" s="1"/>
  <c r="M109" i="511"/>
  <c r="K109" i="511"/>
  <c r="G109" i="511"/>
  <c r="AB108" i="511"/>
  <c r="AA108" i="511"/>
  <c r="O108" i="511"/>
  <c r="N108" i="511"/>
  <c r="Q108" i="511" s="1"/>
  <c r="M108" i="511"/>
  <c r="K108" i="511"/>
  <c r="G108" i="511"/>
  <c r="O107" i="511"/>
  <c r="N107" i="511"/>
  <c r="Q107" i="511" s="1"/>
  <c r="M107" i="511"/>
  <c r="AB107" i="511" s="1"/>
  <c r="K107" i="511"/>
  <c r="G107" i="511"/>
  <c r="T106" i="511"/>
  <c r="S106" i="511"/>
  <c r="M106" i="511"/>
  <c r="AB106" i="511" s="1"/>
  <c r="AC90" i="511" s="1"/>
  <c r="L106" i="511"/>
  <c r="O106" i="511" s="1"/>
  <c r="J106" i="511"/>
  <c r="K106" i="511" s="1"/>
  <c r="I106" i="511"/>
  <c r="AA94" i="511"/>
  <c r="O94" i="511"/>
  <c r="N94" i="511"/>
  <c r="Q94" i="511" s="1"/>
  <c r="M94" i="511"/>
  <c r="AB94" i="511" s="1"/>
  <c r="K94" i="511"/>
  <c r="G94" i="511"/>
  <c r="AA93" i="511"/>
  <c r="O93" i="511"/>
  <c r="M93" i="511"/>
  <c r="AB93" i="511" s="1"/>
  <c r="K93" i="511"/>
  <c r="G93" i="511"/>
  <c r="AA92" i="511"/>
  <c r="Q92" i="511"/>
  <c r="O92" i="511"/>
  <c r="N92" i="511"/>
  <c r="P92" i="511" s="1"/>
  <c r="M92" i="511"/>
  <c r="AB92" i="511" s="1"/>
  <c r="K92" i="511"/>
  <c r="G92" i="511"/>
  <c r="AB91" i="511"/>
  <c r="AA91" i="511"/>
  <c r="O91" i="511"/>
  <c r="N91" i="511"/>
  <c r="Q91" i="511" s="1"/>
  <c r="M91" i="511"/>
  <c r="K91" i="511"/>
  <c r="G91" i="511"/>
  <c r="O90" i="511"/>
  <c r="N90" i="511"/>
  <c r="Q90" i="511" s="1"/>
  <c r="M90" i="511"/>
  <c r="AB90" i="511" s="1"/>
  <c r="K90" i="511"/>
  <c r="G90" i="511"/>
  <c r="T89" i="511"/>
  <c r="S89" i="511"/>
  <c r="M89" i="511"/>
  <c r="AB89" i="511" s="1"/>
  <c r="AC73" i="511" s="1"/>
  <c r="L89" i="511"/>
  <c r="O89" i="511" s="1"/>
  <c r="J89" i="511"/>
  <c r="K89" i="511" s="1"/>
  <c r="I89" i="511"/>
  <c r="AA78" i="511"/>
  <c r="O78" i="511"/>
  <c r="N78" i="511"/>
  <c r="Q78" i="511" s="1"/>
  <c r="M78" i="511"/>
  <c r="AB78" i="511" s="1"/>
  <c r="K78" i="511"/>
  <c r="G78" i="511"/>
  <c r="AA77" i="511"/>
  <c r="O77" i="511"/>
  <c r="M77" i="511"/>
  <c r="AB77" i="511" s="1"/>
  <c r="K77" i="511"/>
  <c r="G77" i="511"/>
  <c r="AA76" i="511"/>
  <c r="Q76" i="511"/>
  <c r="O76" i="511"/>
  <c r="N76" i="511"/>
  <c r="P76" i="511" s="1"/>
  <c r="M76" i="511"/>
  <c r="AB76" i="511" s="1"/>
  <c r="K76" i="511"/>
  <c r="G76" i="511"/>
  <c r="AB75" i="511"/>
  <c r="AA75" i="511"/>
  <c r="O75" i="511"/>
  <c r="N75" i="511"/>
  <c r="Q75" i="511" s="1"/>
  <c r="M75" i="511"/>
  <c r="K75" i="511"/>
  <c r="G75" i="511"/>
  <c r="AA74" i="511"/>
  <c r="O74" i="511"/>
  <c r="N74" i="511"/>
  <c r="Q74" i="511" s="1"/>
  <c r="M74" i="511"/>
  <c r="AB74" i="511" s="1"/>
  <c r="K74" i="511"/>
  <c r="G74" i="511"/>
  <c r="AB73" i="511"/>
  <c r="O73" i="511"/>
  <c r="N73" i="511"/>
  <c r="Q73" i="511" s="1"/>
  <c r="M73" i="511"/>
  <c r="AA73" i="511" s="1"/>
  <c r="K73" i="511"/>
  <c r="G73" i="511"/>
  <c r="T72" i="511"/>
  <c r="S72" i="511"/>
  <c r="M72" i="511"/>
  <c r="AB72" i="511" s="1"/>
  <c r="AC56" i="511" s="1"/>
  <c r="L72" i="511"/>
  <c r="O72" i="511" s="1"/>
  <c r="J72" i="511"/>
  <c r="K72" i="511" s="1"/>
  <c r="I72" i="511"/>
  <c r="AA59" i="511"/>
  <c r="O59" i="511"/>
  <c r="M59" i="511"/>
  <c r="AB59" i="511" s="1"/>
  <c r="K59" i="511"/>
  <c r="G59" i="511"/>
  <c r="AA58" i="511"/>
  <c r="Q58" i="511"/>
  <c r="O58" i="511"/>
  <c r="N58" i="511"/>
  <c r="P58" i="511" s="1"/>
  <c r="M58" i="511"/>
  <c r="AB58" i="511" s="1"/>
  <c r="K58" i="511"/>
  <c r="G58" i="511"/>
  <c r="AB57" i="511"/>
  <c r="AA57" i="511"/>
  <c r="O57" i="511"/>
  <c r="N57" i="511"/>
  <c r="Q57" i="511" s="1"/>
  <c r="M57" i="511"/>
  <c r="K57" i="511"/>
  <c r="G57" i="511"/>
  <c r="O56" i="511"/>
  <c r="N56" i="511"/>
  <c r="Q56" i="511" s="1"/>
  <c r="M56" i="511"/>
  <c r="AB56" i="511" s="1"/>
  <c r="K56" i="511"/>
  <c r="G56" i="511"/>
  <c r="T55" i="511"/>
  <c r="S55" i="511"/>
  <c r="M55" i="511"/>
  <c r="AB55" i="511" s="1"/>
  <c r="AC39" i="511" s="1"/>
  <c r="L55" i="511"/>
  <c r="O55" i="511" s="1"/>
  <c r="J55" i="511"/>
  <c r="K55" i="511" s="1"/>
  <c r="I55" i="511"/>
  <c r="AA44" i="511"/>
  <c r="O44" i="511"/>
  <c r="N44" i="511"/>
  <c r="Q44" i="511" s="1"/>
  <c r="M44" i="511"/>
  <c r="AB44" i="511" s="1"/>
  <c r="K44" i="511"/>
  <c r="G44" i="511"/>
  <c r="AA43" i="511"/>
  <c r="O43" i="511"/>
  <c r="M43" i="511"/>
  <c r="AB43" i="511" s="1"/>
  <c r="K43" i="511"/>
  <c r="G43" i="511"/>
  <c r="AA42" i="511"/>
  <c r="Q42" i="511"/>
  <c r="O42" i="511"/>
  <c r="N42" i="511"/>
  <c r="P42" i="511" s="1"/>
  <c r="M42" i="511"/>
  <c r="AB42" i="511" s="1"/>
  <c r="K42" i="511"/>
  <c r="G42" i="511"/>
  <c r="AB41" i="511"/>
  <c r="AA41" i="511"/>
  <c r="O41" i="511"/>
  <c r="N41" i="511"/>
  <c r="Q41" i="511" s="1"/>
  <c r="M41" i="511"/>
  <c r="K41" i="511"/>
  <c r="G41" i="511"/>
  <c r="AA40" i="511"/>
  <c r="O40" i="511"/>
  <c r="N40" i="511"/>
  <c r="Q40" i="511" s="1"/>
  <c r="M40" i="511"/>
  <c r="AB40" i="511" s="1"/>
  <c r="K40" i="511"/>
  <c r="G40" i="511"/>
  <c r="AB39" i="511"/>
  <c r="O39" i="511"/>
  <c r="N39" i="511"/>
  <c r="Q39" i="511" s="1"/>
  <c r="M39" i="511"/>
  <c r="AA39" i="511" s="1"/>
  <c r="K39" i="511"/>
  <c r="G39" i="511"/>
  <c r="T38" i="511"/>
  <c r="S38" i="511"/>
  <c r="M38" i="511"/>
  <c r="AB38" i="511" s="1"/>
  <c r="AC22" i="511" s="1"/>
  <c r="L38" i="511"/>
  <c r="O38" i="511" s="1"/>
  <c r="J38" i="511"/>
  <c r="K38" i="511" s="1"/>
  <c r="I38" i="511"/>
  <c r="AA27" i="511"/>
  <c r="O27" i="511"/>
  <c r="M27" i="511"/>
  <c r="AB27" i="511" s="1"/>
  <c r="K27" i="511"/>
  <c r="G27" i="511"/>
  <c r="AA26" i="511"/>
  <c r="O26" i="511"/>
  <c r="M26" i="511"/>
  <c r="N26" i="511" s="1"/>
  <c r="K26" i="511"/>
  <c r="G26" i="511"/>
  <c r="AB25" i="511"/>
  <c r="AA25" i="511"/>
  <c r="O25" i="511"/>
  <c r="N25" i="511"/>
  <c r="Q25" i="511" s="1"/>
  <c r="M25" i="511"/>
  <c r="K25" i="511"/>
  <c r="G25" i="511"/>
  <c r="AA24" i="511"/>
  <c r="O24" i="511"/>
  <c r="N24" i="511"/>
  <c r="Q24" i="511" s="1"/>
  <c r="M24" i="511"/>
  <c r="AB24" i="511" s="1"/>
  <c r="K24" i="511"/>
  <c r="G24" i="511"/>
  <c r="AA23" i="511"/>
  <c r="O23" i="511"/>
  <c r="M23" i="511"/>
  <c r="AB23" i="511" s="1"/>
  <c r="K23" i="511"/>
  <c r="G23" i="511"/>
  <c r="AB22" i="511"/>
  <c r="AA22" i="511"/>
  <c r="Q22" i="511"/>
  <c r="O22" i="511"/>
  <c r="N22" i="511"/>
  <c r="P22" i="511" s="1"/>
  <c r="M22" i="511"/>
  <c r="K22" i="511"/>
  <c r="G22" i="511"/>
  <c r="T21" i="511"/>
  <c r="S21" i="511"/>
  <c r="M21" i="511"/>
  <c r="N21" i="511" s="1"/>
  <c r="L21" i="511"/>
  <c r="O21" i="511" s="1"/>
  <c r="J21" i="511"/>
  <c r="K21" i="511" s="1"/>
  <c r="I21" i="511"/>
  <c r="AA6" i="511"/>
  <c r="O6" i="511"/>
  <c r="M6" i="511"/>
  <c r="N6" i="511" s="1"/>
  <c r="K6" i="511"/>
  <c r="G6" i="511"/>
  <c r="AB5" i="511"/>
  <c r="Q5" i="511"/>
  <c r="O5" i="511"/>
  <c r="N5" i="511"/>
  <c r="P5" i="511" s="1"/>
  <c r="M5" i="511"/>
  <c r="AA5" i="511" s="1"/>
  <c r="K5" i="511"/>
  <c r="G5" i="511"/>
  <c r="F1" i="511" s="1"/>
  <c r="F2" i="511" s="1"/>
  <c r="H2" i="511"/>
  <c r="H1" i="511"/>
  <c r="D1" i="511"/>
  <c r="F3" i="509" s="1"/>
  <c r="T191" i="510"/>
  <c r="S191" i="510"/>
  <c r="O191" i="510"/>
  <c r="L191" i="510"/>
  <c r="J191" i="510"/>
  <c r="K191" i="510" s="1"/>
  <c r="I191" i="510"/>
  <c r="AA180" i="510"/>
  <c r="O180" i="510"/>
  <c r="N180" i="510"/>
  <c r="Q180" i="510" s="1"/>
  <c r="M180" i="510"/>
  <c r="AB180" i="510" s="1"/>
  <c r="K180" i="510"/>
  <c r="G180" i="510"/>
  <c r="AB179" i="510"/>
  <c r="AA179" i="510"/>
  <c r="O179" i="510"/>
  <c r="M179" i="510"/>
  <c r="N179" i="510" s="1"/>
  <c r="K179" i="510"/>
  <c r="G179" i="510"/>
  <c r="AA178" i="510"/>
  <c r="O178" i="510"/>
  <c r="N178" i="510"/>
  <c r="Q178" i="510" s="1"/>
  <c r="M178" i="510"/>
  <c r="AB178" i="510" s="1"/>
  <c r="K178" i="510"/>
  <c r="P178" i="510" s="1"/>
  <c r="G178" i="510"/>
  <c r="O177" i="510"/>
  <c r="M177" i="510"/>
  <c r="AB177" i="510" s="1"/>
  <c r="K177" i="510"/>
  <c r="G177" i="510"/>
  <c r="AA176" i="510"/>
  <c r="O176" i="510"/>
  <c r="N176" i="510"/>
  <c r="Q176" i="510" s="1"/>
  <c r="M176" i="510"/>
  <c r="AB176" i="510" s="1"/>
  <c r="K176" i="510"/>
  <c r="G176" i="510"/>
  <c r="AB175" i="510"/>
  <c r="O175" i="510"/>
  <c r="M175" i="510"/>
  <c r="AA175" i="510" s="1"/>
  <c r="K175" i="510"/>
  <c r="G175" i="510"/>
  <c r="T174" i="510"/>
  <c r="S174" i="510"/>
  <c r="L174" i="510"/>
  <c r="O174" i="510" s="1"/>
  <c r="J174" i="510"/>
  <c r="K174" i="510" s="1"/>
  <c r="I174" i="510"/>
  <c r="AB161" i="510"/>
  <c r="AA161" i="510"/>
  <c r="O161" i="510"/>
  <c r="M161" i="510"/>
  <c r="N161" i="510" s="1"/>
  <c r="K161" i="510"/>
  <c r="G161" i="510"/>
  <c r="AA160" i="510"/>
  <c r="O160" i="510"/>
  <c r="N160" i="510"/>
  <c r="Q160" i="510" s="1"/>
  <c r="M160" i="510"/>
  <c r="AB160" i="510" s="1"/>
  <c r="K160" i="510"/>
  <c r="G160" i="510"/>
  <c r="AA159" i="510"/>
  <c r="O159" i="510"/>
  <c r="N159" i="510"/>
  <c r="Q159" i="510" s="1"/>
  <c r="M159" i="510"/>
  <c r="AB159" i="510" s="1"/>
  <c r="K159" i="510"/>
  <c r="G159" i="510"/>
  <c r="AB158" i="510"/>
  <c r="O158" i="510"/>
  <c r="N158" i="510"/>
  <c r="Q158" i="510" s="1"/>
  <c r="M158" i="510"/>
  <c r="AA158" i="510" s="1"/>
  <c r="K158" i="510"/>
  <c r="G158" i="510"/>
  <c r="T157" i="510"/>
  <c r="S157" i="510"/>
  <c r="M157" i="510"/>
  <c r="AB157" i="510" s="1"/>
  <c r="AC141" i="510" s="1"/>
  <c r="L157" i="510"/>
  <c r="O157" i="510" s="1"/>
  <c r="J157" i="510"/>
  <c r="K157" i="510" s="1"/>
  <c r="I157" i="510"/>
  <c r="AA143" i="510"/>
  <c r="O143" i="510"/>
  <c r="N143" i="510"/>
  <c r="Q143" i="510" s="1"/>
  <c r="M143" i="510"/>
  <c r="AB143" i="510" s="1"/>
  <c r="K143" i="510"/>
  <c r="G143" i="510"/>
  <c r="AA142" i="510"/>
  <c r="O142" i="510"/>
  <c r="M142" i="510"/>
  <c r="N142" i="510" s="1"/>
  <c r="K142" i="510"/>
  <c r="G142" i="510"/>
  <c r="AB141" i="510"/>
  <c r="AA141" i="510"/>
  <c r="Q141" i="510"/>
  <c r="O141" i="510"/>
  <c r="N141" i="510"/>
  <c r="P141" i="510" s="1"/>
  <c r="M141" i="510"/>
  <c r="K141" i="510"/>
  <c r="G141" i="510"/>
  <c r="T140" i="510"/>
  <c r="S140" i="510"/>
  <c r="L140" i="510"/>
  <c r="O140" i="510" s="1"/>
  <c r="J140" i="510"/>
  <c r="K140" i="510" s="1"/>
  <c r="I140" i="510"/>
  <c r="AA127" i="510"/>
  <c r="O127" i="510"/>
  <c r="N127" i="510"/>
  <c r="P127" i="510" s="1"/>
  <c r="M127" i="510"/>
  <c r="AB127" i="510" s="1"/>
  <c r="K127" i="510"/>
  <c r="Q127" i="510" s="1"/>
  <c r="G127" i="510"/>
  <c r="AA126" i="510"/>
  <c r="O126" i="510"/>
  <c r="N126" i="510"/>
  <c r="Q126" i="510" s="1"/>
  <c r="M126" i="510"/>
  <c r="AB126" i="510" s="1"/>
  <c r="K126" i="510"/>
  <c r="G126" i="510"/>
  <c r="AA125" i="510"/>
  <c r="O125" i="510"/>
  <c r="N125" i="510"/>
  <c r="Q125" i="510" s="1"/>
  <c r="M125" i="510"/>
  <c r="AB125" i="510" s="1"/>
  <c r="K125" i="510"/>
  <c r="G125" i="510"/>
  <c r="AB124" i="510"/>
  <c r="Q124" i="510"/>
  <c r="O124" i="510"/>
  <c r="N124" i="510"/>
  <c r="P124" i="510" s="1"/>
  <c r="M124" i="510"/>
  <c r="AA124" i="510" s="1"/>
  <c r="K124" i="510"/>
  <c r="G124" i="510"/>
  <c r="T123" i="510"/>
  <c r="S123" i="510"/>
  <c r="L123" i="510"/>
  <c r="O123" i="510" s="1"/>
  <c r="J123" i="510"/>
  <c r="K123" i="510" s="1"/>
  <c r="I123" i="510"/>
  <c r="AA110" i="510"/>
  <c r="O110" i="510"/>
  <c r="N110" i="510"/>
  <c r="Q110" i="510" s="1"/>
  <c r="M110" i="510"/>
  <c r="AB110" i="510" s="1"/>
  <c r="K110" i="510"/>
  <c r="G110" i="510"/>
  <c r="AA109" i="510"/>
  <c r="O109" i="510"/>
  <c r="M109" i="510"/>
  <c r="N109" i="510" s="1"/>
  <c r="K109" i="510"/>
  <c r="G109" i="510"/>
  <c r="AA108" i="510"/>
  <c r="O108" i="510"/>
  <c r="N108" i="510"/>
  <c r="Q108" i="510" s="1"/>
  <c r="M108" i="510"/>
  <c r="AB108" i="510" s="1"/>
  <c r="K108" i="510"/>
  <c r="G108" i="510"/>
  <c r="O107" i="510"/>
  <c r="N107" i="510"/>
  <c r="Q107" i="510" s="1"/>
  <c r="M107" i="510"/>
  <c r="AB107" i="510" s="1"/>
  <c r="K107" i="510"/>
  <c r="G107" i="510"/>
  <c r="T106" i="510"/>
  <c r="S106" i="510"/>
  <c r="L106" i="510"/>
  <c r="O106" i="510" s="1"/>
  <c r="J106" i="510"/>
  <c r="K106" i="510" s="1"/>
  <c r="I106" i="510"/>
  <c r="AA95" i="510"/>
  <c r="O95" i="510"/>
  <c r="M95" i="510"/>
  <c r="AB95" i="510" s="1"/>
  <c r="K95" i="510"/>
  <c r="G95" i="510"/>
  <c r="AA94" i="510"/>
  <c r="O94" i="510"/>
  <c r="M94" i="510"/>
  <c r="N94" i="510" s="1"/>
  <c r="K94" i="510"/>
  <c r="G94" i="510"/>
  <c r="AA93" i="510"/>
  <c r="O93" i="510"/>
  <c r="M93" i="510"/>
  <c r="N93" i="510" s="1"/>
  <c r="K93" i="510"/>
  <c r="G93" i="510"/>
  <c r="O92" i="510"/>
  <c r="M92" i="510"/>
  <c r="AB92" i="510" s="1"/>
  <c r="K92" i="510"/>
  <c r="G92" i="510"/>
  <c r="O91" i="510"/>
  <c r="M91" i="510"/>
  <c r="AB91" i="510" s="1"/>
  <c r="K91" i="510"/>
  <c r="G91" i="510"/>
  <c r="AB90" i="510"/>
  <c r="AA90" i="510"/>
  <c r="O90" i="510"/>
  <c r="N90" i="510"/>
  <c r="M90" i="510"/>
  <c r="M106" i="510" s="1"/>
  <c r="K90" i="510"/>
  <c r="Q90" i="510" s="1"/>
  <c r="G90" i="510"/>
  <c r="T89" i="510"/>
  <c r="S89" i="510"/>
  <c r="L89" i="510"/>
  <c r="J89" i="510"/>
  <c r="K89" i="510" s="1"/>
  <c r="I89" i="510"/>
  <c r="O89" i="510" s="1"/>
  <c r="AA76" i="510"/>
  <c r="O76" i="510"/>
  <c r="N76" i="510"/>
  <c r="Q76" i="510" s="1"/>
  <c r="M76" i="510"/>
  <c r="AB76" i="510" s="1"/>
  <c r="K76" i="510"/>
  <c r="G76" i="510"/>
  <c r="AB75" i="510"/>
  <c r="AA75" i="510"/>
  <c r="O75" i="510"/>
  <c r="N75" i="510"/>
  <c r="Q75" i="510" s="1"/>
  <c r="M75" i="510"/>
  <c r="K75" i="510"/>
  <c r="G75" i="510"/>
  <c r="O74" i="510"/>
  <c r="N74" i="510"/>
  <c r="Q74" i="510" s="1"/>
  <c r="M74" i="510"/>
  <c r="AB74" i="510" s="1"/>
  <c r="K74" i="510"/>
  <c r="G74" i="510"/>
  <c r="O73" i="510"/>
  <c r="M73" i="510"/>
  <c r="AB73" i="510" s="1"/>
  <c r="K73" i="510"/>
  <c r="G73" i="510"/>
  <c r="T72" i="510"/>
  <c r="S72" i="510"/>
  <c r="L72" i="510"/>
  <c r="O72" i="510" s="1"/>
  <c r="J72" i="510"/>
  <c r="K72" i="510" s="1"/>
  <c r="I72" i="510"/>
  <c r="O61" i="510"/>
  <c r="M61" i="510"/>
  <c r="AB61" i="510" s="1"/>
  <c r="K61" i="510"/>
  <c r="G61" i="510"/>
  <c r="AA60" i="510"/>
  <c r="O60" i="510"/>
  <c r="M60" i="510"/>
  <c r="N60" i="510" s="1"/>
  <c r="K60" i="510"/>
  <c r="G60" i="510"/>
  <c r="AB59" i="510"/>
  <c r="AA59" i="510"/>
  <c r="O59" i="510"/>
  <c r="N59" i="510"/>
  <c r="Q59" i="510" s="1"/>
  <c r="M59" i="510"/>
  <c r="K59" i="510"/>
  <c r="G59" i="510"/>
  <c r="O58" i="510"/>
  <c r="N58" i="510"/>
  <c r="Q58" i="510" s="1"/>
  <c r="M58" i="510"/>
  <c r="AB58" i="510" s="1"/>
  <c r="K58" i="510"/>
  <c r="G58" i="510"/>
  <c r="O57" i="510"/>
  <c r="M57" i="510"/>
  <c r="AB57" i="510" s="1"/>
  <c r="K57" i="510"/>
  <c r="G57" i="510"/>
  <c r="AB56" i="510"/>
  <c r="AA56" i="510"/>
  <c r="O56" i="510"/>
  <c r="M56" i="510"/>
  <c r="N56" i="510" s="1"/>
  <c r="K56" i="510"/>
  <c r="G56" i="510"/>
  <c r="T55" i="510"/>
  <c r="S55" i="510"/>
  <c r="L55" i="510"/>
  <c r="O55" i="510" s="1"/>
  <c r="J55" i="510"/>
  <c r="K55" i="510" s="1"/>
  <c r="I55" i="510"/>
  <c r="AA41" i="510"/>
  <c r="O41" i="510"/>
  <c r="M41" i="510"/>
  <c r="N41" i="510" s="1"/>
  <c r="K41" i="510"/>
  <c r="G41" i="510"/>
  <c r="AA40" i="510"/>
  <c r="O40" i="510"/>
  <c r="N40" i="510"/>
  <c r="Q40" i="510" s="1"/>
  <c r="M40" i="510"/>
  <c r="AB40" i="510" s="1"/>
  <c r="K40" i="510"/>
  <c r="G40" i="510"/>
  <c r="O39" i="510"/>
  <c r="N39" i="510"/>
  <c r="Q39" i="510" s="1"/>
  <c r="M39" i="510"/>
  <c r="M55" i="510" s="1"/>
  <c r="K39" i="510"/>
  <c r="G39" i="510"/>
  <c r="T38" i="510"/>
  <c r="S38" i="510"/>
  <c r="M38" i="510"/>
  <c r="AB38" i="510" s="1"/>
  <c r="AC22" i="510" s="1"/>
  <c r="L38" i="510"/>
  <c r="O38" i="510" s="1"/>
  <c r="J38" i="510"/>
  <c r="K38" i="510" s="1"/>
  <c r="I38" i="510"/>
  <c r="O22" i="510"/>
  <c r="N22" i="510"/>
  <c r="Q22" i="510" s="1"/>
  <c r="M22" i="510"/>
  <c r="AB22" i="510" s="1"/>
  <c r="K22" i="510"/>
  <c r="G22" i="510"/>
  <c r="T21" i="510"/>
  <c r="S21" i="510"/>
  <c r="M21" i="510"/>
  <c r="AB21" i="510" s="1"/>
  <c r="AC5" i="510" s="1"/>
  <c r="L21" i="510"/>
  <c r="O21" i="510" s="1"/>
  <c r="J21" i="510"/>
  <c r="K21" i="510" s="1"/>
  <c r="I21" i="510"/>
  <c r="AA6" i="510"/>
  <c r="O6" i="510"/>
  <c r="M6" i="510"/>
  <c r="AB6" i="510" s="1"/>
  <c r="K6" i="510"/>
  <c r="G6" i="510"/>
  <c r="AB5" i="510"/>
  <c r="AA5" i="510"/>
  <c r="O5" i="510"/>
  <c r="M5" i="510"/>
  <c r="N5" i="510" s="1"/>
  <c r="K5" i="510"/>
  <c r="G5" i="510"/>
  <c r="F1" i="510" s="1"/>
  <c r="H2" i="510"/>
  <c r="H1" i="510"/>
  <c r="D1" i="510"/>
  <c r="X29" i="509"/>
  <c r="W29" i="509"/>
  <c r="V29" i="509"/>
  <c r="T29" i="509"/>
  <c r="P29" i="509"/>
  <c r="O29" i="509"/>
  <c r="K8" i="509" s="1"/>
  <c r="N29" i="509"/>
  <c r="M29" i="509"/>
  <c r="H29" i="509"/>
  <c r="G29" i="509"/>
  <c r="D29" i="509"/>
  <c r="O15" i="509"/>
  <c r="I8" i="509" s="1"/>
  <c r="N15" i="509"/>
  <c r="K15" i="509"/>
  <c r="I15" i="509"/>
  <c r="H15" i="509"/>
  <c r="G15" i="509"/>
  <c r="F15" i="509"/>
  <c r="G8" i="509" s="1"/>
  <c r="E15" i="509"/>
  <c r="D15" i="509"/>
  <c r="M8" i="509"/>
  <c r="F8" i="509"/>
  <c r="M7" i="509"/>
  <c r="K7" i="509"/>
  <c r="I7" i="509"/>
  <c r="G7" i="509"/>
  <c r="F7" i="509"/>
  <c r="E7" i="509"/>
  <c r="M6" i="509"/>
  <c r="K6" i="509"/>
  <c r="I6" i="509"/>
  <c r="G6" i="509"/>
  <c r="F6" i="509"/>
  <c r="E6" i="509"/>
  <c r="T174" i="508"/>
  <c r="S174" i="508"/>
  <c r="M174" i="508"/>
  <c r="AB174" i="508" s="1"/>
  <c r="AC158" i="508" s="1"/>
  <c r="L174" i="508"/>
  <c r="O174" i="508" s="1"/>
  <c r="J174" i="508"/>
  <c r="K174" i="508" s="1"/>
  <c r="I174" i="508"/>
  <c r="AA160" i="508"/>
  <c r="O160" i="508"/>
  <c r="M160" i="508"/>
  <c r="AB160" i="508" s="1"/>
  <c r="K160" i="508"/>
  <c r="G160" i="508"/>
  <c r="AB159" i="508"/>
  <c r="AA159" i="508"/>
  <c r="Q159" i="508"/>
  <c r="P159" i="508"/>
  <c r="O159" i="508"/>
  <c r="N159" i="508"/>
  <c r="M159" i="508"/>
  <c r="K159" i="508"/>
  <c r="G159" i="508"/>
  <c r="AB158" i="508"/>
  <c r="AA158" i="508"/>
  <c r="O158" i="508"/>
  <c r="N158" i="508"/>
  <c r="P158" i="508" s="1"/>
  <c r="M158" i="508"/>
  <c r="K158" i="508"/>
  <c r="G158" i="508"/>
  <c r="T157" i="508"/>
  <c r="S157" i="508"/>
  <c r="M157" i="508"/>
  <c r="N157" i="508" s="1"/>
  <c r="L157" i="508"/>
  <c r="O157" i="508" s="1"/>
  <c r="J157" i="508"/>
  <c r="K157" i="508" s="1"/>
  <c r="I157" i="508"/>
  <c r="AB141" i="508"/>
  <c r="AA141" i="508"/>
  <c r="O141" i="508"/>
  <c r="N141" i="508"/>
  <c r="P141" i="508" s="1"/>
  <c r="M141" i="508"/>
  <c r="K141" i="508"/>
  <c r="G141" i="508"/>
  <c r="T140" i="508"/>
  <c r="S140" i="508"/>
  <c r="M140" i="508"/>
  <c r="N140" i="508" s="1"/>
  <c r="L140" i="508"/>
  <c r="O140" i="508" s="1"/>
  <c r="J140" i="508"/>
  <c r="K140" i="508" s="1"/>
  <c r="I140" i="508"/>
  <c r="AA125" i="508"/>
  <c r="O125" i="508"/>
  <c r="M125" i="508"/>
  <c r="N125" i="508" s="1"/>
  <c r="K125" i="508"/>
  <c r="G125" i="508"/>
  <c r="Q124" i="508"/>
  <c r="O124" i="508"/>
  <c r="N124" i="508"/>
  <c r="P124" i="508" s="1"/>
  <c r="M124" i="508"/>
  <c r="AB124" i="508" s="1"/>
  <c r="K124" i="508"/>
  <c r="G124" i="508"/>
  <c r="T123" i="508"/>
  <c r="S123" i="508"/>
  <c r="O123" i="508"/>
  <c r="L123" i="508"/>
  <c r="J123" i="508"/>
  <c r="K123" i="508" s="1"/>
  <c r="I123" i="508"/>
  <c r="AA111" i="508"/>
  <c r="O111" i="508"/>
  <c r="M111" i="508"/>
  <c r="AB111" i="508" s="1"/>
  <c r="K111" i="508"/>
  <c r="G111" i="508"/>
  <c r="AA110" i="508"/>
  <c r="O110" i="508"/>
  <c r="M110" i="508"/>
  <c r="AB110" i="508" s="1"/>
  <c r="K110" i="508"/>
  <c r="G110" i="508"/>
  <c r="AB109" i="508"/>
  <c r="AA109" i="508"/>
  <c r="P109" i="508"/>
  <c r="O109" i="508"/>
  <c r="N109" i="508"/>
  <c r="Q109" i="508" s="1"/>
  <c r="M109" i="508"/>
  <c r="K109" i="508"/>
  <c r="G109" i="508"/>
  <c r="AA108" i="508"/>
  <c r="O108" i="508"/>
  <c r="M108" i="508"/>
  <c r="N108" i="508" s="1"/>
  <c r="K108" i="508"/>
  <c r="G108" i="508"/>
  <c r="AB107" i="508"/>
  <c r="Q107" i="508"/>
  <c r="O107" i="508"/>
  <c r="N107" i="508"/>
  <c r="P107" i="508" s="1"/>
  <c r="M107" i="508"/>
  <c r="AA107" i="508" s="1"/>
  <c r="K107" i="508"/>
  <c r="G107" i="508"/>
  <c r="T106" i="508"/>
  <c r="S106" i="508"/>
  <c r="O106" i="508"/>
  <c r="L106" i="508"/>
  <c r="J106" i="508"/>
  <c r="K106" i="508" s="1"/>
  <c r="I106" i="508"/>
  <c r="AA94" i="508"/>
  <c r="O94" i="508"/>
  <c r="M94" i="508"/>
  <c r="AB94" i="508" s="1"/>
  <c r="K94" i="508"/>
  <c r="G94" i="508"/>
  <c r="AA93" i="508"/>
  <c r="O93" i="508"/>
  <c r="M93" i="508"/>
  <c r="AB93" i="508" s="1"/>
  <c r="K93" i="508"/>
  <c r="G93" i="508"/>
  <c r="AB92" i="508"/>
  <c r="AA92" i="508"/>
  <c r="P92" i="508"/>
  <c r="O92" i="508"/>
  <c r="N92" i="508"/>
  <c r="Q92" i="508" s="1"/>
  <c r="M92" i="508"/>
  <c r="K92" i="508"/>
  <c r="G92" i="508"/>
  <c r="AA91" i="508"/>
  <c r="O91" i="508"/>
  <c r="M91" i="508"/>
  <c r="N91" i="508" s="1"/>
  <c r="K91" i="508"/>
  <c r="G91" i="508"/>
  <c r="AB90" i="508"/>
  <c r="Q90" i="508"/>
  <c r="O90" i="508"/>
  <c r="N90" i="508"/>
  <c r="P90" i="508" s="1"/>
  <c r="M90" i="508"/>
  <c r="AA90" i="508" s="1"/>
  <c r="K90" i="508"/>
  <c r="G90" i="508"/>
  <c r="T89" i="508"/>
  <c r="S89" i="508"/>
  <c r="L89" i="508"/>
  <c r="O89" i="508" s="1"/>
  <c r="J89" i="508"/>
  <c r="K89" i="508" s="1"/>
  <c r="I89" i="508"/>
  <c r="AA78" i="508"/>
  <c r="O78" i="508"/>
  <c r="M78" i="508"/>
  <c r="AB78" i="508" s="1"/>
  <c r="K78" i="508"/>
  <c r="G78" i="508"/>
  <c r="AA77" i="508"/>
  <c r="O77" i="508"/>
  <c r="M77" i="508"/>
  <c r="AB77" i="508" s="1"/>
  <c r="K77" i="508"/>
  <c r="G77" i="508"/>
  <c r="AB76" i="508"/>
  <c r="AA76" i="508"/>
  <c r="P76" i="508"/>
  <c r="O76" i="508"/>
  <c r="N76" i="508"/>
  <c r="Q76" i="508" s="1"/>
  <c r="M76" i="508"/>
  <c r="K76" i="508"/>
  <c r="G76" i="508"/>
  <c r="AA75" i="508"/>
  <c r="O75" i="508"/>
  <c r="M75" i="508"/>
  <c r="N75" i="508" s="1"/>
  <c r="K75" i="508"/>
  <c r="G75" i="508"/>
  <c r="AA74" i="508"/>
  <c r="O74" i="508"/>
  <c r="M74" i="508"/>
  <c r="AB74" i="508" s="1"/>
  <c r="K74" i="508"/>
  <c r="G74" i="508"/>
  <c r="AB73" i="508"/>
  <c r="AA73" i="508"/>
  <c r="O73" i="508"/>
  <c r="N73" i="508"/>
  <c r="Q73" i="508" s="1"/>
  <c r="M73" i="508"/>
  <c r="K73" i="508"/>
  <c r="G73" i="508"/>
  <c r="T72" i="508"/>
  <c r="S72" i="508"/>
  <c r="M72" i="508"/>
  <c r="AB72" i="508" s="1"/>
  <c r="AC56" i="508" s="1"/>
  <c r="L72" i="508"/>
  <c r="O72" i="508" s="1"/>
  <c r="J72" i="508"/>
  <c r="K72" i="508" s="1"/>
  <c r="I72" i="508"/>
  <c r="AA59" i="508"/>
  <c r="O59" i="508"/>
  <c r="M59" i="508"/>
  <c r="AB59" i="508" s="1"/>
  <c r="K59" i="508"/>
  <c r="G59" i="508"/>
  <c r="AB58" i="508"/>
  <c r="AA58" i="508"/>
  <c r="P58" i="508"/>
  <c r="O58" i="508"/>
  <c r="N58" i="508"/>
  <c r="Q58" i="508" s="1"/>
  <c r="M58" i="508"/>
  <c r="K58" i="508"/>
  <c r="G58" i="508"/>
  <c r="AA57" i="508"/>
  <c r="O57" i="508"/>
  <c r="M57" i="508"/>
  <c r="N57" i="508" s="1"/>
  <c r="K57" i="508"/>
  <c r="G57" i="508"/>
  <c r="AB56" i="508"/>
  <c r="Q56" i="508"/>
  <c r="O56" i="508"/>
  <c r="N56" i="508"/>
  <c r="P56" i="508" s="1"/>
  <c r="M56" i="508"/>
  <c r="AA56" i="508" s="1"/>
  <c r="K56" i="508"/>
  <c r="G56" i="508"/>
  <c r="T55" i="508"/>
  <c r="S55" i="508"/>
  <c r="L55" i="508"/>
  <c r="O55" i="508" s="1"/>
  <c r="J55" i="508"/>
  <c r="K55" i="508" s="1"/>
  <c r="I55" i="508"/>
  <c r="AA44" i="508"/>
  <c r="O44" i="508"/>
  <c r="M44" i="508"/>
  <c r="AB44" i="508" s="1"/>
  <c r="K44" i="508"/>
  <c r="G44" i="508"/>
  <c r="AA43" i="508"/>
  <c r="O43" i="508"/>
  <c r="M43" i="508"/>
  <c r="AB43" i="508" s="1"/>
  <c r="K43" i="508"/>
  <c r="G43" i="508"/>
  <c r="AB42" i="508"/>
  <c r="AA42" i="508"/>
  <c r="P42" i="508"/>
  <c r="O42" i="508"/>
  <c r="N42" i="508"/>
  <c r="Q42" i="508" s="1"/>
  <c r="M42" i="508"/>
  <c r="K42" i="508"/>
  <c r="G42" i="508"/>
  <c r="AA41" i="508"/>
  <c r="O41" i="508"/>
  <c r="M41" i="508"/>
  <c r="N41" i="508" s="1"/>
  <c r="K41" i="508"/>
  <c r="G41" i="508"/>
  <c r="AA40" i="508"/>
  <c r="P40" i="508"/>
  <c r="O40" i="508"/>
  <c r="N40" i="508"/>
  <c r="Q40" i="508" s="1"/>
  <c r="M40" i="508"/>
  <c r="AB40" i="508" s="1"/>
  <c r="K40" i="508"/>
  <c r="G40" i="508"/>
  <c r="AB39" i="508"/>
  <c r="AA39" i="508"/>
  <c r="O39" i="508"/>
  <c r="N39" i="508"/>
  <c r="Q39" i="508" s="1"/>
  <c r="M39" i="508"/>
  <c r="K39" i="508"/>
  <c r="G39" i="508"/>
  <c r="T38" i="508"/>
  <c r="S38" i="508"/>
  <c r="M38" i="508"/>
  <c r="AB38" i="508" s="1"/>
  <c r="AC22" i="508" s="1"/>
  <c r="L38" i="508"/>
  <c r="O38" i="508" s="1"/>
  <c r="J38" i="508"/>
  <c r="K38" i="508" s="1"/>
  <c r="I38" i="508"/>
  <c r="AA27" i="508"/>
  <c r="O27" i="508"/>
  <c r="M27" i="508"/>
  <c r="AB27" i="508" s="1"/>
  <c r="K27" i="508"/>
  <c r="G27" i="508"/>
  <c r="AA26" i="508"/>
  <c r="P26" i="508"/>
  <c r="O26" i="508"/>
  <c r="N26" i="508"/>
  <c r="Q26" i="508" s="1"/>
  <c r="M26" i="508"/>
  <c r="AB26" i="508" s="1"/>
  <c r="K26" i="508"/>
  <c r="G26" i="508"/>
  <c r="AA25" i="508"/>
  <c r="O25" i="508"/>
  <c r="M25" i="508"/>
  <c r="N25" i="508" s="1"/>
  <c r="K25" i="508"/>
  <c r="G25" i="508"/>
  <c r="AA24" i="508"/>
  <c r="P24" i="508"/>
  <c r="O24" i="508"/>
  <c r="N24" i="508"/>
  <c r="Q24" i="508" s="1"/>
  <c r="M24" i="508"/>
  <c r="AB24" i="508" s="1"/>
  <c r="K24" i="508"/>
  <c r="G24" i="508"/>
  <c r="AA23" i="508"/>
  <c r="O23" i="508"/>
  <c r="M23" i="508"/>
  <c r="AB23" i="508" s="1"/>
  <c r="K23" i="508"/>
  <c r="G23" i="508"/>
  <c r="AB22" i="508"/>
  <c r="Q22" i="508"/>
  <c r="O22" i="508"/>
  <c r="N22" i="508"/>
  <c r="M22" i="508"/>
  <c r="AA22" i="508" s="1"/>
  <c r="K22" i="508"/>
  <c r="P22" i="508" s="1"/>
  <c r="G22" i="508"/>
  <c r="T21" i="508"/>
  <c r="S21" i="508"/>
  <c r="O21" i="508"/>
  <c r="L21" i="508"/>
  <c r="J21" i="508"/>
  <c r="K21" i="508" s="1"/>
  <c r="I21" i="508"/>
  <c r="AA6" i="508"/>
  <c r="P6" i="508"/>
  <c r="O6" i="508"/>
  <c r="N6" i="508"/>
  <c r="Q6" i="508" s="1"/>
  <c r="M6" i="508"/>
  <c r="AB6" i="508" s="1"/>
  <c r="K6" i="508"/>
  <c r="G6" i="508"/>
  <c r="AB5" i="508"/>
  <c r="O5" i="508"/>
  <c r="N5" i="508"/>
  <c r="P5" i="508" s="1"/>
  <c r="M5" i="508"/>
  <c r="M21" i="508" s="1"/>
  <c r="K5" i="508"/>
  <c r="G5" i="508"/>
  <c r="F1" i="508" s="1"/>
  <c r="F2" i="508" s="1"/>
  <c r="H2" i="508"/>
  <c r="H1" i="508"/>
  <c r="D1" i="508"/>
  <c r="T191" i="507"/>
  <c r="S191" i="507"/>
  <c r="M191" i="507"/>
  <c r="AB191" i="507" s="1"/>
  <c r="AC175" i="507" s="1"/>
  <c r="L191" i="507"/>
  <c r="O191" i="507" s="1"/>
  <c r="J191" i="507"/>
  <c r="K191" i="507" s="1"/>
  <c r="I191" i="507"/>
  <c r="AA180" i="507"/>
  <c r="O180" i="507"/>
  <c r="M180" i="507"/>
  <c r="AB180" i="507" s="1"/>
  <c r="K180" i="507"/>
  <c r="G180" i="507"/>
  <c r="AA179" i="507"/>
  <c r="P179" i="507"/>
  <c r="O179" i="507"/>
  <c r="N179" i="507"/>
  <c r="Q179" i="507" s="1"/>
  <c r="M179" i="507"/>
  <c r="AB179" i="507" s="1"/>
  <c r="K179" i="507"/>
  <c r="G179" i="507"/>
  <c r="AA178" i="507"/>
  <c r="O178" i="507"/>
  <c r="M178" i="507"/>
  <c r="N178" i="507" s="1"/>
  <c r="K178" i="507"/>
  <c r="G178" i="507"/>
  <c r="AA177" i="507"/>
  <c r="P177" i="507"/>
  <c r="O177" i="507"/>
  <c r="N177" i="507"/>
  <c r="Q177" i="507" s="1"/>
  <c r="M177" i="507"/>
  <c r="AB177" i="507" s="1"/>
  <c r="K177" i="507"/>
  <c r="G177" i="507"/>
  <c r="AA176" i="507"/>
  <c r="O176" i="507"/>
  <c r="M176" i="507"/>
  <c r="AB176" i="507" s="1"/>
  <c r="K176" i="507"/>
  <c r="G176" i="507"/>
  <c r="AB175" i="507"/>
  <c r="Q175" i="507"/>
  <c r="O175" i="507"/>
  <c r="N175" i="507"/>
  <c r="M175" i="507"/>
  <c r="AA175" i="507" s="1"/>
  <c r="K175" i="507"/>
  <c r="P175" i="507" s="1"/>
  <c r="G175" i="507"/>
  <c r="T174" i="507"/>
  <c r="S174" i="507"/>
  <c r="O174" i="507"/>
  <c r="L174" i="507"/>
  <c r="J174" i="507"/>
  <c r="K174" i="507" s="1"/>
  <c r="I174" i="507"/>
  <c r="AA161" i="507"/>
  <c r="P161" i="507"/>
  <c r="O161" i="507"/>
  <c r="N161" i="507"/>
  <c r="Q161" i="507" s="1"/>
  <c r="M161" i="507"/>
  <c r="AB161" i="507" s="1"/>
  <c r="K161" i="507"/>
  <c r="G161" i="507"/>
  <c r="AA160" i="507"/>
  <c r="O160" i="507"/>
  <c r="M160" i="507"/>
  <c r="N160" i="507" s="1"/>
  <c r="K160" i="507"/>
  <c r="G160" i="507"/>
  <c r="AA159" i="507"/>
  <c r="P159" i="507"/>
  <c r="O159" i="507"/>
  <c r="N159" i="507"/>
  <c r="M159" i="507"/>
  <c r="AB159" i="507" s="1"/>
  <c r="K159" i="507"/>
  <c r="Q159" i="507" s="1"/>
  <c r="G159" i="507"/>
  <c r="AB158" i="507"/>
  <c r="AA158" i="507"/>
  <c r="O158" i="507"/>
  <c r="N158" i="507"/>
  <c r="Q158" i="507" s="1"/>
  <c r="M158" i="507"/>
  <c r="M174" i="507" s="1"/>
  <c r="K158" i="507"/>
  <c r="G158" i="507"/>
  <c r="T157" i="507"/>
  <c r="S157" i="507"/>
  <c r="M157" i="507"/>
  <c r="AB157" i="507" s="1"/>
  <c r="AC141" i="507" s="1"/>
  <c r="L157" i="507"/>
  <c r="O157" i="507" s="1"/>
  <c r="J157" i="507"/>
  <c r="K157" i="507" s="1"/>
  <c r="I157" i="507"/>
  <c r="AA144" i="507"/>
  <c r="O144" i="507"/>
  <c r="M144" i="507"/>
  <c r="AB144" i="507" s="1"/>
  <c r="K144" i="507"/>
  <c r="G144" i="507"/>
  <c r="AB143" i="507"/>
  <c r="AA143" i="507"/>
  <c r="P143" i="507"/>
  <c r="O143" i="507"/>
  <c r="N143" i="507"/>
  <c r="Q143" i="507" s="1"/>
  <c r="M143" i="507"/>
  <c r="K143" i="507"/>
  <c r="G143" i="507"/>
  <c r="AB142" i="507"/>
  <c r="AA142" i="507"/>
  <c r="O142" i="507"/>
  <c r="M142" i="507"/>
  <c r="N142" i="507" s="1"/>
  <c r="K142" i="507"/>
  <c r="G142" i="507"/>
  <c r="Q141" i="507"/>
  <c r="O141" i="507"/>
  <c r="N141" i="507"/>
  <c r="P141" i="507" s="1"/>
  <c r="M141" i="507"/>
  <c r="AB141" i="507" s="1"/>
  <c r="K141" i="507"/>
  <c r="G141" i="507"/>
  <c r="T140" i="507"/>
  <c r="S140" i="507"/>
  <c r="L140" i="507"/>
  <c r="O140" i="507" s="1"/>
  <c r="J140" i="507"/>
  <c r="K140" i="507" s="1"/>
  <c r="I140" i="507"/>
  <c r="AA127" i="507"/>
  <c r="P127" i="507"/>
  <c r="O127" i="507"/>
  <c r="N127" i="507"/>
  <c r="Q127" i="507" s="1"/>
  <c r="M127" i="507"/>
  <c r="AB127" i="507" s="1"/>
  <c r="K127" i="507"/>
  <c r="G127" i="507"/>
  <c r="AA126" i="507"/>
  <c r="O126" i="507"/>
  <c r="M126" i="507"/>
  <c r="AB126" i="507" s="1"/>
  <c r="K126" i="507"/>
  <c r="G126" i="507"/>
  <c r="AA125" i="507"/>
  <c r="P125" i="507"/>
  <c r="O125" i="507"/>
  <c r="N125" i="507"/>
  <c r="Q125" i="507" s="1"/>
  <c r="M125" i="507"/>
  <c r="AB125" i="507" s="1"/>
  <c r="K125" i="507"/>
  <c r="G125" i="507"/>
  <c r="AB124" i="507"/>
  <c r="O124" i="507"/>
  <c r="N124" i="507"/>
  <c r="P124" i="507" s="1"/>
  <c r="M124" i="507"/>
  <c r="AA124" i="507" s="1"/>
  <c r="K124" i="507"/>
  <c r="G124" i="507"/>
  <c r="T123" i="507"/>
  <c r="S123" i="507"/>
  <c r="M123" i="507"/>
  <c r="N123" i="507" s="1"/>
  <c r="L123" i="507"/>
  <c r="O123" i="507" s="1"/>
  <c r="J123" i="507"/>
  <c r="K123" i="507" s="1"/>
  <c r="I123" i="507"/>
  <c r="AA110" i="507"/>
  <c r="O110" i="507"/>
  <c r="M110" i="507"/>
  <c r="N110" i="507" s="1"/>
  <c r="K110" i="507"/>
  <c r="G110" i="507"/>
  <c r="AA109" i="507"/>
  <c r="P109" i="507"/>
  <c r="O109" i="507"/>
  <c r="N109" i="507"/>
  <c r="M109" i="507"/>
  <c r="AB109" i="507" s="1"/>
  <c r="K109" i="507"/>
  <c r="Q109" i="507" s="1"/>
  <c r="G109" i="507"/>
  <c r="AA108" i="507"/>
  <c r="O108" i="507"/>
  <c r="M108" i="507"/>
  <c r="AB108" i="507" s="1"/>
  <c r="K108" i="507"/>
  <c r="G108" i="507"/>
  <c r="AB107" i="507"/>
  <c r="O107" i="507"/>
  <c r="M107" i="507"/>
  <c r="AA107" i="507" s="1"/>
  <c r="K107" i="507"/>
  <c r="G107" i="507"/>
  <c r="T106" i="507"/>
  <c r="S106" i="507"/>
  <c r="L106" i="507"/>
  <c r="O106" i="507" s="1"/>
  <c r="J106" i="507"/>
  <c r="K106" i="507" s="1"/>
  <c r="I106" i="507"/>
  <c r="AA95" i="507"/>
  <c r="P95" i="507"/>
  <c r="O95" i="507"/>
  <c r="N95" i="507"/>
  <c r="Q95" i="507" s="1"/>
  <c r="M95" i="507"/>
  <c r="AB95" i="507" s="1"/>
  <c r="K95" i="507"/>
  <c r="G95" i="507"/>
  <c r="AA94" i="507"/>
  <c r="O94" i="507"/>
  <c r="M94" i="507"/>
  <c r="N94" i="507" s="1"/>
  <c r="K94" i="507"/>
  <c r="G94" i="507"/>
  <c r="AA93" i="507"/>
  <c r="P93" i="507"/>
  <c r="O93" i="507"/>
  <c r="N93" i="507"/>
  <c r="Q93" i="507" s="1"/>
  <c r="M93" i="507"/>
  <c r="AB93" i="507" s="1"/>
  <c r="K93" i="507"/>
  <c r="G93" i="507"/>
  <c r="AA92" i="507"/>
  <c r="O92" i="507"/>
  <c r="M92" i="507"/>
  <c r="AB92" i="507" s="1"/>
  <c r="K92" i="507"/>
  <c r="G92" i="507"/>
  <c r="AA91" i="507"/>
  <c r="P91" i="507"/>
  <c r="O91" i="507"/>
  <c r="N91" i="507"/>
  <c r="Q91" i="507" s="1"/>
  <c r="M91" i="507"/>
  <c r="AB91" i="507" s="1"/>
  <c r="K91" i="507"/>
  <c r="G91" i="507"/>
  <c r="AB90" i="507"/>
  <c r="O90" i="507"/>
  <c r="N90" i="507"/>
  <c r="P90" i="507" s="1"/>
  <c r="M90" i="507"/>
  <c r="M106" i="507" s="1"/>
  <c r="K90" i="507"/>
  <c r="G90" i="507"/>
  <c r="T89" i="507"/>
  <c r="S89" i="507"/>
  <c r="M89" i="507"/>
  <c r="N89" i="507" s="1"/>
  <c r="L89" i="507"/>
  <c r="O89" i="507" s="1"/>
  <c r="J89" i="507"/>
  <c r="K89" i="507" s="1"/>
  <c r="I89" i="507"/>
  <c r="AA76" i="507"/>
  <c r="O76" i="507"/>
  <c r="M76" i="507"/>
  <c r="N76" i="507" s="1"/>
  <c r="K76" i="507"/>
  <c r="G76" i="507"/>
  <c r="AA75" i="507"/>
  <c r="P75" i="507"/>
  <c r="O75" i="507"/>
  <c r="N75" i="507"/>
  <c r="M75" i="507"/>
  <c r="AB75" i="507" s="1"/>
  <c r="K75" i="507"/>
  <c r="Q75" i="507" s="1"/>
  <c r="G75" i="507"/>
  <c r="AA74" i="507"/>
  <c r="O74" i="507"/>
  <c r="M74" i="507"/>
  <c r="AB74" i="507" s="1"/>
  <c r="K74" i="507"/>
  <c r="G74" i="507"/>
  <c r="AB73" i="507"/>
  <c r="Q73" i="507"/>
  <c r="O73" i="507"/>
  <c r="N73" i="507"/>
  <c r="P73" i="507" s="1"/>
  <c r="M73" i="507"/>
  <c r="AA73" i="507" s="1"/>
  <c r="K73" i="507"/>
  <c r="G73" i="507"/>
  <c r="T72" i="507"/>
  <c r="S72" i="507"/>
  <c r="L72" i="507"/>
  <c r="O72" i="507" s="1"/>
  <c r="J72" i="507"/>
  <c r="K72" i="507" s="1"/>
  <c r="I72" i="507"/>
  <c r="AA61" i="507"/>
  <c r="P61" i="507"/>
  <c r="O61" i="507"/>
  <c r="N61" i="507"/>
  <c r="Q61" i="507" s="1"/>
  <c r="M61" i="507"/>
  <c r="AB61" i="507" s="1"/>
  <c r="K61" i="507"/>
  <c r="G61" i="507"/>
  <c r="AA60" i="507"/>
  <c r="O60" i="507"/>
  <c r="M60" i="507"/>
  <c r="N60" i="507" s="1"/>
  <c r="K60" i="507"/>
  <c r="G60" i="507"/>
  <c r="AA59" i="507"/>
  <c r="P59" i="507"/>
  <c r="O59" i="507"/>
  <c r="N59" i="507"/>
  <c r="Q59" i="507" s="1"/>
  <c r="M59" i="507"/>
  <c r="AB59" i="507" s="1"/>
  <c r="K59" i="507"/>
  <c r="G59" i="507"/>
  <c r="AA58" i="507"/>
  <c r="O58" i="507"/>
  <c r="M58" i="507"/>
  <c r="AB58" i="507" s="1"/>
  <c r="K58" i="507"/>
  <c r="G58" i="507"/>
  <c r="AA57" i="507"/>
  <c r="P57" i="507"/>
  <c r="O57" i="507"/>
  <c r="N57" i="507"/>
  <c r="Q57" i="507" s="1"/>
  <c r="M57" i="507"/>
  <c r="AB57" i="507" s="1"/>
  <c r="K57" i="507"/>
  <c r="G57" i="507"/>
  <c r="AB56" i="507"/>
  <c r="O56" i="507"/>
  <c r="N56" i="507"/>
  <c r="P56" i="507" s="1"/>
  <c r="M56" i="507"/>
  <c r="M72" i="507" s="1"/>
  <c r="K56" i="507"/>
  <c r="G56" i="507"/>
  <c r="T55" i="507"/>
  <c r="S55" i="507"/>
  <c r="M55" i="507"/>
  <c r="N55" i="507" s="1"/>
  <c r="L55" i="507"/>
  <c r="O55" i="507" s="1"/>
  <c r="J55" i="507"/>
  <c r="K55" i="507" s="1"/>
  <c r="I55" i="507"/>
  <c r="AA41" i="507"/>
  <c r="O41" i="507"/>
  <c r="M41" i="507"/>
  <c r="N41" i="507" s="1"/>
  <c r="K41" i="507"/>
  <c r="G41" i="507"/>
  <c r="AA40" i="507"/>
  <c r="P40" i="507"/>
  <c r="O40" i="507"/>
  <c r="N40" i="507"/>
  <c r="M40" i="507"/>
  <c r="AB40" i="507" s="1"/>
  <c r="K40" i="507"/>
  <c r="Q40" i="507" s="1"/>
  <c r="G40" i="507"/>
  <c r="AB39" i="507"/>
  <c r="AA39" i="507"/>
  <c r="O39" i="507"/>
  <c r="N39" i="507"/>
  <c r="Q39" i="507" s="1"/>
  <c r="M39" i="507"/>
  <c r="K39" i="507"/>
  <c r="G39" i="507"/>
  <c r="T38" i="507"/>
  <c r="S38" i="507"/>
  <c r="M38" i="507"/>
  <c r="AB38" i="507" s="1"/>
  <c r="AC22" i="507" s="1"/>
  <c r="L38" i="507"/>
  <c r="O38" i="507" s="1"/>
  <c r="J38" i="507"/>
  <c r="K38" i="507" s="1"/>
  <c r="I38" i="507"/>
  <c r="AB22" i="507"/>
  <c r="O22" i="507"/>
  <c r="N22" i="507"/>
  <c r="Q22" i="507" s="1"/>
  <c r="M22" i="507"/>
  <c r="AA22" i="507" s="1"/>
  <c r="K22" i="507"/>
  <c r="G22" i="507"/>
  <c r="T21" i="507"/>
  <c r="S21" i="507"/>
  <c r="M21" i="507"/>
  <c r="AB21" i="507" s="1"/>
  <c r="AC5" i="507" s="1"/>
  <c r="L21" i="507"/>
  <c r="O21" i="507" s="1"/>
  <c r="J21" i="507"/>
  <c r="K21" i="507" s="1"/>
  <c r="I21" i="507"/>
  <c r="AA6" i="507"/>
  <c r="O6" i="507"/>
  <c r="M6" i="507"/>
  <c r="AB6" i="507" s="1"/>
  <c r="K6" i="507"/>
  <c r="G6" i="507"/>
  <c r="AB5" i="507"/>
  <c r="AA5" i="507"/>
  <c r="Q5" i="507"/>
  <c r="O5" i="507"/>
  <c r="N5" i="507"/>
  <c r="P5" i="507" s="1"/>
  <c r="M5" i="507"/>
  <c r="K5" i="507"/>
  <c r="G5" i="507"/>
  <c r="F1" i="507" s="1"/>
  <c r="H2" i="507"/>
  <c r="H1" i="507"/>
  <c r="D1" i="507"/>
  <c r="F3" i="506" s="1"/>
  <c r="X29" i="506"/>
  <c r="W29" i="506"/>
  <c r="V29" i="506"/>
  <c r="T29" i="506"/>
  <c r="P29" i="506"/>
  <c r="M8" i="506" s="1"/>
  <c r="O29" i="506"/>
  <c r="K8" i="506" s="1"/>
  <c r="N29" i="506"/>
  <c r="M29" i="506"/>
  <c r="H29" i="506"/>
  <c r="G29" i="506"/>
  <c r="D29" i="506"/>
  <c r="O15" i="506"/>
  <c r="N15" i="506"/>
  <c r="M15" i="506"/>
  <c r="K15" i="506"/>
  <c r="I15" i="506"/>
  <c r="H15" i="506"/>
  <c r="G15" i="506"/>
  <c r="F15" i="506"/>
  <c r="E15" i="506"/>
  <c r="D15" i="506"/>
  <c r="G8" i="506" s="1"/>
  <c r="I8" i="506"/>
  <c r="F8" i="506"/>
  <c r="M7" i="506"/>
  <c r="K7" i="506"/>
  <c r="I7" i="506"/>
  <c r="G7" i="506"/>
  <c r="F7" i="506"/>
  <c r="E7" i="506"/>
  <c r="M6" i="506"/>
  <c r="K6" i="506"/>
  <c r="I6" i="506"/>
  <c r="G6" i="506"/>
  <c r="F6" i="506"/>
  <c r="E6" i="506"/>
  <c r="T174" i="502"/>
  <c r="S174" i="502"/>
  <c r="M174" i="502"/>
  <c r="AB174" i="502" s="1"/>
  <c r="AC158" i="502" s="1"/>
  <c r="L174" i="502"/>
  <c r="O174" i="502" s="1"/>
  <c r="J174" i="502"/>
  <c r="K174" i="502" s="1"/>
  <c r="I174" i="502"/>
  <c r="AA160" i="502"/>
  <c r="O160" i="502"/>
  <c r="M160" i="502"/>
  <c r="AB160" i="502" s="1"/>
  <c r="K160" i="502"/>
  <c r="G160" i="502"/>
  <c r="AB159" i="502"/>
  <c r="AA159" i="502"/>
  <c r="O159" i="502"/>
  <c r="M159" i="502"/>
  <c r="N159" i="502" s="1"/>
  <c r="K159" i="502"/>
  <c r="G159" i="502"/>
  <c r="AB158" i="502"/>
  <c r="AA158" i="502"/>
  <c r="Q158" i="502"/>
  <c r="O158" i="502"/>
  <c r="N158" i="502"/>
  <c r="P158" i="502" s="1"/>
  <c r="M158" i="502"/>
  <c r="K158" i="502"/>
  <c r="G158" i="502"/>
  <c r="T157" i="502"/>
  <c r="S157" i="502"/>
  <c r="M157" i="502"/>
  <c r="N157" i="502" s="1"/>
  <c r="L157" i="502"/>
  <c r="O157" i="502" s="1"/>
  <c r="J157" i="502"/>
  <c r="K157" i="502" s="1"/>
  <c r="I157" i="502"/>
  <c r="AB141" i="502"/>
  <c r="AA141" i="502"/>
  <c r="Q141" i="502"/>
  <c r="O141" i="502"/>
  <c r="N141" i="502"/>
  <c r="P141" i="502" s="1"/>
  <c r="M141" i="502"/>
  <c r="K141" i="502"/>
  <c r="G141" i="502"/>
  <c r="T140" i="502"/>
  <c r="S140" i="502"/>
  <c r="M140" i="502"/>
  <c r="N140" i="502" s="1"/>
  <c r="L140" i="502"/>
  <c r="O140" i="502" s="1"/>
  <c r="J140" i="502"/>
  <c r="K140" i="502" s="1"/>
  <c r="I140" i="502"/>
  <c r="AB125" i="502"/>
  <c r="AA125" i="502"/>
  <c r="P125" i="502"/>
  <c r="O125" i="502"/>
  <c r="N125" i="502"/>
  <c r="M125" i="502"/>
  <c r="K125" i="502"/>
  <c r="Q125" i="502" s="1"/>
  <c r="G125" i="502"/>
  <c r="AB124" i="502"/>
  <c r="O124" i="502"/>
  <c r="N124" i="502"/>
  <c r="Q124" i="502" s="1"/>
  <c r="M124" i="502"/>
  <c r="AA124" i="502" s="1"/>
  <c r="K124" i="502"/>
  <c r="G124" i="502"/>
  <c r="T123" i="502"/>
  <c r="S123" i="502"/>
  <c r="O123" i="502"/>
  <c r="M123" i="502"/>
  <c r="AB123" i="502" s="1"/>
  <c r="AC107" i="502" s="1"/>
  <c r="L123" i="502"/>
  <c r="J123" i="502"/>
  <c r="K123" i="502" s="1"/>
  <c r="I123" i="502"/>
  <c r="O111" i="502"/>
  <c r="M111" i="502"/>
  <c r="AB111" i="502" s="1"/>
  <c r="K111" i="502"/>
  <c r="G111" i="502"/>
  <c r="AA110" i="502"/>
  <c r="O110" i="502"/>
  <c r="M110" i="502"/>
  <c r="AB110" i="502" s="1"/>
  <c r="K110" i="502"/>
  <c r="G110" i="502"/>
  <c r="AB109" i="502"/>
  <c r="AA109" i="502"/>
  <c r="O109" i="502"/>
  <c r="N109" i="502"/>
  <c r="Q109" i="502" s="1"/>
  <c r="M109" i="502"/>
  <c r="K109" i="502"/>
  <c r="G109" i="502"/>
  <c r="AB108" i="502"/>
  <c r="AA108" i="502"/>
  <c r="P108" i="502"/>
  <c r="O108" i="502"/>
  <c r="N108" i="502"/>
  <c r="M108" i="502"/>
  <c r="K108" i="502"/>
  <c r="Q108" i="502" s="1"/>
  <c r="G108" i="502"/>
  <c r="AB107" i="502"/>
  <c r="O107" i="502"/>
  <c r="N107" i="502"/>
  <c r="Q107" i="502" s="1"/>
  <c r="M107" i="502"/>
  <c r="AA107" i="502" s="1"/>
  <c r="K107" i="502"/>
  <c r="G107" i="502"/>
  <c r="T106" i="502"/>
  <c r="S106" i="502"/>
  <c r="O106" i="502"/>
  <c r="M106" i="502"/>
  <c r="AB106" i="502" s="1"/>
  <c r="AC90" i="502" s="1"/>
  <c r="L106" i="502"/>
  <c r="J106" i="502"/>
  <c r="K106" i="502" s="1"/>
  <c r="I106" i="502"/>
  <c r="O94" i="502"/>
  <c r="M94" i="502"/>
  <c r="AB94" i="502" s="1"/>
  <c r="K94" i="502"/>
  <c r="G94" i="502"/>
  <c r="AA93" i="502"/>
  <c r="O93" i="502"/>
  <c r="M93" i="502"/>
  <c r="AB93" i="502" s="1"/>
  <c r="K93" i="502"/>
  <c r="G93" i="502"/>
  <c r="AB92" i="502"/>
  <c r="AA92" i="502"/>
  <c r="O92" i="502"/>
  <c r="N92" i="502"/>
  <c r="Q92" i="502" s="1"/>
  <c r="M92" i="502"/>
  <c r="K92" i="502"/>
  <c r="G92" i="502"/>
  <c r="AB91" i="502"/>
  <c r="AA91" i="502"/>
  <c r="P91" i="502"/>
  <c r="O91" i="502"/>
  <c r="N91" i="502"/>
  <c r="M91" i="502"/>
  <c r="K91" i="502"/>
  <c r="Q91" i="502" s="1"/>
  <c r="G91" i="502"/>
  <c r="AB90" i="502"/>
  <c r="O90" i="502"/>
  <c r="N90" i="502"/>
  <c r="Q90" i="502" s="1"/>
  <c r="M90" i="502"/>
  <c r="AA90" i="502" s="1"/>
  <c r="K90" i="502"/>
  <c r="G90" i="502"/>
  <c r="T89" i="502"/>
  <c r="S89" i="502"/>
  <c r="O89" i="502"/>
  <c r="M89" i="502"/>
  <c r="AB89" i="502" s="1"/>
  <c r="AC73" i="502" s="1"/>
  <c r="L89" i="502"/>
  <c r="J89" i="502"/>
  <c r="K89" i="502" s="1"/>
  <c r="I89" i="502"/>
  <c r="O78" i="502"/>
  <c r="M78" i="502"/>
  <c r="AB78" i="502" s="1"/>
  <c r="K78" i="502"/>
  <c r="G78" i="502"/>
  <c r="AA77" i="502"/>
  <c r="O77" i="502"/>
  <c r="M77" i="502"/>
  <c r="AB77" i="502" s="1"/>
  <c r="K77" i="502"/>
  <c r="G77" i="502"/>
  <c r="AB76" i="502"/>
  <c r="AA76" i="502"/>
  <c r="O76" i="502"/>
  <c r="N76" i="502"/>
  <c r="P76" i="502" s="1"/>
  <c r="M76" i="502"/>
  <c r="K76" i="502"/>
  <c r="Q76" i="502" s="1"/>
  <c r="G76" i="502"/>
  <c r="AB75" i="502"/>
  <c r="AA75" i="502"/>
  <c r="P75" i="502"/>
  <c r="O75" i="502"/>
  <c r="N75" i="502"/>
  <c r="M75" i="502"/>
  <c r="K75" i="502"/>
  <c r="Q75" i="502" s="1"/>
  <c r="G75" i="502"/>
  <c r="O74" i="502"/>
  <c r="M74" i="502"/>
  <c r="AB74" i="502" s="1"/>
  <c r="K74" i="502"/>
  <c r="G74" i="502"/>
  <c r="AB73" i="502"/>
  <c r="O73" i="502"/>
  <c r="N73" i="502"/>
  <c r="Q73" i="502" s="1"/>
  <c r="M73" i="502"/>
  <c r="AA73" i="502" s="1"/>
  <c r="K73" i="502"/>
  <c r="G73" i="502"/>
  <c r="T72" i="502"/>
  <c r="S72" i="502"/>
  <c r="M72" i="502"/>
  <c r="AB72" i="502" s="1"/>
  <c r="AC56" i="502" s="1"/>
  <c r="L72" i="502"/>
  <c r="O72" i="502" s="1"/>
  <c r="J72" i="502"/>
  <c r="K72" i="502" s="1"/>
  <c r="I72" i="502"/>
  <c r="AA59" i="502"/>
  <c r="O59" i="502"/>
  <c r="M59" i="502"/>
  <c r="AB59" i="502" s="1"/>
  <c r="K59" i="502"/>
  <c r="G59" i="502"/>
  <c r="AB58" i="502"/>
  <c r="AA58" i="502"/>
  <c r="O58" i="502"/>
  <c r="N58" i="502"/>
  <c r="P58" i="502" s="1"/>
  <c r="M58" i="502"/>
  <c r="K58" i="502"/>
  <c r="Q58" i="502" s="1"/>
  <c r="G58" i="502"/>
  <c r="AB57" i="502"/>
  <c r="AA57" i="502"/>
  <c r="P57" i="502"/>
  <c r="O57" i="502"/>
  <c r="N57" i="502"/>
  <c r="M57" i="502"/>
  <c r="K57" i="502"/>
  <c r="Q57" i="502" s="1"/>
  <c r="G57" i="502"/>
  <c r="O56" i="502"/>
  <c r="N56" i="502"/>
  <c r="Q56" i="502" s="1"/>
  <c r="M56" i="502"/>
  <c r="AB56" i="502" s="1"/>
  <c r="K56" i="502"/>
  <c r="G56" i="502"/>
  <c r="T55" i="502"/>
  <c r="S55" i="502"/>
  <c r="M55" i="502"/>
  <c r="AB55" i="502" s="1"/>
  <c r="AC39" i="502" s="1"/>
  <c r="L55" i="502"/>
  <c r="O55" i="502" s="1"/>
  <c r="J55" i="502"/>
  <c r="K55" i="502" s="1"/>
  <c r="I55" i="502"/>
  <c r="O44" i="502"/>
  <c r="M44" i="502"/>
  <c r="AB44" i="502" s="1"/>
  <c r="K44" i="502"/>
  <c r="G44" i="502"/>
  <c r="AA43" i="502"/>
  <c r="O43" i="502"/>
  <c r="M43" i="502"/>
  <c r="AB43" i="502" s="1"/>
  <c r="K43" i="502"/>
  <c r="G43" i="502"/>
  <c r="AB42" i="502"/>
  <c r="AA42" i="502"/>
  <c r="O42" i="502"/>
  <c r="N42" i="502"/>
  <c r="P42" i="502" s="1"/>
  <c r="M42" i="502"/>
  <c r="K42" i="502"/>
  <c r="Q42" i="502" s="1"/>
  <c r="G42" i="502"/>
  <c r="AB41" i="502"/>
  <c r="AA41" i="502"/>
  <c r="P41" i="502"/>
  <c r="O41" i="502"/>
  <c r="N41" i="502"/>
  <c r="Q41" i="502" s="1"/>
  <c r="M41" i="502"/>
  <c r="K41" i="502"/>
  <c r="G41" i="502"/>
  <c r="O40" i="502"/>
  <c r="M40" i="502"/>
  <c r="AB40" i="502" s="1"/>
  <c r="K40" i="502"/>
  <c r="G40" i="502"/>
  <c r="AB39" i="502"/>
  <c r="O39" i="502"/>
  <c r="N39" i="502"/>
  <c r="Q39" i="502" s="1"/>
  <c r="M39" i="502"/>
  <c r="AA39" i="502" s="1"/>
  <c r="K39" i="502"/>
  <c r="G39" i="502"/>
  <c r="F1" i="502" s="1"/>
  <c r="F2" i="502" s="1"/>
  <c r="T38" i="502"/>
  <c r="S38" i="502"/>
  <c r="L38" i="502"/>
  <c r="O38" i="502" s="1"/>
  <c r="J38" i="502"/>
  <c r="K38" i="502" s="1"/>
  <c r="I38" i="502"/>
  <c r="AA27" i="502"/>
  <c r="O27" i="502"/>
  <c r="M27" i="502"/>
  <c r="AB27" i="502" s="1"/>
  <c r="K27" i="502"/>
  <c r="G27" i="502"/>
  <c r="AB26" i="502"/>
  <c r="AA26" i="502"/>
  <c r="O26" i="502"/>
  <c r="M26" i="502"/>
  <c r="N26" i="502" s="1"/>
  <c r="K26" i="502"/>
  <c r="G26" i="502"/>
  <c r="AB25" i="502"/>
  <c r="AA25" i="502"/>
  <c r="P25" i="502"/>
  <c r="O25" i="502"/>
  <c r="N25" i="502"/>
  <c r="Q25" i="502" s="1"/>
  <c r="M25" i="502"/>
  <c r="K25" i="502"/>
  <c r="G25" i="502"/>
  <c r="O24" i="502"/>
  <c r="M24" i="502"/>
  <c r="AB24" i="502" s="1"/>
  <c r="K24" i="502"/>
  <c r="G24" i="502"/>
  <c r="AA23" i="502"/>
  <c r="O23" i="502"/>
  <c r="M23" i="502"/>
  <c r="AB23" i="502" s="1"/>
  <c r="K23" i="502"/>
  <c r="G23" i="502"/>
  <c r="AB22" i="502"/>
  <c r="AA22" i="502"/>
  <c r="Q22" i="502"/>
  <c r="O22" i="502"/>
  <c r="N22" i="502"/>
  <c r="P22" i="502" s="1"/>
  <c r="M22" i="502"/>
  <c r="K22" i="502"/>
  <c r="G22" i="502"/>
  <c r="AA21" i="502"/>
  <c r="T21" i="502"/>
  <c r="S21" i="502"/>
  <c r="M21" i="502"/>
  <c r="N21" i="502" s="1"/>
  <c r="L21" i="502"/>
  <c r="O21" i="502" s="1"/>
  <c r="J21" i="502"/>
  <c r="K21" i="502" s="1"/>
  <c r="I21" i="502"/>
  <c r="AB6" i="502"/>
  <c r="AA6" i="502"/>
  <c r="O6" i="502"/>
  <c r="M6" i="502"/>
  <c r="N6" i="502" s="1"/>
  <c r="K6" i="502"/>
  <c r="G6" i="502"/>
  <c r="AB5" i="502"/>
  <c r="AA5" i="502"/>
  <c r="Q5" i="502"/>
  <c r="O5" i="502"/>
  <c r="N5" i="502"/>
  <c r="P5" i="502" s="1"/>
  <c r="M5" i="502"/>
  <c r="K5" i="502"/>
  <c r="G5" i="502"/>
  <c r="H2" i="502"/>
  <c r="H1" i="502"/>
  <c r="D1" i="502"/>
  <c r="F3" i="500" s="1"/>
  <c r="T191" i="501"/>
  <c r="S191" i="501"/>
  <c r="L191" i="501"/>
  <c r="O191" i="501" s="1"/>
  <c r="J191" i="501"/>
  <c r="K191" i="501" s="1"/>
  <c r="I191" i="501"/>
  <c r="AA181" i="501"/>
  <c r="O181" i="501"/>
  <c r="N181" i="501"/>
  <c r="Q181" i="501" s="1"/>
  <c r="M181" i="501"/>
  <c r="AB181" i="501" s="1"/>
  <c r="K181" i="501"/>
  <c r="G181" i="501"/>
  <c r="AB180" i="501"/>
  <c r="AA180" i="501"/>
  <c r="O180" i="501"/>
  <c r="M180" i="501"/>
  <c r="N180" i="501" s="1"/>
  <c r="K180" i="501"/>
  <c r="G180" i="501"/>
  <c r="AA179" i="501"/>
  <c r="P179" i="501"/>
  <c r="O179" i="501"/>
  <c r="N179" i="501"/>
  <c r="M179" i="501"/>
  <c r="AB179" i="501" s="1"/>
  <c r="K179" i="501"/>
  <c r="Q179" i="501" s="1"/>
  <c r="G179" i="501"/>
  <c r="O178" i="501"/>
  <c r="M178" i="501"/>
  <c r="AB178" i="501" s="1"/>
  <c r="K178" i="501"/>
  <c r="G178" i="501"/>
  <c r="AA177" i="501"/>
  <c r="O177" i="501"/>
  <c r="N177" i="501"/>
  <c r="Q177" i="501" s="1"/>
  <c r="M177" i="501"/>
  <c r="AB177" i="501" s="1"/>
  <c r="K177" i="501"/>
  <c r="G177" i="501"/>
  <c r="AB176" i="501"/>
  <c r="AA176" i="501"/>
  <c r="O176" i="501"/>
  <c r="M176" i="501"/>
  <c r="N176" i="501" s="1"/>
  <c r="K176" i="501"/>
  <c r="G176" i="501"/>
  <c r="AB175" i="501"/>
  <c r="AA175" i="501"/>
  <c r="Q175" i="501"/>
  <c r="O175" i="501"/>
  <c r="N175" i="501"/>
  <c r="P175" i="501" s="1"/>
  <c r="M175" i="501"/>
  <c r="K175" i="501"/>
  <c r="G175" i="501"/>
  <c r="T174" i="501"/>
  <c r="S174" i="501"/>
  <c r="L174" i="501"/>
  <c r="O174" i="501" s="1"/>
  <c r="J174" i="501"/>
  <c r="K174" i="501" s="1"/>
  <c r="I174" i="501"/>
  <c r="AA161" i="501"/>
  <c r="P161" i="501"/>
  <c r="O161" i="501"/>
  <c r="N161" i="501"/>
  <c r="M161" i="501"/>
  <c r="AB161" i="501" s="1"/>
  <c r="K161" i="501"/>
  <c r="Q161" i="501" s="1"/>
  <c r="G161" i="501"/>
  <c r="O160" i="501"/>
  <c r="M160" i="501"/>
  <c r="M174" i="501" s="1"/>
  <c r="K160" i="501"/>
  <c r="G160" i="501"/>
  <c r="AA159" i="501"/>
  <c r="O159" i="501"/>
  <c r="N159" i="501"/>
  <c r="Q159" i="501" s="1"/>
  <c r="M159" i="501"/>
  <c r="AB159" i="501" s="1"/>
  <c r="K159" i="501"/>
  <c r="G159" i="501"/>
  <c r="AB158" i="501"/>
  <c r="O158" i="501"/>
  <c r="M158" i="501"/>
  <c r="AA158" i="501" s="1"/>
  <c r="K158" i="501"/>
  <c r="G158" i="501"/>
  <c r="T157" i="501"/>
  <c r="S157" i="501"/>
  <c r="L157" i="501"/>
  <c r="O157" i="501" s="1"/>
  <c r="J157" i="501"/>
  <c r="K157" i="501" s="1"/>
  <c r="I157" i="501"/>
  <c r="AB145" i="501"/>
  <c r="AA145" i="501"/>
  <c r="O145" i="501"/>
  <c r="M145" i="501"/>
  <c r="N145" i="501" s="1"/>
  <c r="K145" i="501"/>
  <c r="G145" i="501"/>
  <c r="AA144" i="501"/>
  <c r="P144" i="501"/>
  <c r="O144" i="501"/>
  <c r="N144" i="501"/>
  <c r="M144" i="501"/>
  <c r="AB144" i="501" s="1"/>
  <c r="K144" i="501"/>
  <c r="Q144" i="501" s="1"/>
  <c r="G144" i="501"/>
  <c r="O143" i="501"/>
  <c r="M143" i="501"/>
  <c r="AB143" i="501" s="1"/>
  <c r="K143" i="501"/>
  <c r="G143" i="501"/>
  <c r="AA142" i="501"/>
  <c r="O142" i="501"/>
  <c r="N142" i="501"/>
  <c r="Q142" i="501" s="1"/>
  <c r="M142" i="501"/>
  <c r="AB142" i="501" s="1"/>
  <c r="K142" i="501"/>
  <c r="G142" i="501"/>
  <c r="AB141" i="501"/>
  <c r="O141" i="501"/>
  <c r="M141" i="501"/>
  <c r="AA141" i="501" s="1"/>
  <c r="K141" i="501"/>
  <c r="G141" i="501"/>
  <c r="T140" i="501"/>
  <c r="S140" i="501"/>
  <c r="L140" i="501"/>
  <c r="O140" i="501" s="1"/>
  <c r="J140" i="501"/>
  <c r="K140" i="501" s="1"/>
  <c r="I140" i="501"/>
  <c r="AB128" i="501"/>
  <c r="AA128" i="501"/>
  <c r="O128" i="501"/>
  <c r="M128" i="501"/>
  <c r="N128" i="501" s="1"/>
  <c r="K128" i="501"/>
  <c r="G128" i="501"/>
  <c r="AA127" i="501"/>
  <c r="P127" i="501"/>
  <c r="O127" i="501"/>
  <c r="N127" i="501"/>
  <c r="M127" i="501"/>
  <c r="AB127" i="501" s="1"/>
  <c r="K127" i="501"/>
  <c r="Q127" i="501" s="1"/>
  <c r="G127" i="501"/>
  <c r="O126" i="501"/>
  <c r="M126" i="501"/>
  <c r="AB126" i="501" s="1"/>
  <c r="K126" i="501"/>
  <c r="G126" i="501"/>
  <c r="AA125" i="501"/>
  <c r="O125" i="501"/>
  <c r="N125" i="501"/>
  <c r="Q125" i="501" s="1"/>
  <c r="M125" i="501"/>
  <c r="AB125" i="501" s="1"/>
  <c r="K125" i="501"/>
  <c r="G125" i="501"/>
  <c r="AB124" i="501"/>
  <c r="O124" i="501"/>
  <c r="M124" i="501"/>
  <c r="AA124" i="501" s="1"/>
  <c r="K124" i="501"/>
  <c r="G124" i="501"/>
  <c r="T123" i="501"/>
  <c r="S123" i="501"/>
  <c r="L123" i="501"/>
  <c r="O123" i="501" s="1"/>
  <c r="J123" i="501"/>
  <c r="K123" i="501" s="1"/>
  <c r="I123" i="501"/>
  <c r="AB110" i="501"/>
  <c r="AA110" i="501"/>
  <c r="O110" i="501"/>
  <c r="M110" i="501"/>
  <c r="N110" i="501" s="1"/>
  <c r="K110" i="501"/>
  <c r="G110" i="501"/>
  <c r="AA109" i="501"/>
  <c r="O109" i="501"/>
  <c r="M109" i="501"/>
  <c r="N109" i="501" s="1"/>
  <c r="K109" i="501"/>
  <c r="G109" i="501"/>
  <c r="O108" i="501"/>
  <c r="M108" i="501"/>
  <c r="AB108" i="501" s="1"/>
  <c r="K108" i="501"/>
  <c r="G108" i="501"/>
  <c r="O107" i="501"/>
  <c r="N107" i="501"/>
  <c r="Q107" i="501" s="1"/>
  <c r="M107" i="501"/>
  <c r="AB107" i="501" s="1"/>
  <c r="K107" i="501"/>
  <c r="G107" i="501"/>
  <c r="T106" i="501"/>
  <c r="S106" i="501"/>
  <c r="L106" i="501"/>
  <c r="O106" i="501" s="1"/>
  <c r="J106" i="501"/>
  <c r="K106" i="501" s="1"/>
  <c r="I106" i="501"/>
  <c r="AA95" i="501"/>
  <c r="O95" i="501"/>
  <c r="M95" i="501"/>
  <c r="AB95" i="501" s="1"/>
  <c r="K95" i="501"/>
  <c r="G95" i="501"/>
  <c r="AB94" i="501"/>
  <c r="AA94" i="501"/>
  <c r="O94" i="501"/>
  <c r="M94" i="501"/>
  <c r="N94" i="501" s="1"/>
  <c r="K94" i="501"/>
  <c r="G94" i="501"/>
  <c r="AA93" i="501"/>
  <c r="P93" i="501"/>
  <c r="O93" i="501"/>
  <c r="N93" i="501"/>
  <c r="Q93" i="501" s="1"/>
  <c r="M93" i="501"/>
  <c r="AB93" i="501" s="1"/>
  <c r="K93" i="501"/>
  <c r="G93" i="501"/>
  <c r="O92" i="501"/>
  <c r="M92" i="501"/>
  <c r="AB92" i="501" s="1"/>
  <c r="K92" i="501"/>
  <c r="G92" i="501"/>
  <c r="O91" i="501"/>
  <c r="M91" i="501"/>
  <c r="AB91" i="501" s="1"/>
  <c r="K91" i="501"/>
  <c r="G91" i="501"/>
  <c r="AB90" i="501"/>
  <c r="O90" i="501"/>
  <c r="M90" i="501"/>
  <c r="AA90" i="501" s="1"/>
  <c r="K90" i="501"/>
  <c r="G90" i="501"/>
  <c r="T89" i="501"/>
  <c r="S89" i="501"/>
  <c r="L89" i="501"/>
  <c r="O89" i="501" s="1"/>
  <c r="J89" i="501"/>
  <c r="K89" i="501" s="1"/>
  <c r="I89" i="501"/>
  <c r="AB76" i="501"/>
  <c r="AA76" i="501"/>
  <c r="O76" i="501"/>
  <c r="N76" i="501"/>
  <c r="Q76" i="501" s="1"/>
  <c r="M76" i="501"/>
  <c r="K76" i="501"/>
  <c r="G76" i="501"/>
  <c r="AB75" i="501"/>
  <c r="AA75" i="501"/>
  <c r="P75" i="501"/>
  <c r="O75" i="501"/>
  <c r="N75" i="501"/>
  <c r="Q75" i="501" s="1"/>
  <c r="M75" i="501"/>
  <c r="K75" i="501"/>
  <c r="G75" i="501"/>
  <c r="O74" i="501"/>
  <c r="M74" i="501"/>
  <c r="AB74" i="501" s="1"/>
  <c r="K74" i="501"/>
  <c r="G74" i="501"/>
  <c r="O73" i="501"/>
  <c r="N73" i="501"/>
  <c r="Q73" i="501" s="1"/>
  <c r="M73" i="501"/>
  <c r="AB73" i="501" s="1"/>
  <c r="K73" i="501"/>
  <c r="G73" i="501"/>
  <c r="T72" i="501"/>
  <c r="S72" i="501"/>
  <c r="L72" i="501"/>
  <c r="O72" i="501" s="1"/>
  <c r="J72" i="501"/>
  <c r="K72" i="501" s="1"/>
  <c r="I72" i="501"/>
  <c r="AA61" i="501"/>
  <c r="O61" i="501"/>
  <c r="M61" i="501"/>
  <c r="AB61" i="501" s="1"/>
  <c r="K61" i="501"/>
  <c r="G61" i="501"/>
  <c r="AB60" i="501"/>
  <c r="AA60" i="501"/>
  <c r="Q60" i="501"/>
  <c r="O60" i="501"/>
  <c r="N60" i="501"/>
  <c r="P60" i="501" s="1"/>
  <c r="M60" i="501"/>
  <c r="K60" i="501"/>
  <c r="G60" i="501"/>
  <c r="AB59" i="501"/>
  <c r="AA59" i="501"/>
  <c r="P59" i="501"/>
  <c r="O59" i="501"/>
  <c r="N59" i="501"/>
  <c r="Q59" i="501" s="1"/>
  <c r="M59" i="501"/>
  <c r="K59" i="501"/>
  <c r="G59" i="501"/>
  <c r="O58" i="501"/>
  <c r="M58" i="501"/>
  <c r="AB58" i="501" s="1"/>
  <c r="K58" i="501"/>
  <c r="G58" i="501"/>
  <c r="AA57" i="501"/>
  <c r="O57" i="501"/>
  <c r="M57" i="501"/>
  <c r="AB57" i="501" s="1"/>
  <c r="K57" i="501"/>
  <c r="G57" i="501"/>
  <c r="AB56" i="501"/>
  <c r="AA56" i="501"/>
  <c r="Q56" i="501"/>
  <c r="P56" i="501"/>
  <c r="O56" i="501"/>
  <c r="N56" i="501"/>
  <c r="M56" i="501"/>
  <c r="K56" i="501"/>
  <c r="G56" i="501"/>
  <c r="T55" i="501"/>
  <c r="S55" i="501"/>
  <c r="L55" i="501"/>
  <c r="J55" i="501"/>
  <c r="K55" i="501" s="1"/>
  <c r="I55" i="501"/>
  <c r="O55" i="501" s="1"/>
  <c r="AB41" i="501"/>
  <c r="AA41" i="501"/>
  <c r="O41" i="501"/>
  <c r="N41" i="501"/>
  <c r="Q41" i="501" s="1"/>
  <c r="M41" i="501"/>
  <c r="K41" i="501"/>
  <c r="G41" i="501"/>
  <c r="AB40" i="501"/>
  <c r="AA40" i="501"/>
  <c r="P40" i="501"/>
  <c r="O40" i="501"/>
  <c r="N40" i="501"/>
  <c r="Q40" i="501" s="1"/>
  <c r="M40" i="501"/>
  <c r="K40" i="501"/>
  <c r="G40" i="501"/>
  <c r="O39" i="501"/>
  <c r="N39" i="501"/>
  <c r="Q39" i="501" s="1"/>
  <c r="M39" i="501"/>
  <c r="M55" i="501" s="1"/>
  <c r="K39" i="501"/>
  <c r="G39" i="501"/>
  <c r="T38" i="501"/>
  <c r="S38" i="501"/>
  <c r="M38" i="501"/>
  <c r="AB38" i="501" s="1"/>
  <c r="AC22" i="501" s="1"/>
  <c r="L38" i="501"/>
  <c r="O38" i="501" s="1"/>
  <c r="J38" i="501"/>
  <c r="K38" i="501" s="1"/>
  <c r="I38" i="501"/>
  <c r="O22" i="501"/>
  <c r="N22" i="501"/>
  <c r="Q22" i="501" s="1"/>
  <c r="M22" i="501"/>
  <c r="AB22" i="501" s="1"/>
  <c r="K22" i="501"/>
  <c r="G22" i="501"/>
  <c r="T21" i="501"/>
  <c r="S21" i="501"/>
  <c r="M21" i="501"/>
  <c r="AB21" i="501" s="1"/>
  <c r="AC5" i="501" s="1"/>
  <c r="L21" i="501"/>
  <c r="O21" i="501" s="1"/>
  <c r="J21" i="501"/>
  <c r="K21" i="501" s="1"/>
  <c r="I21" i="501"/>
  <c r="O6" i="501"/>
  <c r="M6" i="501"/>
  <c r="AB6" i="501" s="1"/>
  <c r="K6" i="501"/>
  <c r="G6" i="501"/>
  <c r="AB5" i="501"/>
  <c r="AA5" i="501"/>
  <c r="O5" i="501"/>
  <c r="N5" i="501"/>
  <c r="P5" i="501" s="1"/>
  <c r="M5" i="501"/>
  <c r="K5" i="501"/>
  <c r="Q5" i="501" s="1"/>
  <c r="G5" i="501"/>
  <c r="F1" i="501" s="1"/>
  <c r="H2" i="501"/>
  <c r="H1" i="501"/>
  <c r="D1" i="501"/>
  <c r="X29" i="500"/>
  <c r="W29" i="500"/>
  <c r="V29" i="500"/>
  <c r="T29" i="500"/>
  <c r="P29" i="500"/>
  <c r="M8" i="500" s="1"/>
  <c r="O29" i="500"/>
  <c r="N29" i="500"/>
  <c r="M29" i="500"/>
  <c r="H29" i="500"/>
  <c r="G29" i="500"/>
  <c r="K8" i="500" s="1"/>
  <c r="D29" i="500"/>
  <c r="O15" i="500"/>
  <c r="N15" i="500"/>
  <c r="M15" i="500"/>
  <c r="K15" i="500"/>
  <c r="I15" i="500"/>
  <c r="H15" i="500"/>
  <c r="G15" i="500"/>
  <c r="F15" i="500"/>
  <c r="E15" i="500"/>
  <c r="D15" i="500"/>
  <c r="G8" i="500" s="1"/>
  <c r="I8" i="500"/>
  <c r="F8" i="500"/>
  <c r="M7" i="500"/>
  <c r="K7" i="500"/>
  <c r="I7" i="500"/>
  <c r="G7" i="500"/>
  <c r="F7" i="500"/>
  <c r="E7" i="500"/>
  <c r="M6" i="500"/>
  <c r="K6" i="500"/>
  <c r="I6" i="500"/>
  <c r="G6" i="500"/>
  <c r="F6" i="500"/>
  <c r="E6" i="500"/>
  <c r="T174" i="499"/>
  <c r="S174" i="499"/>
  <c r="M174" i="499"/>
  <c r="AB174" i="499" s="1"/>
  <c r="AC158" i="499" s="1"/>
  <c r="L174" i="499"/>
  <c r="O174" i="499" s="1"/>
  <c r="J174" i="499"/>
  <c r="K174" i="499" s="1"/>
  <c r="I174" i="499"/>
  <c r="AA160" i="499"/>
  <c r="O160" i="499"/>
  <c r="M160" i="499"/>
  <c r="AB160" i="499" s="1"/>
  <c r="K160" i="499"/>
  <c r="G160" i="499"/>
  <c r="AB159" i="499"/>
  <c r="AA159" i="499"/>
  <c r="O159" i="499"/>
  <c r="M159" i="499"/>
  <c r="N159" i="499" s="1"/>
  <c r="K159" i="499"/>
  <c r="G159" i="499"/>
  <c r="AB158" i="499"/>
  <c r="AA158" i="499"/>
  <c r="Q158" i="499"/>
  <c r="O158" i="499"/>
  <c r="N158" i="499"/>
  <c r="P158" i="499" s="1"/>
  <c r="M158" i="499"/>
  <c r="K158" i="499"/>
  <c r="G158" i="499"/>
  <c r="T157" i="499"/>
  <c r="S157" i="499"/>
  <c r="O157" i="499"/>
  <c r="M157" i="499"/>
  <c r="N157" i="499" s="1"/>
  <c r="L157" i="499"/>
  <c r="J157" i="499"/>
  <c r="K157" i="499" s="1"/>
  <c r="I157" i="499"/>
  <c r="AB141" i="499"/>
  <c r="AA141" i="499"/>
  <c r="Q141" i="499"/>
  <c r="O141" i="499"/>
  <c r="N141" i="499"/>
  <c r="P141" i="499" s="1"/>
  <c r="M141" i="499"/>
  <c r="K141" i="499"/>
  <c r="G141" i="499"/>
  <c r="T140" i="499"/>
  <c r="S140" i="499"/>
  <c r="M140" i="499"/>
  <c r="N140" i="499" s="1"/>
  <c r="L140" i="499"/>
  <c r="O140" i="499" s="1"/>
  <c r="J140" i="499"/>
  <c r="K140" i="499" s="1"/>
  <c r="I140" i="499"/>
  <c r="AA125" i="499"/>
  <c r="O125" i="499"/>
  <c r="N125" i="499"/>
  <c r="M125" i="499"/>
  <c r="AB125" i="499" s="1"/>
  <c r="K125" i="499"/>
  <c r="Q125" i="499" s="1"/>
  <c r="G125" i="499"/>
  <c r="O124" i="499"/>
  <c r="N124" i="499"/>
  <c r="Q124" i="499" s="1"/>
  <c r="M124" i="499"/>
  <c r="AB124" i="499" s="1"/>
  <c r="K124" i="499"/>
  <c r="G124" i="499"/>
  <c r="T123" i="499"/>
  <c r="S123" i="499"/>
  <c r="O123" i="499"/>
  <c r="M123" i="499"/>
  <c r="AB123" i="499" s="1"/>
  <c r="AC107" i="499" s="1"/>
  <c r="L123" i="499"/>
  <c r="J123" i="499"/>
  <c r="K123" i="499" s="1"/>
  <c r="I123" i="499"/>
  <c r="AA111" i="499"/>
  <c r="O111" i="499"/>
  <c r="N111" i="499"/>
  <c r="Q111" i="499" s="1"/>
  <c r="M111" i="499"/>
  <c r="AB111" i="499" s="1"/>
  <c r="K111" i="499"/>
  <c r="G111" i="499"/>
  <c r="AA110" i="499"/>
  <c r="O110" i="499"/>
  <c r="N110" i="499"/>
  <c r="P110" i="499" s="1"/>
  <c r="M110" i="499"/>
  <c r="AB110" i="499" s="1"/>
  <c r="K110" i="499"/>
  <c r="Q110" i="499" s="1"/>
  <c r="G110" i="499"/>
  <c r="AB109" i="499"/>
  <c r="AA109" i="499"/>
  <c r="O109" i="499"/>
  <c r="N109" i="499"/>
  <c r="Q109" i="499" s="1"/>
  <c r="M109" i="499"/>
  <c r="K109" i="499"/>
  <c r="G109" i="499"/>
  <c r="AA108" i="499"/>
  <c r="O108" i="499"/>
  <c r="N108" i="499"/>
  <c r="P108" i="499" s="1"/>
  <c r="M108" i="499"/>
  <c r="AB108" i="499" s="1"/>
  <c r="K108" i="499"/>
  <c r="Q108" i="499" s="1"/>
  <c r="G108" i="499"/>
  <c r="AB107" i="499"/>
  <c r="O107" i="499"/>
  <c r="N107" i="499"/>
  <c r="Q107" i="499" s="1"/>
  <c r="M107" i="499"/>
  <c r="AA107" i="499" s="1"/>
  <c r="K107" i="499"/>
  <c r="G107" i="499"/>
  <c r="T106" i="499"/>
  <c r="S106" i="499"/>
  <c r="M106" i="499"/>
  <c r="AB106" i="499" s="1"/>
  <c r="AC90" i="499" s="1"/>
  <c r="L106" i="499"/>
  <c r="O106" i="499" s="1"/>
  <c r="J106" i="499"/>
  <c r="K106" i="499" s="1"/>
  <c r="I106" i="499"/>
  <c r="AA94" i="499"/>
  <c r="O94" i="499"/>
  <c r="N94" i="499"/>
  <c r="Q94" i="499" s="1"/>
  <c r="M94" i="499"/>
  <c r="AB94" i="499" s="1"/>
  <c r="K94" i="499"/>
  <c r="G94" i="499"/>
  <c r="AA93" i="499"/>
  <c r="O93" i="499"/>
  <c r="N93" i="499"/>
  <c r="P93" i="499" s="1"/>
  <c r="M93" i="499"/>
  <c r="AB93" i="499" s="1"/>
  <c r="K93" i="499"/>
  <c r="Q93" i="499" s="1"/>
  <c r="G93" i="499"/>
  <c r="AB92" i="499"/>
  <c r="AA92" i="499"/>
  <c r="O92" i="499"/>
  <c r="N92" i="499"/>
  <c r="Q92" i="499" s="1"/>
  <c r="M92" i="499"/>
  <c r="K92" i="499"/>
  <c r="G92" i="499"/>
  <c r="AA91" i="499"/>
  <c r="O91" i="499"/>
  <c r="N91" i="499"/>
  <c r="Q91" i="499" s="1"/>
  <c r="M91" i="499"/>
  <c r="AB91" i="499" s="1"/>
  <c r="K91" i="499"/>
  <c r="G91" i="499"/>
  <c r="AB90" i="499"/>
  <c r="O90" i="499"/>
  <c r="N90" i="499"/>
  <c r="Q90" i="499" s="1"/>
  <c r="M90" i="499"/>
  <c r="AA90" i="499" s="1"/>
  <c r="K90" i="499"/>
  <c r="G90" i="499"/>
  <c r="T89" i="499"/>
  <c r="S89" i="499"/>
  <c r="M89" i="499"/>
  <c r="AB89" i="499" s="1"/>
  <c r="AC73" i="499" s="1"/>
  <c r="L89" i="499"/>
  <c r="O89" i="499" s="1"/>
  <c r="J89" i="499"/>
  <c r="K89" i="499" s="1"/>
  <c r="I89" i="499"/>
  <c r="AA78" i="499"/>
  <c r="O78" i="499"/>
  <c r="N78" i="499"/>
  <c r="Q78" i="499" s="1"/>
  <c r="M78" i="499"/>
  <c r="AB78" i="499" s="1"/>
  <c r="K78" i="499"/>
  <c r="G78" i="499"/>
  <c r="AA77" i="499"/>
  <c r="O77" i="499"/>
  <c r="N77" i="499"/>
  <c r="P77" i="499" s="1"/>
  <c r="M77" i="499"/>
  <c r="AB77" i="499" s="1"/>
  <c r="K77" i="499"/>
  <c r="Q77" i="499" s="1"/>
  <c r="G77" i="499"/>
  <c r="AB76" i="499"/>
  <c r="AA76" i="499"/>
  <c r="O76" i="499"/>
  <c r="N76" i="499"/>
  <c r="Q76" i="499" s="1"/>
  <c r="M76" i="499"/>
  <c r="K76" i="499"/>
  <c r="G76" i="499"/>
  <c r="AA75" i="499"/>
  <c r="O75" i="499"/>
  <c r="N75" i="499"/>
  <c r="Q75" i="499" s="1"/>
  <c r="M75" i="499"/>
  <c r="AB75" i="499" s="1"/>
  <c r="K75" i="499"/>
  <c r="G75" i="499"/>
  <c r="AA74" i="499"/>
  <c r="O74" i="499"/>
  <c r="N74" i="499"/>
  <c r="Q74" i="499" s="1"/>
  <c r="M74" i="499"/>
  <c r="AB74" i="499" s="1"/>
  <c r="K74" i="499"/>
  <c r="G74" i="499"/>
  <c r="AB73" i="499"/>
  <c r="AA73" i="499"/>
  <c r="O73" i="499"/>
  <c r="N73" i="499"/>
  <c r="Q73" i="499" s="1"/>
  <c r="M73" i="499"/>
  <c r="K73" i="499"/>
  <c r="G73" i="499"/>
  <c r="T72" i="499"/>
  <c r="S72" i="499"/>
  <c r="L72" i="499"/>
  <c r="O72" i="499" s="1"/>
  <c r="J72" i="499"/>
  <c r="K72" i="499" s="1"/>
  <c r="I72" i="499"/>
  <c r="AA59" i="499"/>
  <c r="O59" i="499"/>
  <c r="N59" i="499"/>
  <c r="P59" i="499" s="1"/>
  <c r="M59" i="499"/>
  <c r="AB59" i="499" s="1"/>
  <c r="K59" i="499"/>
  <c r="Q59" i="499" s="1"/>
  <c r="G59" i="499"/>
  <c r="AB58" i="499"/>
  <c r="AA58" i="499"/>
  <c r="O58" i="499"/>
  <c r="N58" i="499"/>
  <c r="P58" i="499" s="1"/>
  <c r="M58" i="499"/>
  <c r="K58" i="499"/>
  <c r="Q58" i="499" s="1"/>
  <c r="G58" i="499"/>
  <c r="AA57" i="499"/>
  <c r="O57" i="499"/>
  <c r="N57" i="499"/>
  <c r="Q57" i="499" s="1"/>
  <c r="M57" i="499"/>
  <c r="AB57" i="499" s="1"/>
  <c r="K57" i="499"/>
  <c r="G57" i="499"/>
  <c r="AB56" i="499"/>
  <c r="O56" i="499"/>
  <c r="N56" i="499"/>
  <c r="Q56" i="499" s="1"/>
  <c r="M56" i="499"/>
  <c r="AA56" i="499" s="1"/>
  <c r="K56" i="499"/>
  <c r="G56" i="499"/>
  <c r="T55" i="499"/>
  <c r="S55" i="499"/>
  <c r="M55" i="499"/>
  <c r="AB55" i="499" s="1"/>
  <c r="AC39" i="499" s="1"/>
  <c r="L55" i="499"/>
  <c r="O55" i="499" s="1"/>
  <c r="J55" i="499"/>
  <c r="K55" i="499" s="1"/>
  <c r="I55" i="499"/>
  <c r="AA44" i="499"/>
  <c r="O44" i="499"/>
  <c r="N44" i="499"/>
  <c r="Q44" i="499" s="1"/>
  <c r="M44" i="499"/>
  <c r="AB44" i="499" s="1"/>
  <c r="K44" i="499"/>
  <c r="G44" i="499"/>
  <c r="AA43" i="499"/>
  <c r="O43" i="499"/>
  <c r="N43" i="499"/>
  <c r="P43" i="499" s="1"/>
  <c r="M43" i="499"/>
  <c r="AB43" i="499" s="1"/>
  <c r="K43" i="499"/>
  <c r="Q43" i="499" s="1"/>
  <c r="G43" i="499"/>
  <c r="AB42" i="499"/>
  <c r="AA42" i="499"/>
  <c r="O42" i="499"/>
  <c r="N42" i="499"/>
  <c r="P42" i="499" s="1"/>
  <c r="M42" i="499"/>
  <c r="K42" i="499"/>
  <c r="Q42" i="499" s="1"/>
  <c r="G42" i="499"/>
  <c r="AA41" i="499"/>
  <c r="O41" i="499"/>
  <c r="N41" i="499"/>
  <c r="Q41" i="499" s="1"/>
  <c r="M41" i="499"/>
  <c r="AB41" i="499" s="1"/>
  <c r="K41" i="499"/>
  <c r="G41" i="499"/>
  <c r="AA40" i="499"/>
  <c r="O40" i="499"/>
  <c r="N40" i="499"/>
  <c r="Q40" i="499" s="1"/>
  <c r="M40" i="499"/>
  <c r="AB40" i="499" s="1"/>
  <c r="K40" i="499"/>
  <c r="G40" i="499"/>
  <c r="AB39" i="499"/>
  <c r="O39" i="499"/>
  <c r="N39" i="499"/>
  <c r="Q39" i="499" s="1"/>
  <c r="M39" i="499"/>
  <c r="AA39" i="499" s="1"/>
  <c r="K39" i="499"/>
  <c r="G39" i="499"/>
  <c r="T38" i="499"/>
  <c r="S38" i="499"/>
  <c r="L38" i="499"/>
  <c r="O38" i="499" s="1"/>
  <c r="J38" i="499"/>
  <c r="K38" i="499" s="1"/>
  <c r="I38" i="499"/>
  <c r="AQ29" i="499"/>
  <c r="O27" i="499"/>
  <c r="M27" i="499"/>
  <c r="AB27" i="499" s="1"/>
  <c r="K27" i="499"/>
  <c r="G27" i="499"/>
  <c r="AB26" i="499"/>
  <c r="O26" i="499"/>
  <c r="M26" i="499"/>
  <c r="AA26" i="499" s="1"/>
  <c r="K26" i="499"/>
  <c r="G26" i="499"/>
  <c r="O25" i="499"/>
  <c r="M25" i="499"/>
  <c r="N25" i="499" s="1"/>
  <c r="K25" i="499"/>
  <c r="G25" i="499"/>
  <c r="O24" i="499"/>
  <c r="M24" i="499"/>
  <c r="AB24" i="499" s="1"/>
  <c r="K24" i="499"/>
  <c r="G24" i="499"/>
  <c r="AB23" i="499"/>
  <c r="O23" i="499"/>
  <c r="M23" i="499"/>
  <c r="AA23" i="499" s="1"/>
  <c r="K23" i="499"/>
  <c r="G23" i="499"/>
  <c r="AB22" i="499"/>
  <c r="AA22" i="499"/>
  <c r="O22" i="499"/>
  <c r="N22" i="499"/>
  <c r="Q22" i="499" s="1"/>
  <c r="M22" i="499"/>
  <c r="K22" i="499"/>
  <c r="G22" i="499"/>
  <c r="T21" i="499"/>
  <c r="S21" i="499"/>
  <c r="L21" i="499"/>
  <c r="O21" i="499" s="1"/>
  <c r="K21" i="499"/>
  <c r="J21" i="499"/>
  <c r="I21" i="499"/>
  <c r="AB6" i="499"/>
  <c r="O6" i="499"/>
  <c r="M6" i="499"/>
  <c r="AA6" i="499" s="1"/>
  <c r="K6" i="499"/>
  <c r="G6" i="499"/>
  <c r="O5" i="499"/>
  <c r="M5" i="499"/>
  <c r="N5" i="499" s="1"/>
  <c r="K5" i="499"/>
  <c r="G5" i="499"/>
  <c r="H2" i="499"/>
  <c r="H1" i="499"/>
  <c r="F1" i="499"/>
  <c r="F2" i="499" s="1"/>
  <c r="D1" i="499"/>
  <c r="T191" i="498"/>
  <c r="S191" i="498"/>
  <c r="O191" i="498"/>
  <c r="L191" i="498"/>
  <c r="K191" i="498"/>
  <c r="J191" i="498"/>
  <c r="I191" i="498"/>
  <c r="AB180" i="498"/>
  <c r="AA180" i="498"/>
  <c r="O180" i="498"/>
  <c r="N180" i="498"/>
  <c r="Q180" i="498" s="1"/>
  <c r="M180" i="498"/>
  <c r="K180" i="498"/>
  <c r="G180" i="498"/>
  <c r="AB179" i="498"/>
  <c r="AA179" i="498"/>
  <c r="O179" i="498"/>
  <c r="M179" i="498"/>
  <c r="N179" i="498" s="1"/>
  <c r="K179" i="498"/>
  <c r="G179" i="498"/>
  <c r="AA178" i="498"/>
  <c r="P178" i="498"/>
  <c r="O178" i="498"/>
  <c r="N178" i="498"/>
  <c r="Q178" i="498" s="1"/>
  <c r="M178" i="498"/>
  <c r="AB178" i="498" s="1"/>
  <c r="K178" i="498"/>
  <c r="G178" i="498"/>
  <c r="O177" i="498"/>
  <c r="M177" i="498"/>
  <c r="AB177" i="498" s="1"/>
  <c r="K177" i="498"/>
  <c r="G177" i="498"/>
  <c r="AB176" i="498"/>
  <c r="AA176" i="498"/>
  <c r="O176" i="498"/>
  <c r="N176" i="498"/>
  <c r="Q176" i="498" s="1"/>
  <c r="M176" i="498"/>
  <c r="K176" i="498"/>
  <c r="G176" i="498"/>
  <c r="AB175" i="498"/>
  <c r="O175" i="498"/>
  <c r="M175" i="498"/>
  <c r="AA175" i="498" s="1"/>
  <c r="K175" i="498"/>
  <c r="G175" i="498"/>
  <c r="T174" i="498"/>
  <c r="S174" i="498"/>
  <c r="L174" i="498"/>
  <c r="O174" i="498" s="1"/>
  <c r="J174" i="498"/>
  <c r="K174" i="498" s="1"/>
  <c r="I174" i="498"/>
  <c r="AB161" i="498"/>
  <c r="AA161" i="498"/>
  <c r="O161" i="498"/>
  <c r="M161" i="498"/>
  <c r="N161" i="498" s="1"/>
  <c r="K161" i="498"/>
  <c r="G161" i="498"/>
  <c r="AA160" i="498"/>
  <c r="Q160" i="498"/>
  <c r="P160" i="498"/>
  <c r="O160" i="498"/>
  <c r="N160" i="498"/>
  <c r="M160" i="498"/>
  <c r="AB160" i="498" s="1"/>
  <c r="K160" i="498"/>
  <c r="G160" i="498"/>
  <c r="O159" i="498"/>
  <c r="M159" i="498"/>
  <c r="AB159" i="498" s="1"/>
  <c r="K159" i="498"/>
  <c r="G159" i="498"/>
  <c r="O158" i="498"/>
  <c r="M158" i="498"/>
  <c r="AB158" i="498" s="1"/>
  <c r="K158" i="498"/>
  <c r="G158" i="498"/>
  <c r="T157" i="498"/>
  <c r="S157" i="498"/>
  <c r="L157" i="498"/>
  <c r="O157" i="498" s="1"/>
  <c r="K157" i="498"/>
  <c r="J157" i="498"/>
  <c r="I157" i="498"/>
  <c r="AB145" i="498"/>
  <c r="AA145" i="498"/>
  <c r="O145" i="498"/>
  <c r="N145" i="498"/>
  <c r="Q145" i="498" s="1"/>
  <c r="M145" i="498"/>
  <c r="K145" i="498"/>
  <c r="G145" i="498"/>
  <c r="AB144" i="498"/>
  <c r="AA144" i="498"/>
  <c r="O144" i="498"/>
  <c r="M144" i="498"/>
  <c r="N144" i="498" s="1"/>
  <c r="K144" i="498"/>
  <c r="G144" i="498"/>
  <c r="Q143" i="498"/>
  <c r="P143" i="498"/>
  <c r="O143" i="498"/>
  <c r="N143" i="498"/>
  <c r="M143" i="498"/>
  <c r="AB143" i="498" s="1"/>
  <c r="K143" i="498"/>
  <c r="G143" i="498"/>
  <c r="O142" i="498"/>
  <c r="M142" i="498"/>
  <c r="AB142" i="498" s="1"/>
  <c r="K142" i="498"/>
  <c r="G142" i="498"/>
  <c r="O141" i="498"/>
  <c r="M141" i="498"/>
  <c r="AB141" i="498" s="1"/>
  <c r="K141" i="498"/>
  <c r="G141" i="498"/>
  <c r="T140" i="498"/>
  <c r="S140" i="498"/>
  <c r="L140" i="498"/>
  <c r="O140" i="498" s="1"/>
  <c r="K140" i="498"/>
  <c r="J140" i="498"/>
  <c r="I140" i="498"/>
  <c r="AB128" i="498"/>
  <c r="AA128" i="498"/>
  <c r="O128" i="498"/>
  <c r="N128" i="498"/>
  <c r="Q128" i="498" s="1"/>
  <c r="M128" i="498"/>
  <c r="K128" i="498"/>
  <c r="G128" i="498"/>
  <c r="AB127" i="498"/>
  <c r="AA127" i="498"/>
  <c r="O127" i="498"/>
  <c r="M127" i="498"/>
  <c r="N127" i="498" s="1"/>
  <c r="K127" i="498"/>
  <c r="G127" i="498"/>
  <c r="AA126" i="498"/>
  <c r="P126" i="498"/>
  <c r="O126" i="498"/>
  <c r="N126" i="498"/>
  <c r="Q126" i="498" s="1"/>
  <c r="M126" i="498"/>
  <c r="AB126" i="498" s="1"/>
  <c r="K126" i="498"/>
  <c r="G126" i="498"/>
  <c r="O125" i="498"/>
  <c r="M125" i="498"/>
  <c r="AB125" i="498" s="1"/>
  <c r="K125" i="498"/>
  <c r="G125" i="498"/>
  <c r="O124" i="498"/>
  <c r="M124" i="498"/>
  <c r="AB124" i="498" s="1"/>
  <c r="K124" i="498"/>
  <c r="G124" i="498"/>
  <c r="T123" i="498"/>
  <c r="S123" i="498"/>
  <c r="L123" i="498"/>
  <c r="O123" i="498" s="1"/>
  <c r="K123" i="498"/>
  <c r="J123" i="498"/>
  <c r="I123" i="498"/>
  <c r="AA110" i="498"/>
  <c r="O110" i="498"/>
  <c r="M110" i="498"/>
  <c r="AB110" i="498" s="1"/>
  <c r="K110" i="498"/>
  <c r="G110" i="498"/>
  <c r="AB109" i="498"/>
  <c r="AA109" i="498"/>
  <c r="O109" i="498"/>
  <c r="M109" i="498"/>
  <c r="N109" i="498" s="1"/>
  <c r="K109" i="498"/>
  <c r="G109" i="498"/>
  <c r="AB108" i="498"/>
  <c r="AA108" i="498"/>
  <c r="P108" i="498"/>
  <c r="O108" i="498"/>
  <c r="N108" i="498"/>
  <c r="Q108" i="498" s="1"/>
  <c r="M108" i="498"/>
  <c r="K108" i="498"/>
  <c r="G108" i="498"/>
  <c r="O107" i="498"/>
  <c r="N107" i="498"/>
  <c r="Q107" i="498" s="1"/>
  <c r="M107" i="498"/>
  <c r="AB107" i="498" s="1"/>
  <c r="K107" i="498"/>
  <c r="G107" i="498"/>
  <c r="T106" i="498"/>
  <c r="S106" i="498"/>
  <c r="L106" i="498"/>
  <c r="O106" i="498" s="1"/>
  <c r="J106" i="498"/>
  <c r="K106" i="498" s="1"/>
  <c r="I106" i="498"/>
  <c r="O95" i="498"/>
  <c r="M95" i="498"/>
  <c r="AB95" i="498" s="1"/>
  <c r="K95" i="498"/>
  <c r="G95" i="498"/>
  <c r="AA94" i="498"/>
  <c r="O94" i="498"/>
  <c r="M94" i="498"/>
  <c r="AB94" i="498" s="1"/>
  <c r="K94" i="498"/>
  <c r="G94" i="498"/>
  <c r="AB93" i="498"/>
  <c r="AA93" i="498"/>
  <c r="O93" i="498"/>
  <c r="N93" i="498"/>
  <c r="Q93" i="498" s="1"/>
  <c r="M93" i="498"/>
  <c r="K93" i="498"/>
  <c r="G93" i="498"/>
  <c r="AA92" i="498"/>
  <c r="P92" i="498"/>
  <c r="O92" i="498"/>
  <c r="N92" i="498"/>
  <c r="Q92" i="498" s="1"/>
  <c r="M92" i="498"/>
  <c r="AB92" i="498" s="1"/>
  <c r="K92" i="498"/>
  <c r="G92" i="498"/>
  <c r="O91" i="498"/>
  <c r="M91" i="498"/>
  <c r="AB91" i="498" s="1"/>
  <c r="K91" i="498"/>
  <c r="G91" i="498"/>
  <c r="AB90" i="498"/>
  <c r="AA90" i="498"/>
  <c r="O90" i="498"/>
  <c r="N90" i="498"/>
  <c r="P90" i="498" s="1"/>
  <c r="M90" i="498"/>
  <c r="M106" i="498" s="1"/>
  <c r="K90" i="498"/>
  <c r="Q90" i="498" s="1"/>
  <c r="G90" i="498"/>
  <c r="T89" i="498"/>
  <c r="S89" i="498"/>
  <c r="L89" i="498"/>
  <c r="O89" i="498" s="1"/>
  <c r="K89" i="498"/>
  <c r="J89" i="498"/>
  <c r="I89" i="498"/>
  <c r="AA76" i="498"/>
  <c r="O76" i="498"/>
  <c r="M76" i="498"/>
  <c r="AB76" i="498" s="1"/>
  <c r="K76" i="498"/>
  <c r="G76" i="498"/>
  <c r="AB75" i="498"/>
  <c r="AA75" i="498"/>
  <c r="O75" i="498"/>
  <c r="N75" i="498"/>
  <c r="Q75" i="498" s="1"/>
  <c r="M75" i="498"/>
  <c r="K75" i="498"/>
  <c r="G75" i="498"/>
  <c r="AA74" i="498"/>
  <c r="P74" i="498"/>
  <c r="O74" i="498"/>
  <c r="N74" i="498"/>
  <c r="Q74" i="498" s="1"/>
  <c r="M74" i="498"/>
  <c r="AB74" i="498" s="1"/>
  <c r="K74" i="498"/>
  <c r="G74" i="498"/>
  <c r="O73" i="498"/>
  <c r="M73" i="498"/>
  <c r="N73" i="498" s="1"/>
  <c r="K73" i="498"/>
  <c r="G73" i="498"/>
  <c r="T72" i="498"/>
  <c r="S72" i="498"/>
  <c r="L72" i="498"/>
  <c r="O72" i="498" s="1"/>
  <c r="J72" i="498"/>
  <c r="K72" i="498" s="1"/>
  <c r="I72" i="498"/>
  <c r="O61" i="498"/>
  <c r="M61" i="498"/>
  <c r="AB61" i="498" s="1"/>
  <c r="K61" i="498"/>
  <c r="G61" i="498"/>
  <c r="AA60" i="498"/>
  <c r="O60" i="498"/>
  <c r="M60" i="498"/>
  <c r="AB60" i="498" s="1"/>
  <c r="K60" i="498"/>
  <c r="G60" i="498"/>
  <c r="AB59" i="498"/>
  <c r="AA59" i="498"/>
  <c r="O59" i="498"/>
  <c r="N59" i="498"/>
  <c r="Q59" i="498" s="1"/>
  <c r="M59" i="498"/>
  <c r="K59" i="498"/>
  <c r="G59" i="498"/>
  <c r="AA58" i="498"/>
  <c r="P58" i="498"/>
  <c r="O58" i="498"/>
  <c r="N58" i="498"/>
  <c r="Q58" i="498" s="1"/>
  <c r="M58" i="498"/>
  <c r="AB58" i="498" s="1"/>
  <c r="K58" i="498"/>
  <c r="G58" i="498"/>
  <c r="O57" i="498"/>
  <c r="M57" i="498"/>
  <c r="AB57" i="498" s="1"/>
  <c r="K57" i="498"/>
  <c r="G57" i="498"/>
  <c r="AA56" i="498"/>
  <c r="O56" i="498"/>
  <c r="M56" i="498"/>
  <c r="M72" i="498" s="1"/>
  <c r="K56" i="498"/>
  <c r="G56" i="498"/>
  <c r="T55" i="498"/>
  <c r="S55" i="498"/>
  <c r="L55" i="498"/>
  <c r="O55" i="498" s="1"/>
  <c r="K55" i="498"/>
  <c r="J55" i="498"/>
  <c r="I55" i="498"/>
  <c r="AB41" i="498"/>
  <c r="AA41" i="498"/>
  <c r="Q41" i="498"/>
  <c r="O41" i="498"/>
  <c r="N41" i="498"/>
  <c r="P41" i="498" s="1"/>
  <c r="M41" i="498"/>
  <c r="K41" i="498"/>
  <c r="G41" i="498"/>
  <c r="AB40" i="498"/>
  <c r="AA40" i="498"/>
  <c r="O40" i="498"/>
  <c r="N40" i="498"/>
  <c r="Q40" i="498" s="1"/>
  <c r="M40" i="498"/>
  <c r="K40" i="498"/>
  <c r="G40" i="498"/>
  <c r="O39" i="498"/>
  <c r="M39" i="498"/>
  <c r="N39" i="498" s="1"/>
  <c r="K39" i="498"/>
  <c r="G39" i="498"/>
  <c r="T38" i="498"/>
  <c r="S38" i="498"/>
  <c r="L38" i="498"/>
  <c r="O38" i="498" s="1"/>
  <c r="J38" i="498"/>
  <c r="K38" i="498" s="1"/>
  <c r="I38" i="498"/>
  <c r="O22" i="498"/>
  <c r="M22" i="498"/>
  <c r="M38" i="498" s="1"/>
  <c r="K22" i="498"/>
  <c r="G22" i="498"/>
  <c r="T21" i="498"/>
  <c r="S21" i="498"/>
  <c r="L21" i="498"/>
  <c r="O21" i="498" s="1"/>
  <c r="J21" i="498"/>
  <c r="K21" i="498" s="1"/>
  <c r="I21" i="498"/>
  <c r="AA6" i="498"/>
  <c r="P6" i="498"/>
  <c r="O6" i="498"/>
  <c r="N6" i="498"/>
  <c r="Q6" i="498" s="1"/>
  <c r="M6" i="498"/>
  <c r="AB6" i="498" s="1"/>
  <c r="K6" i="498"/>
  <c r="G6" i="498"/>
  <c r="AB5" i="498"/>
  <c r="O5" i="498"/>
  <c r="M5" i="498"/>
  <c r="N5" i="498" s="1"/>
  <c r="K5" i="498"/>
  <c r="G5" i="498"/>
  <c r="F1" i="498" s="1"/>
  <c r="H2" i="498"/>
  <c r="D1" i="498"/>
  <c r="X29" i="497"/>
  <c r="W29" i="497"/>
  <c r="V29" i="497"/>
  <c r="T29" i="497"/>
  <c r="P29" i="497"/>
  <c r="M8" i="497" s="1"/>
  <c r="O29" i="497"/>
  <c r="N29" i="497"/>
  <c r="M29" i="497"/>
  <c r="H29" i="497"/>
  <c r="G29" i="497"/>
  <c r="K8" i="497" s="1"/>
  <c r="D29" i="497"/>
  <c r="O15" i="497"/>
  <c r="N15" i="497"/>
  <c r="M15" i="497"/>
  <c r="E8" i="497" s="1"/>
  <c r="K15" i="497"/>
  <c r="I15" i="497"/>
  <c r="H15" i="497"/>
  <c r="G15" i="497"/>
  <c r="F15" i="497"/>
  <c r="E15" i="497"/>
  <c r="D15" i="497"/>
  <c r="G8" i="497" s="1"/>
  <c r="F8" i="497"/>
  <c r="M7" i="497"/>
  <c r="K7" i="497"/>
  <c r="I7" i="497"/>
  <c r="G7" i="497"/>
  <c r="F7" i="497"/>
  <c r="E7" i="497"/>
  <c r="M6" i="497"/>
  <c r="K6" i="497"/>
  <c r="I6" i="497"/>
  <c r="G6" i="497"/>
  <c r="F6" i="497"/>
  <c r="E6" i="497"/>
  <c r="F3" i="497"/>
  <c r="T157" i="496"/>
  <c r="S157" i="496"/>
  <c r="L157" i="496"/>
  <c r="O157" i="496" s="1"/>
  <c r="J157" i="496"/>
  <c r="K157" i="496" s="1"/>
  <c r="I157" i="496"/>
  <c r="AA143" i="496"/>
  <c r="O143" i="496"/>
  <c r="M143" i="496"/>
  <c r="AB143" i="496" s="1"/>
  <c r="K143" i="496"/>
  <c r="G143" i="496"/>
  <c r="AB142" i="496"/>
  <c r="AA142" i="496"/>
  <c r="O142" i="496"/>
  <c r="M142" i="496"/>
  <c r="N142" i="496" s="1"/>
  <c r="K142" i="496"/>
  <c r="G142" i="496"/>
  <c r="AB141" i="496"/>
  <c r="AA141" i="496"/>
  <c r="Q141" i="496"/>
  <c r="O141" i="496"/>
  <c r="N141" i="496"/>
  <c r="P141" i="496" s="1"/>
  <c r="M141" i="496"/>
  <c r="K141" i="496"/>
  <c r="G141" i="496"/>
  <c r="T140" i="496"/>
  <c r="S140" i="496"/>
  <c r="O140" i="496"/>
  <c r="L140" i="496"/>
  <c r="J140" i="496"/>
  <c r="K140" i="496" s="1"/>
  <c r="I140" i="496"/>
  <c r="AB125" i="496"/>
  <c r="AA125" i="496"/>
  <c r="O125" i="496"/>
  <c r="N125" i="496"/>
  <c r="Q125" i="496" s="1"/>
  <c r="M125" i="496"/>
  <c r="K125" i="496"/>
  <c r="G125" i="496"/>
  <c r="O124" i="496"/>
  <c r="N124" i="496"/>
  <c r="Q124" i="496" s="1"/>
  <c r="M124" i="496"/>
  <c r="M140" i="496" s="1"/>
  <c r="K124" i="496"/>
  <c r="G124" i="496"/>
  <c r="T123" i="496"/>
  <c r="S123" i="496"/>
  <c r="M123" i="496"/>
  <c r="AB123" i="496" s="1"/>
  <c r="AC107" i="496" s="1"/>
  <c r="L123" i="496"/>
  <c r="O123" i="496" s="1"/>
  <c r="J123" i="496"/>
  <c r="K123" i="496" s="1"/>
  <c r="I123" i="496"/>
  <c r="AA111" i="496"/>
  <c r="O111" i="496"/>
  <c r="N111" i="496"/>
  <c r="Q111" i="496" s="1"/>
  <c r="M111" i="496"/>
  <c r="AB111" i="496" s="1"/>
  <c r="K111" i="496"/>
  <c r="G111" i="496"/>
  <c r="AA110" i="496"/>
  <c r="O110" i="496"/>
  <c r="M110" i="496"/>
  <c r="AB110" i="496" s="1"/>
  <c r="K110" i="496"/>
  <c r="G110" i="496"/>
  <c r="AA109" i="496"/>
  <c r="O109" i="496"/>
  <c r="N109" i="496"/>
  <c r="P109" i="496" s="1"/>
  <c r="M109" i="496"/>
  <c r="AB109" i="496" s="1"/>
  <c r="K109" i="496"/>
  <c r="Q109" i="496" s="1"/>
  <c r="G109" i="496"/>
  <c r="AB108" i="496"/>
  <c r="AA108" i="496"/>
  <c r="O108" i="496"/>
  <c r="N108" i="496"/>
  <c r="Q108" i="496" s="1"/>
  <c r="M108" i="496"/>
  <c r="K108" i="496"/>
  <c r="G108" i="496"/>
  <c r="O107" i="496"/>
  <c r="N107" i="496"/>
  <c r="Q107" i="496" s="1"/>
  <c r="M107" i="496"/>
  <c r="AB107" i="496" s="1"/>
  <c r="K107" i="496"/>
  <c r="G107" i="496"/>
  <c r="T106" i="496"/>
  <c r="S106" i="496"/>
  <c r="M106" i="496"/>
  <c r="AB106" i="496" s="1"/>
  <c r="AC90" i="496" s="1"/>
  <c r="L106" i="496"/>
  <c r="O106" i="496" s="1"/>
  <c r="J106" i="496"/>
  <c r="K106" i="496" s="1"/>
  <c r="I106" i="496"/>
  <c r="AA94" i="496"/>
  <c r="O94" i="496"/>
  <c r="N94" i="496"/>
  <c r="Q94" i="496" s="1"/>
  <c r="M94" i="496"/>
  <c r="AB94" i="496" s="1"/>
  <c r="K94" i="496"/>
  <c r="G94" i="496"/>
  <c r="AA93" i="496"/>
  <c r="O93" i="496"/>
  <c r="M93" i="496"/>
  <c r="AB93" i="496" s="1"/>
  <c r="K93" i="496"/>
  <c r="G93" i="496"/>
  <c r="AA92" i="496"/>
  <c r="O92" i="496"/>
  <c r="N92" i="496"/>
  <c r="P92" i="496" s="1"/>
  <c r="M92" i="496"/>
  <c r="AB92" i="496" s="1"/>
  <c r="K92" i="496"/>
  <c r="Q92" i="496" s="1"/>
  <c r="G92" i="496"/>
  <c r="AB91" i="496"/>
  <c r="AA91" i="496"/>
  <c r="O91" i="496"/>
  <c r="N91" i="496"/>
  <c r="Q91" i="496" s="1"/>
  <c r="M91" i="496"/>
  <c r="K91" i="496"/>
  <c r="G91" i="496"/>
  <c r="O90" i="496"/>
  <c r="N90" i="496"/>
  <c r="Q90" i="496" s="1"/>
  <c r="M90" i="496"/>
  <c r="AB90" i="496" s="1"/>
  <c r="K90" i="496"/>
  <c r="G90" i="496"/>
  <c r="T89" i="496"/>
  <c r="S89" i="496"/>
  <c r="M89" i="496"/>
  <c r="AB89" i="496" s="1"/>
  <c r="AC73" i="496" s="1"/>
  <c r="L89" i="496"/>
  <c r="O89" i="496" s="1"/>
  <c r="J89" i="496"/>
  <c r="K89" i="496" s="1"/>
  <c r="I89" i="496"/>
  <c r="AA77" i="496"/>
  <c r="O77" i="496"/>
  <c r="N77" i="496"/>
  <c r="Q77" i="496" s="1"/>
  <c r="M77" i="496"/>
  <c r="AB77" i="496" s="1"/>
  <c r="K77" i="496"/>
  <c r="G77" i="496"/>
  <c r="AA76" i="496"/>
  <c r="O76" i="496"/>
  <c r="M76" i="496"/>
  <c r="AB76" i="496" s="1"/>
  <c r="K76" i="496"/>
  <c r="G76" i="496"/>
  <c r="AA75" i="496"/>
  <c r="O75" i="496"/>
  <c r="N75" i="496"/>
  <c r="P75" i="496" s="1"/>
  <c r="M75" i="496"/>
  <c r="AB75" i="496" s="1"/>
  <c r="K75" i="496"/>
  <c r="Q75" i="496" s="1"/>
  <c r="G75" i="496"/>
  <c r="AB74" i="496"/>
  <c r="AA74" i="496"/>
  <c r="O74" i="496"/>
  <c r="N74" i="496"/>
  <c r="Q74" i="496" s="1"/>
  <c r="M74" i="496"/>
  <c r="K74" i="496"/>
  <c r="G74" i="496"/>
  <c r="O73" i="496"/>
  <c r="N73" i="496"/>
  <c r="Q73" i="496" s="1"/>
  <c r="M73" i="496"/>
  <c r="AB73" i="496" s="1"/>
  <c r="K73" i="496"/>
  <c r="G73" i="496"/>
  <c r="T72" i="496"/>
  <c r="S72" i="496"/>
  <c r="M72" i="496"/>
  <c r="AB72" i="496" s="1"/>
  <c r="AC56" i="496" s="1"/>
  <c r="L72" i="496"/>
  <c r="O72" i="496" s="1"/>
  <c r="J72" i="496"/>
  <c r="K72" i="496" s="1"/>
  <c r="I72" i="496"/>
  <c r="AA59" i="496"/>
  <c r="O59" i="496"/>
  <c r="N59" i="496"/>
  <c r="P59" i="496" s="1"/>
  <c r="M59" i="496"/>
  <c r="AB59" i="496" s="1"/>
  <c r="K59" i="496"/>
  <c r="Q59" i="496" s="1"/>
  <c r="G59" i="496"/>
  <c r="AA58" i="496"/>
  <c r="O58" i="496"/>
  <c r="N58" i="496"/>
  <c r="P58" i="496" s="1"/>
  <c r="M58" i="496"/>
  <c r="AB58" i="496" s="1"/>
  <c r="K58" i="496"/>
  <c r="Q58" i="496" s="1"/>
  <c r="G58" i="496"/>
  <c r="AA57" i="496"/>
  <c r="O57" i="496"/>
  <c r="N57" i="496"/>
  <c r="P57" i="496" s="1"/>
  <c r="M57" i="496"/>
  <c r="AB57" i="496" s="1"/>
  <c r="K57" i="496"/>
  <c r="Q57" i="496" s="1"/>
  <c r="G57" i="496"/>
  <c r="AB56" i="496"/>
  <c r="Q56" i="496"/>
  <c r="O56" i="496"/>
  <c r="N56" i="496"/>
  <c r="P56" i="496" s="1"/>
  <c r="M56" i="496"/>
  <c r="AA56" i="496" s="1"/>
  <c r="K56" i="496"/>
  <c r="G56" i="496"/>
  <c r="T55" i="496"/>
  <c r="S55" i="496"/>
  <c r="O55" i="496"/>
  <c r="L55" i="496"/>
  <c r="J55" i="496"/>
  <c r="K55" i="496" s="1"/>
  <c r="I55" i="496"/>
  <c r="AA44" i="496"/>
  <c r="O44" i="496"/>
  <c r="N44" i="496"/>
  <c r="Q44" i="496" s="1"/>
  <c r="M44" i="496"/>
  <c r="AB44" i="496" s="1"/>
  <c r="K44" i="496"/>
  <c r="G44" i="496"/>
  <c r="AA43" i="496"/>
  <c r="O43" i="496"/>
  <c r="M43" i="496"/>
  <c r="AB43" i="496" s="1"/>
  <c r="K43" i="496"/>
  <c r="G43" i="496"/>
  <c r="AA42" i="496"/>
  <c r="O42" i="496"/>
  <c r="N42" i="496"/>
  <c r="P42" i="496" s="1"/>
  <c r="M42" i="496"/>
  <c r="AB42" i="496" s="1"/>
  <c r="K42" i="496"/>
  <c r="Q42" i="496" s="1"/>
  <c r="G42" i="496"/>
  <c r="AA41" i="496"/>
  <c r="O41" i="496"/>
  <c r="N41" i="496"/>
  <c r="P41" i="496" s="1"/>
  <c r="M41" i="496"/>
  <c r="AB41" i="496" s="1"/>
  <c r="K41" i="496"/>
  <c r="Q41" i="496" s="1"/>
  <c r="G41" i="496"/>
  <c r="AA40" i="496"/>
  <c r="O40" i="496"/>
  <c r="N40" i="496"/>
  <c r="Q40" i="496" s="1"/>
  <c r="M40" i="496"/>
  <c r="AB40" i="496" s="1"/>
  <c r="K40" i="496"/>
  <c r="G40" i="496"/>
  <c r="AB39" i="496"/>
  <c r="O39" i="496"/>
  <c r="N39" i="496"/>
  <c r="Q39" i="496" s="1"/>
  <c r="M39" i="496"/>
  <c r="M55" i="496" s="1"/>
  <c r="K39" i="496"/>
  <c r="G39" i="496"/>
  <c r="T38" i="496"/>
  <c r="S38" i="496"/>
  <c r="L38" i="496"/>
  <c r="O38" i="496" s="1"/>
  <c r="J38" i="496"/>
  <c r="K38" i="496" s="1"/>
  <c r="I38" i="496"/>
  <c r="AQ29" i="496"/>
  <c r="O27" i="496"/>
  <c r="M27" i="496"/>
  <c r="AB27" i="496" s="1"/>
  <c r="K27" i="496"/>
  <c r="G27" i="496"/>
  <c r="O26" i="496"/>
  <c r="M26" i="496"/>
  <c r="AB26" i="496" s="1"/>
  <c r="K26" i="496"/>
  <c r="G26" i="496"/>
  <c r="AB25" i="496"/>
  <c r="O25" i="496"/>
  <c r="M25" i="496"/>
  <c r="AA25" i="496" s="1"/>
  <c r="K25" i="496"/>
  <c r="G25" i="496"/>
  <c r="O24" i="496"/>
  <c r="M24" i="496"/>
  <c r="N24" i="496" s="1"/>
  <c r="K24" i="496"/>
  <c r="G24" i="496"/>
  <c r="O23" i="496"/>
  <c r="M23" i="496"/>
  <c r="M38" i="496" s="1"/>
  <c r="K23" i="496"/>
  <c r="G23" i="496"/>
  <c r="AB22" i="496"/>
  <c r="AA22" i="496"/>
  <c r="O22" i="496"/>
  <c r="M22" i="496"/>
  <c r="N22" i="496" s="1"/>
  <c r="K22" i="496"/>
  <c r="G22" i="496"/>
  <c r="T21" i="496"/>
  <c r="S21" i="496"/>
  <c r="L21" i="496"/>
  <c r="O21" i="496" s="1"/>
  <c r="K21" i="496"/>
  <c r="J21" i="496"/>
  <c r="I21" i="496"/>
  <c r="O6" i="496"/>
  <c r="M6" i="496"/>
  <c r="AB6" i="496" s="1"/>
  <c r="K6" i="496"/>
  <c r="G6" i="496"/>
  <c r="AB5" i="496"/>
  <c r="AA5" i="496"/>
  <c r="O5" i="496"/>
  <c r="M5" i="496"/>
  <c r="N5" i="496" s="1"/>
  <c r="K5" i="496"/>
  <c r="G5" i="496"/>
  <c r="H2" i="496"/>
  <c r="F2" i="496"/>
  <c r="H1" i="496"/>
  <c r="F1" i="496"/>
  <c r="D1" i="496"/>
  <c r="T191" i="495"/>
  <c r="S191" i="495"/>
  <c r="O191" i="495"/>
  <c r="L191" i="495"/>
  <c r="J191" i="495"/>
  <c r="K191" i="495" s="1"/>
  <c r="I191" i="495"/>
  <c r="O180" i="495"/>
  <c r="M180" i="495"/>
  <c r="AB180" i="495" s="1"/>
  <c r="K180" i="495"/>
  <c r="G180" i="495"/>
  <c r="AB179" i="495"/>
  <c r="AA179" i="495"/>
  <c r="O179" i="495"/>
  <c r="M179" i="495"/>
  <c r="N179" i="495" s="1"/>
  <c r="K179" i="495"/>
  <c r="G179" i="495"/>
  <c r="AB178" i="495"/>
  <c r="AA178" i="495"/>
  <c r="O178" i="495"/>
  <c r="M178" i="495"/>
  <c r="N178" i="495" s="1"/>
  <c r="K178" i="495"/>
  <c r="G178" i="495"/>
  <c r="O177" i="495"/>
  <c r="M177" i="495"/>
  <c r="N177" i="495" s="1"/>
  <c r="K177" i="495"/>
  <c r="G177" i="495"/>
  <c r="O176" i="495"/>
  <c r="M176" i="495"/>
  <c r="AB176" i="495" s="1"/>
  <c r="K176" i="495"/>
  <c r="G176" i="495"/>
  <c r="O175" i="495"/>
  <c r="M175" i="495"/>
  <c r="M191" i="495" s="1"/>
  <c r="K175" i="495"/>
  <c r="G175" i="495"/>
  <c r="T174" i="495"/>
  <c r="S174" i="495"/>
  <c r="L174" i="495"/>
  <c r="O174" i="495" s="1"/>
  <c r="K174" i="495"/>
  <c r="J174" i="495"/>
  <c r="I174" i="495"/>
  <c r="AB161" i="495"/>
  <c r="AA161" i="495"/>
  <c r="O161" i="495"/>
  <c r="M161" i="495"/>
  <c r="N161" i="495" s="1"/>
  <c r="K161" i="495"/>
  <c r="G161" i="495"/>
  <c r="AB160" i="495"/>
  <c r="AA160" i="495"/>
  <c r="O160" i="495"/>
  <c r="M160" i="495"/>
  <c r="N160" i="495" s="1"/>
  <c r="K160" i="495"/>
  <c r="G160" i="495"/>
  <c r="O159" i="495"/>
  <c r="M159" i="495"/>
  <c r="N159" i="495" s="1"/>
  <c r="K159" i="495"/>
  <c r="G159" i="495"/>
  <c r="O158" i="495"/>
  <c r="M158" i="495"/>
  <c r="N158" i="495" s="1"/>
  <c r="K158" i="495"/>
  <c r="G158" i="495"/>
  <c r="T157" i="495"/>
  <c r="S157" i="495"/>
  <c r="L157" i="495"/>
  <c r="O157" i="495" s="1"/>
  <c r="J157" i="495"/>
  <c r="K157" i="495" s="1"/>
  <c r="I157" i="495"/>
  <c r="O143" i="495"/>
  <c r="M143" i="495"/>
  <c r="M157" i="495" s="1"/>
  <c r="K143" i="495"/>
  <c r="G143" i="495"/>
  <c r="AB142" i="495"/>
  <c r="AA142" i="495"/>
  <c r="O142" i="495"/>
  <c r="M142" i="495"/>
  <c r="N142" i="495" s="1"/>
  <c r="K142" i="495"/>
  <c r="G142" i="495"/>
  <c r="AB141" i="495"/>
  <c r="AA141" i="495"/>
  <c r="Q141" i="495"/>
  <c r="O141" i="495"/>
  <c r="N141" i="495"/>
  <c r="P141" i="495" s="1"/>
  <c r="M141" i="495"/>
  <c r="K141" i="495"/>
  <c r="G141" i="495"/>
  <c r="T140" i="495"/>
  <c r="S140" i="495"/>
  <c r="L140" i="495"/>
  <c r="O140" i="495" s="1"/>
  <c r="J140" i="495"/>
  <c r="K140" i="495" s="1"/>
  <c r="I140" i="495"/>
  <c r="AB127" i="495"/>
  <c r="AA127" i="495"/>
  <c r="O127" i="495"/>
  <c r="M127" i="495"/>
  <c r="N127" i="495" s="1"/>
  <c r="K127" i="495"/>
  <c r="G127" i="495"/>
  <c r="O126" i="495"/>
  <c r="M126" i="495"/>
  <c r="N126" i="495" s="1"/>
  <c r="K126" i="495"/>
  <c r="G126" i="495"/>
  <c r="O125" i="495"/>
  <c r="M125" i="495"/>
  <c r="AB125" i="495" s="1"/>
  <c r="K125" i="495"/>
  <c r="G125" i="495"/>
  <c r="AB124" i="495"/>
  <c r="O124" i="495"/>
  <c r="M124" i="495"/>
  <c r="AA124" i="495" s="1"/>
  <c r="K124" i="495"/>
  <c r="G124" i="495"/>
  <c r="T123" i="495"/>
  <c r="S123" i="495"/>
  <c r="L123" i="495"/>
  <c r="O123" i="495" s="1"/>
  <c r="K123" i="495"/>
  <c r="J123" i="495"/>
  <c r="I123" i="495"/>
  <c r="AB110" i="495"/>
  <c r="AA110" i="495"/>
  <c r="O110" i="495"/>
  <c r="N110" i="495"/>
  <c r="Q110" i="495" s="1"/>
  <c r="M110" i="495"/>
  <c r="K110" i="495"/>
  <c r="G110" i="495"/>
  <c r="AB109" i="495"/>
  <c r="AA109" i="495"/>
  <c r="O109" i="495"/>
  <c r="M109" i="495"/>
  <c r="N109" i="495" s="1"/>
  <c r="K109" i="495"/>
  <c r="G109" i="495"/>
  <c r="P108" i="495"/>
  <c r="O108" i="495"/>
  <c r="N108" i="495"/>
  <c r="Q108" i="495" s="1"/>
  <c r="M108" i="495"/>
  <c r="AB108" i="495" s="1"/>
  <c r="K108" i="495"/>
  <c r="G108" i="495"/>
  <c r="O107" i="495"/>
  <c r="M107" i="495"/>
  <c r="N107" i="495" s="1"/>
  <c r="K107" i="495"/>
  <c r="G107" i="495"/>
  <c r="T106" i="495"/>
  <c r="S106" i="495"/>
  <c r="L106" i="495"/>
  <c r="O106" i="495" s="1"/>
  <c r="J106" i="495"/>
  <c r="K106" i="495" s="1"/>
  <c r="I106" i="495"/>
  <c r="O95" i="495"/>
  <c r="M95" i="495"/>
  <c r="AB95" i="495" s="1"/>
  <c r="K95" i="495"/>
  <c r="G95" i="495"/>
  <c r="AB94" i="495"/>
  <c r="AA94" i="495"/>
  <c r="O94" i="495"/>
  <c r="N94" i="495"/>
  <c r="Q94" i="495" s="1"/>
  <c r="M94" i="495"/>
  <c r="K94" i="495"/>
  <c r="G94" i="495"/>
  <c r="AB93" i="495"/>
  <c r="AA93" i="495"/>
  <c r="O93" i="495"/>
  <c r="N93" i="495"/>
  <c r="M93" i="495"/>
  <c r="K93" i="495"/>
  <c r="Q93" i="495" s="1"/>
  <c r="G93" i="495"/>
  <c r="P92" i="495"/>
  <c r="O92" i="495"/>
  <c r="N92" i="495"/>
  <c r="Q92" i="495" s="1"/>
  <c r="M92" i="495"/>
  <c r="AB92" i="495" s="1"/>
  <c r="K92" i="495"/>
  <c r="G92" i="495"/>
  <c r="O91" i="495"/>
  <c r="M91" i="495"/>
  <c r="AB91" i="495" s="1"/>
  <c r="K91" i="495"/>
  <c r="G91" i="495"/>
  <c r="AB90" i="495"/>
  <c r="O90" i="495"/>
  <c r="M90" i="495"/>
  <c r="M106" i="495" s="1"/>
  <c r="K90" i="495"/>
  <c r="G90" i="495"/>
  <c r="T89" i="495"/>
  <c r="S89" i="495"/>
  <c r="L89" i="495"/>
  <c r="O89" i="495" s="1"/>
  <c r="K89" i="495"/>
  <c r="J89" i="495"/>
  <c r="I89" i="495"/>
  <c r="AB76" i="495"/>
  <c r="AA76" i="495"/>
  <c r="O76" i="495"/>
  <c r="N76" i="495"/>
  <c r="Q76" i="495" s="1"/>
  <c r="M76" i="495"/>
  <c r="K76" i="495"/>
  <c r="G76" i="495"/>
  <c r="AB75" i="495"/>
  <c r="AA75" i="495"/>
  <c r="O75" i="495"/>
  <c r="M75" i="495"/>
  <c r="N75" i="495" s="1"/>
  <c r="K75" i="495"/>
  <c r="G75" i="495"/>
  <c r="P74" i="495"/>
  <c r="O74" i="495"/>
  <c r="N74" i="495"/>
  <c r="Q74" i="495" s="1"/>
  <c r="M74" i="495"/>
  <c r="AB74" i="495" s="1"/>
  <c r="K74" i="495"/>
  <c r="G74" i="495"/>
  <c r="O73" i="495"/>
  <c r="N73" i="495"/>
  <c r="Q73" i="495" s="1"/>
  <c r="M73" i="495"/>
  <c r="AB73" i="495" s="1"/>
  <c r="K73" i="495"/>
  <c r="G73" i="495"/>
  <c r="T72" i="495"/>
  <c r="S72" i="495"/>
  <c r="L72" i="495"/>
  <c r="O72" i="495" s="1"/>
  <c r="J72" i="495"/>
  <c r="K72" i="495" s="1"/>
  <c r="I72" i="495"/>
  <c r="O61" i="495"/>
  <c r="M61" i="495"/>
  <c r="AB61" i="495" s="1"/>
  <c r="K61" i="495"/>
  <c r="G61" i="495"/>
  <c r="AA60" i="495"/>
  <c r="O60" i="495"/>
  <c r="M60" i="495"/>
  <c r="AB60" i="495" s="1"/>
  <c r="K60" i="495"/>
  <c r="G60" i="495"/>
  <c r="AB59" i="495"/>
  <c r="AA59" i="495"/>
  <c r="Q59" i="495"/>
  <c r="O59" i="495"/>
  <c r="N59" i="495"/>
  <c r="P59" i="495" s="1"/>
  <c r="M59" i="495"/>
  <c r="K59" i="495"/>
  <c r="G59" i="495"/>
  <c r="AB58" i="495"/>
  <c r="AA58" i="495"/>
  <c r="P58" i="495"/>
  <c r="O58" i="495"/>
  <c r="N58" i="495"/>
  <c r="Q58" i="495" s="1"/>
  <c r="M58" i="495"/>
  <c r="K58" i="495"/>
  <c r="G58" i="495"/>
  <c r="O57" i="495"/>
  <c r="M57" i="495"/>
  <c r="AB57" i="495" s="1"/>
  <c r="K57" i="495"/>
  <c r="G57" i="495"/>
  <c r="AB56" i="495"/>
  <c r="O56" i="495"/>
  <c r="M56" i="495"/>
  <c r="M72" i="495" s="1"/>
  <c r="K56" i="495"/>
  <c r="G56" i="495"/>
  <c r="T55" i="495"/>
  <c r="S55" i="495"/>
  <c r="L55" i="495"/>
  <c r="O55" i="495" s="1"/>
  <c r="K55" i="495"/>
  <c r="J55" i="495"/>
  <c r="I55" i="495"/>
  <c r="AA41" i="495"/>
  <c r="O41" i="495"/>
  <c r="M41" i="495"/>
  <c r="AB41" i="495" s="1"/>
  <c r="K41" i="495"/>
  <c r="G41" i="495"/>
  <c r="AB40" i="495"/>
  <c r="AA40" i="495"/>
  <c r="Q40" i="495"/>
  <c r="O40" i="495"/>
  <c r="N40" i="495"/>
  <c r="P40" i="495" s="1"/>
  <c r="M40" i="495"/>
  <c r="K40" i="495"/>
  <c r="G40" i="495"/>
  <c r="AA39" i="495"/>
  <c r="O39" i="495"/>
  <c r="N39" i="495"/>
  <c r="Q39" i="495" s="1"/>
  <c r="M39" i="495"/>
  <c r="M55" i="495" s="1"/>
  <c r="K39" i="495"/>
  <c r="G39" i="495"/>
  <c r="T38" i="495"/>
  <c r="S38" i="495"/>
  <c r="L38" i="495"/>
  <c r="O38" i="495" s="1"/>
  <c r="J38" i="495"/>
  <c r="K38" i="495" s="1"/>
  <c r="I38" i="495"/>
  <c r="AB22" i="495"/>
  <c r="O22" i="495"/>
  <c r="N22" i="495"/>
  <c r="Q22" i="495" s="1"/>
  <c r="M22" i="495"/>
  <c r="M38" i="495" s="1"/>
  <c r="K22" i="495"/>
  <c r="G22" i="495"/>
  <c r="T21" i="495"/>
  <c r="S21" i="495"/>
  <c r="M21" i="495"/>
  <c r="N21" i="495" s="1"/>
  <c r="L21" i="495"/>
  <c r="O21" i="495" s="1"/>
  <c r="J21" i="495"/>
  <c r="K21" i="495" s="1"/>
  <c r="I21" i="495"/>
  <c r="AA6" i="495"/>
  <c r="P6" i="495"/>
  <c r="O6" i="495"/>
  <c r="N6" i="495"/>
  <c r="Q6" i="495" s="1"/>
  <c r="M6" i="495"/>
  <c r="AB6" i="495" s="1"/>
  <c r="K6" i="495"/>
  <c r="G6" i="495"/>
  <c r="AB5" i="495"/>
  <c r="AA5" i="495"/>
  <c r="Q5" i="495"/>
  <c r="O5" i="495"/>
  <c r="N5" i="495"/>
  <c r="P5" i="495" s="1"/>
  <c r="M5" i="495"/>
  <c r="K5" i="495"/>
  <c r="G5" i="495"/>
  <c r="F1" i="495" s="1"/>
  <c r="H2" i="495"/>
  <c r="H1" i="495"/>
  <c r="D1" i="495"/>
  <c r="X29" i="494"/>
  <c r="W29" i="494"/>
  <c r="M8" i="494" s="1"/>
  <c r="V29" i="494"/>
  <c r="T29" i="494"/>
  <c r="P29" i="494"/>
  <c r="O29" i="494"/>
  <c r="N29" i="494"/>
  <c r="M29" i="494"/>
  <c r="H29" i="494"/>
  <c r="G29" i="494"/>
  <c r="D29" i="494"/>
  <c r="N15" i="494"/>
  <c r="M15" i="494"/>
  <c r="I8" i="494" s="1"/>
  <c r="K15" i="494"/>
  <c r="I15" i="494"/>
  <c r="H15" i="494"/>
  <c r="G15" i="494"/>
  <c r="F15" i="494"/>
  <c r="E15" i="494"/>
  <c r="G8" i="494" s="1"/>
  <c r="D15" i="494"/>
  <c r="K8" i="494"/>
  <c r="F8" i="494"/>
  <c r="E8" i="494"/>
  <c r="M7" i="494"/>
  <c r="K7" i="494"/>
  <c r="I7" i="494"/>
  <c r="G7" i="494"/>
  <c r="F7" i="494"/>
  <c r="E7" i="494"/>
  <c r="M6" i="494"/>
  <c r="K6" i="494"/>
  <c r="I6" i="494"/>
  <c r="G6" i="494"/>
  <c r="F6" i="494"/>
  <c r="E6" i="494"/>
  <c r="F3" i="494"/>
  <c r="T157" i="493"/>
  <c r="S157" i="493"/>
  <c r="M157" i="493"/>
  <c r="AB157" i="493" s="1"/>
  <c r="AC141" i="493" s="1"/>
  <c r="L157" i="493"/>
  <c r="O157" i="493" s="1"/>
  <c r="J157" i="493"/>
  <c r="K157" i="493" s="1"/>
  <c r="I157" i="493"/>
  <c r="AA143" i="493"/>
  <c r="O143" i="493"/>
  <c r="M143" i="493"/>
  <c r="AB143" i="493" s="1"/>
  <c r="K143" i="493"/>
  <c r="G143" i="493"/>
  <c r="AB142" i="493"/>
  <c r="AA142" i="493"/>
  <c r="O142" i="493"/>
  <c r="M142" i="493"/>
  <c r="N142" i="493" s="1"/>
  <c r="K142" i="493"/>
  <c r="G142" i="493"/>
  <c r="AB141" i="493"/>
  <c r="AA141" i="493"/>
  <c r="Q141" i="493"/>
  <c r="O141" i="493"/>
  <c r="N141" i="493"/>
  <c r="P141" i="493" s="1"/>
  <c r="M141" i="493"/>
  <c r="K141" i="493"/>
  <c r="G141" i="493"/>
  <c r="T140" i="493"/>
  <c r="S140" i="493"/>
  <c r="O140" i="493"/>
  <c r="M140" i="493"/>
  <c r="N140" i="493" s="1"/>
  <c r="L140" i="493"/>
  <c r="J140" i="493"/>
  <c r="K140" i="493" s="1"/>
  <c r="I140" i="493"/>
  <c r="AB125" i="493"/>
  <c r="AA125" i="493"/>
  <c r="O125" i="493"/>
  <c r="N125" i="493"/>
  <c r="M125" i="493"/>
  <c r="K125" i="493"/>
  <c r="Q125" i="493" s="1"/>
  <c r="G125" i="493"/>
  <c r="O124" i="493"/>
  <c r="N124" i="493"/>
  <c r="Q124" i="493" s="1"/>
  <c r="M124" i="493"/>
  <c r="AB124" i="493" s="1"/>
  <c r="K124" i="493"/>
  <c r="G124" i="493"/>
  <c r="T123" i="493"/>
  <c r="S123" i="493"/>
  <c r="O123" i="493"/>
  <c r="M123" i="493"/>
  <c r="AB123" i="493" s="1"/>
  <c r="AC107" i="493" s="1"/>
  <c r="L123" i="493"/>
  <c r="J123" i="493"/>
  <c r="K123" i="493" s="1"/>
  <c r="I123" i="493"/>
  <c r="AA111" i="493"/>
  <c r="O111" i="493"/>
  <c r="N111" i="493"/>
  <c r="Q111" i="493" s="1"/>
  <c r="M111" i="493"/>
  <c r="AB111" i="493" s="1"/>
  <c r="K111" i="493"/>
  <c r="G111" i="493"/>
  <c r="AA110" i="493"/>
  <c r="O110" i="493"/>
  <c r="N110" i="493"/>
  <c r="P110" i="493" s="1"/>
  <c r="M110" i="493"/>
  <c r="AB110" i="493" s="1"/>
  <c r="K110" i="493"/>
  <c r="Q110" i="493" s="1"/>
  <c r="G110" i="493"/>
  <c r="AB109" i="493"/>
  <c r="AA109" i="493"/>
  <c r="O109" i="493"/>
  <c r="N109" i="493"/>
  <c r="P109" i="493" s="1"/>
  <c r="M109" i="493"/>
  <c r="K109" i="493"/>
  <c r="Q109" i="493" s="1"/>
  <c r="G109" i="493"/>
  <c r="AA108" i="493"/>
  <c r="O108" i="493"/>
  <c r="N108" i="493"/>
  <c r="M108" i="493"/>
  <c r="AB108" i="493" s="1"/>
  <c r="K108" i="493"/>
  <c r="Q108" i="493" s="1"/>
  <c r="G108" i="493"/>
  <c r="AB107" i="493"/>
  <c r="O107" i="493"/>
  <c r="N107" i="493"/>
  <c r="Q107" i="493" s="1"/>
  <c r="M107" i="493"/>
  <c r="AA107" i="493" s="1"/>
  <c r="K107" i="493"/>
  <c r="G107" i="493"/>
  <c r="T106" i="493"/>
  <c r="S106" i="493"/>
  <c r="O106" i="493"/>
  <c r="M106" i="493"/>
  <c r="AB106" i="493" s="1"/>
  <c r="AC90" i="493" s="1"/>
  <c r="L106" i="493"/>
  <c r="J106" i="493"/>
  <c r="K106" i="493" s="1"/>
  <c r="I106" i="493"/>
  <c r="AA94" i="493"/>
  <c r="O94" i="493"/>
  <c r="N94" i="493"/>
  <c r="Q94" i="493" s="1"/>
  <c r="M94" i="493"/>
  <c r="AB94" i="493" s="1"/>
  <c r="K94" i="493"/>
  <c r="G94" i="493"/>
  <c r="AA93" i="493"/>
  <c r="O93" i="493"/>
  <c r="N93" i="493"/>
  <c r="P93" i="493" s="1"/>
  <c r="M93" i="493"/>
  <c r="AB93" i="493" s="1"/>
  <c r="K93" i="493"/>
  <c r="Q93" i="493" s="1"/>
  <c r="G93" i="493"/>
  <c r="AB92" i="493"/>
  <c r="AA92" i="493"/>
  <c r="O92" i="493"/>
  <c r="N92" i="493"/>
  <c r="P92" i="493" s="1"/>
  <c r="M92" i="493"/>
  <c r="K92" i="493"/>
  <c r="Q92" i="493" s="1"/>
  <c r="G92" i="493"/>
  <c r="AA91" i="493"/>
  <c r="O91" i="493"/>
  <c r="N91" i="493"/>
  <c r="M91" i="493"/>
  <c r="AB91" i="493" s="1"/>
  <c r="K91" i="493"/>
  <c r="Q91" i="493" s="1"/>
  <c r="G91" i="493"/>
  <c r="AB90" i="493"/>
  <c r="O90" i="493"/>
  <c r="N90" i="493"/>
  <c r="Q90" i="493" s="1"/>
  <c r="M90" i="493"/>
  <c r="AA90" i="493" s="1"/>
  <c r="K90" i="493"/>
  <c r="G90" i="493"/>
  <c r="T89" i="493"/>
  <c r="S89" i="493"/>
  <c r="O89" i="493"/>
  <c r="M89" i="493"/>
  <c r="AB89" i="493" s="1"/>
  <c r="AC73" i="493" s="1"/>
  <c r="L89" i="493"/>
  <c r="J89" i="493"/>
  <c r="K89" i="493" s="1"/>
  <c r="I89" i="493"/>
  <c r="AA77" i="493"/>
  <c r="O77" i="493"/>
  <c r="N77" i="493"/>
  <c r="Q77" i="493" s="1"/>
  <c r="M77" i="493"/>
  <c r="AB77" i="493" s="1"/>
  <c r="K77" i="493"/>
  <c r="G77" i="493"/>
  <c r="AA76" i="493"/>
  <c r="O76" i="493"/>
  <c r="N76" i="493"/>
  <c r="P76" i="493" s="1"/>
  <c r="M76" i="493"/>
  <c r="AB76" i="493" s="1"/>
  <c r="K76" i="493"/>
  <c r="Q76" i="493" s="1"/>
  <c r="G76" i="493"/>
  <c r="AB75" i="493"/>
  <c r="AA75" i="493"/>
  <c r="O75" i="493"/>
  <c r="N75" i="493"/>
  <c r="Q75" i="493" s="1"/>
  <c r="M75" i="493"/>
  <c r="K75" i="493"/>
  <c r="G75" i="493"/>
  <c r="AA74" i="493"/>
  <c r="O74" i="493"/>
  <c r="N74" i="493"/>
  <c r="M74" i="493"/>
  <c r="AB74" i="493" s="1"/>
  <c r="K74" i="493"/>
  <c r="Q74" i="493" s="1"/>
  <c r="G74" i="493"/>
  <c r="AB73" i="493"/>
  <c r="O73" i="493"/>
  <c r="N73" i="493"/>
  <c r="Q73" i="493" s="1"/>
  <c r="M73" i="493"/>
  <c r="AA73" i="493" s="1"/>
  <c r="K73" i="493"/>
  <c r="G73" i="493"/>
  <c r="T72" i="493"/>
  <c r="S72" i="493"/>
  <c r="O72" i="493"/>
  <c r="M72" i="493"/>
  <c r="AB72" i="493" s="1"/>
  <c r="AC56" i="493" s="1"/>
  <c r="L72" i="493"/>
  <c r="J72" i="493"/>
  <c r="K72" i="493" s="1"/>
  <c r="I72" i="493"/>
  <c r="AA59" i="493"/>
  <c r="O59" i="493"/>
  <c r="N59" i="493"/>
  <c r="Q59" i="493" s="1"/>
  <c r="M59" i="493"/>
  <c r="AB59" i="493" s="1"/>
  <c r="K59" i="493"/>
  <c r="G59" i="493"/>
  <c r="AA58" i="493"/>
  <c r="O58" i="493"/>
  <c r="N58" i="493"/>
  <c r="P58" i="493" s="1"/>
  <c r="M58" i="493"/>
  <c r="AB58" i="493" s="1"/>
  <c r="K58" i="493"/>
  <c r="Q58" i="493" s="1"/>
  <c r="G58" i="493"/>
  <c r="AB57" i="493"/>
  <c r="AA57" i="493"/>
  <c r="O57" i="493"/>
  <c r="N57" i="493"/>
  <c r="Q57" i="493" s="1"/>
  <c r="M57" i="493"/>
  <c r="K57" i="493"/>
  <c r="G57" i="493"/>
  <c r="AB56" i="493"/>
  <c r="AA56" i="493"/>
  <c r="Q56" i="493"/>
  <c r="O56" i="493"/>
  <c r="N56" i="493"/>
  <c r="P56" i="493" s="1"/>
  <c r="M56" i="493"/>
  <c r="K56" i="493"/>
  <c r="G56" i="493"/>
  <c r="T55" i="493"/>
  <c r="S55" i="493"/>
  <c r="M55" i="493"/>
  <c r="N55" i="493" s="1"/>
  <c r="L55" i="493"/>
  <c r="O55" i="493" s="1"/>
  <c r="J55" i="493"/>
  <c r="K55" i="493" s="1"/>
  <c r="I55" i="493"/>
  <c r="AA44" i="493"/>
  <c r="O44" i="493"/>
  <c r="N44" i="493"/>
  <c r="P44" i="493" s="1"/>
  <c r="M44" i="493"/>
  <c r="AB44" i="493" s="1"/>
  <c r="K44" i="493"/>
  <c r="Q44" i="493" s="1"/>
  <c r="G44" i="493"/>
  <c r="AA43" i="493"/>
  <c r="O43" i="493"/>
  <c r="N43" i="493"/>
  <c r="Q43" i="493" s="1"/>
  <c r="M43" i="493"/>
  <c r="AB43" i="493" s="1"/>
  <c r="K43" i="493"/>
  <c r="G43" i="493"/>
  <c r="AA42" i="493"/>
  <c r="O42" i="493"/>
  <c r="N42" i="493"/>
  <c r="P42" i="493" s="1"/>
  <c r="M42" i="493"/>
  <c r="AB42" i="493" s="1"/>
  <c r="K42" i="493"/>
  <c r="Q42" i="493" s="1"/>
  <c r="G42" i="493"/>
  <c r="AB41" i="493"/>
  <c r="AA41" i="493"/>
  <c r="O41" i="493"/>
  <c r="N41" i="493"/>
  <c r="Q41" i="493" s="1"/>
  <c r="M41" i="493"/>
  <c r="K41" i="493"/>
  <c r="G41" i="493"/>
  <c r="AA40" i="493"/>
  <c r="O40" i="493"/>
  <c r="N40" i="493"/>
  <c r="P40" i="493" s="1"/>
  <c r="M40" i="493"/>
  <c r="AB40" i="493" s="1"/>
  <c r="K40" i="493"/>
  <c r="Q40" i="493" s="1"/>
  <c r="G40" i="493"/>
  <c r="AB39" i="493"/>
  <c r="O39" i="493"/>
  <c r="N39" i="493"/>
  <c r="Q39" i="493" s="1"/>
  <c r="M39" i="493"/>
  <c r="AA39" i="493" s="1"/>
  <c r="K39" i="493"/>
  <c r="G39" i="493"/>
  <c r="T38" i="493"/>
  <c r="S38" i="493"/>
  <c r="O38" i="493"/>
  <c r="L38" i="493"/>
  <c r="J38" i="493"/>
  <c r="K38" i="493" s="1"/>
  <c r="I38" i="493"/>
  <c r="AQ29" i="493"/>
  <c r="O27" i="493"/>
  <c r="M27" i="493"/>
  <c r="AB27" i="493" s="1"/>
  <c r="K27" i="493"/>
  <c r="G27" i="493"/>
  <c r="AB26" i="493"/>
  <c r="O26" i="493"/>
  <c r="M26" i="493"/>
  <c r="AA26" i="493" s="1"/>
  <c r="K26" i="493"/>
  <c r="G26" i="493"/>
  <c r="AB25" i="493"/>
  <c r="O25" i="493"/>
  <c r="M25" i="493"/>
  <c r="AA25" i="493" s="1"/>
  <c r="K25" i="493"/>
  <c r="G25" i="493"/>
  <c r="O24" i="493"/>
  <c r="M24" i="493"/>
  <c r="N24" i="493" s="1"/>
  <c r="K24" i="493"/>
  <c r="G24" i="493"/>
  <c r="O23" i="493"/>
  <c r="M23" i="493"/>
  <c r="AB23" i="493" s="1"/>
  <c r="K23" i="493"/>
  <c r="G23" i="493"/>
  <c r="AB22" i="493"/>
  <c r="O22" i="493"/>
  <c r="N22" i="493"/>
  <c r="Q22" i="493" s="1"/>
  <c r="M22" i="493"/>
  <c r="AA22" i="493" s="1"/>
  <c r="K22" i="493"/>
  <c r="G22" i="493"/>
  <c r="T21" i="493"/>
  <c r="S21" i="493"/>
  <c r="L21" i="493"/>
  <c r="O21" i="493" s="1"/>
  <c r="K21" i="493"/>
  <c r="J21" i="493"/>
  <c r="I21" i="493"/>
  <c r="AB6" i="493"/>
  <c r="O6" i="493"/>
  <c r="M6" i="493"/>
  <c r="AA6" i="493" s="1"/>
  <c r="K6" i="493"/>
  <c r="G6" i="493"/>
  <c r="AB5" i="493"/>
  <c r="AA5" i="493"/>
  <c r="O5" i="493"/>
  <c r="N5" i="493"/>
  <c r="P5" i="493" s="1"/>
  <c r="M5" i="493"/>
  <c r="K5" i="493"/>
  <c r="Q5" i="493" s="1"/>
  <c r="G5" i="493"/>
  <c r="H2" i="493"/>
  <c r="F2" i="493"/>
  <c r="H1" i="493"/>
  <c r="F1" i="493"/>
  <c r="D1" i="493"/>
  <c r="T191" i="492"/>
  <c r="S191" i="492"/>
  <c r="O191" i="492"/>
  <c r="L191" i="492"/>
  <c r="K191" i="492"/>
  <c r="J191" i="492"/>
  <c r="I191" i="492"/>
  <c r="O180" i="492"/>
  <c r="M180" i="492"/>
  <c r="AB180" i="492" s="1"/>
  <c r="K180" i="492"/>
  <c r="G180" i="492"/>
  <c r="AB179" i="492"/>
  <c r="O179" i="492"/>
  <c r="M179" i="492"/>
  <c r="AA179" i="492" s="1"/>
  <c r="K179" i="492"/>
  <c r="G179" i="492"/>
  <c r="AB178" i="492"/>
  <c r="AA178" i="492"/>
  <c r="O178" i="492"/>
  <c r="M178" i="492"/>
  <c r="N178" i="492" s="1"/>
  <c r="K178" i="492"/>
  <c r="G178" i="492"/>
  <c r="O177" i="492"/>
  <c r="M177" i="492"/>
  <c r="N177" i="492" s="1"/>
  <c r="K177" i="492"/>
  <c r="G177" i="492"/>
  <c r="O176" i="492"/>
  <c r="M176" i="492"/>
  <c r="AB176" i="492" s="1"/>
  <c r="K176" i="492"/>
  <c r="G176" i="492"/>
  <c r="AB175" i="492"/>
  <c r="O175" i="492"/>
  <c r="N175" i="492"/>
  <c r="Q175" i="492" s="1"/>
  <c r="M175" i="492"/>
  <c r="M191" i="492" s="1"/>
  <c r="K175" i="492"/>
  <c r="G175" i="492"/>
  <c r="T174" i="492"/>
  <c r="S174" i="492"/>
  <c r="L174" i="492"/>
  <c r="O174" i="492" s="1"/>
  <c r="K174" i="492"/>
  <c r="J174" i="492"/>
  <c r="I174" i="492"/>
  <c r="AB161" i="492"/>
  <c r="O161" i="492"/>
  <c r="M161" i="492"/>
  <c r="AA161" i="492" s="1"/>
  <c r="K161" i="492"/>
  <c r="G161" i="492"/>
  <c r="AB160" i="492"/>
  <c r="AA160" i="492"/>
  <c r="O160" i="492"/>
  <c r="M160" i="492"/>
  <c r="N160" i="492" s="1"/>
  <c r="K160" i="492"/>
  <c r="G160" i="492"/>
  <c r="O159" i="492"/>
  <c r="M159" i="492"/>
  <c r="N159" i="492" s="1"/>
  <c r="K159" i="492"/>
  <c r="G159" i="492"/>
  <c r="O158" i="492"/>
  <c r="N158" i="492"/>
  <c r="P158" i="492" s="1"/>
  <c r="M158" i="492"/>
  <c r="AB158" i="492" s="1"/>
  <c r="K158" i="492"/>
  <c r="Q158" i="492" s="1"/>
  <c r="G158" i="492"/>
  <c r="T157" i="492"/>
  <c r="S157" i="492"/>
  <c r="L157" i="492"/>
  <c r="O157" i="492" s="1"/>
  <c r="K157" i="492"/>
  <c r="J157" i="492"/>
  <c r="I157" i="492"/>
  <c r="O143" i="492"/>
  <c r="M143" i="492"/>
  <c r="AB143" i="492" s="1"/>
  <c r="K143" i="492"/>
  <c r="G143" i="492"/>
  <c r="AB142" i="492"/>
  <c r="O142" i="492"/>
  <c r="M142" i="492"/>
  <c r="M157" i="492" s="1"/>
  <c r="K142" i="492"/>
  <c r="G142" i="492"/>
  <c r="AB141" i="492"/>
  <c r="AA141" i="492"/>
  <c r="O141" i="492"/>
  <c r="N141" i="492"/>
  <c r="P141" i="492" s="1"/>
  <c r="M141" i="492"/>
  <c r="K141" i="492"/>
  <c r="Q141" i="492" s="1"/>
  <c r="G141" i="492"/>
  <c r="T140" i="492"/>
  <c r="S140" i="492"/>
  <c r="L140" i="492"/>
  <c r="O140" i="492" s="1"/>
  <c r="K140" i="492"/>
  <c r="J140" i="492"/>
  <c r="I140" i="492"/>
  <c r="AB127" i="492"/>
  <c r="AA127" i="492"/>
  <c r="O127" i="492"/>
  <c r="M127" i="492"/>
  <c r="N127" i="492" s="1"/>
  <c r="K127" i="492"/>
  <c r="G127" i="492"/>
  <c r="O126" i="492"/>
  <c r="M126" i="492"/>
  <c r="N126" i="492" s="1"/>
  <c r="K126" i="492"/>
  <c r="G126" i="492"/>
  <c r="O125" i="492"/>
  <c r="M125" i="492"/>
  <c r="AB125" i="492" s="1"/>
  <c r="K125" i="492"/>
  <c r="G125" i="492"/>
  <c r="AB124" i="492"/>
  <c r="O124" i="492"/>
  <c r="N124" i="492"/>
  <c r="Q124" i="492" s="1"/>
  <c r="M124" i="492"/>
  <c r="AA124" i="492" s="1"/>
  <c r="K124" i="492"/>
  <c r="G124" i="492"/>
  <c r="T123" i="492"/>
  <c r="S123" i="492"/>
  <c r="L123" i="492"/>
  <c r="O123" i="492" s="1"/>
  <c r="K123" i="492"/>
  <c r="J123" i="492"/>
  <c r="I123" i="492"/>
  <c r="AB110" i="492"/>
  <c r="O110" i="492"/>
  <c r="M110" i="492"/>
  <c r="AA110" i="492" s="1"/>
  <c r="K110" i="492"/>
  <c r="G110" i="492"/>
  <c r="AB109" i="492"/>
  <c r="AA109" i="492"/>
  <c r="O109" i="492"/>
  <c r="M109" i="492"/>
  <c r="N109" i="492" s="1"/>
  <c r="K109" i="492"/>
  <c r="G109" i="492"/>
  <c r="O108" i="492"/>
  <c r="M108" i="492"/>
  <c r="N108" i="492" s="1"/>
  <c r="K108" i="492"/>
  <c r="G108" i="492"/>
  <c r="O107" i="492"/>
  <c r="N107" i="492"/>
  <c r="P107" i="492" s="1"/>
  <c r="M107" i="492"/>
  <c r="AB107" i="492" s="1"/>
  <c r="K107" i="492"/>
  <c r="Q107" i="492" s="1"/>
  <c r="G107" i="492"/>
  <c r="T106" i="492"/>
  <c r="S106" i="492"/>
  <c r="L106" i="492"/>
  <c r="O106" i="492" s="1"/>
  <c r="K106" i="492"/>
  <c r="J106" i="492"/>
  <c r="I106" i="492"/>
  <c r="O95" i="492"/>
  <c r="M95" i="492"/>
  <c r="AB95" i="492" s="1"/>
  <c r="K95" i="492"/>
  <c r="G95" i="492"/>
  <c r="AB94" i="492"/>
  <c r="O94" i="492"/>
  <c r="M94" i="492"/>
  <c r="AA94" i="492" s="1"/>
  <c r="K94" i="492"/>
  <c r="G94" i="492"/>
  <c r="AB93" i="492"/>
  <c r="AA93" i="492"/>
  <c r="O93" i="492"/>
  <c r="M93" i="492"/>
  <c r="N93" i="492" s="1"/>
  <c r="K93" i="492"/>
  <c r="G93" i="492"/>
  <c r="O92" i="492"/>
  <c r="M92" i="492"/>
  <c r="N92" i="492" s="1"/>
  <c r="K92" i="492"/>
  <c r="G92" i="492"/>
  <c r="O91" i="492"/>
  <c r="M91" i="492"/>
  <c r="AB91" i="492" s="1"/>
  <c r="K91" i="492"/>
  <c r="G91" i="492"/>
  <c r="AB90" i="492"/>
  <c r="O90" i="492"/>
  <c r="N90" i="492"/>
  <c r="Q90" i="492" s="1"/>
  <c r="M90" i="492"/>
  <c r="M106" i="492" s="1"/>
  <c r="K90" i="492"/>
  <c r="G90" i="492"/>
  <c r="T89" i="492"/>
  <c r="S89" i="492"/>
  <c r="L89" i="492"/>
  <c r="O89" i="492" s="1"/>
  <c r="K89" i="492"/>
  <c r="J89" i="492"/>
  <c r="I89" i="492"/>
  <c r="AB76" i="492"/>
  <c r="O76" i="492"/>
  <c r="M76" i="492"/>
  <c r="AA76" i="492" s="1"/>
  <c r="K76" i="492"/>
  <c r="G76" i="492"/>
  <c r="AB75" i="492"/>
  <c r="AA75" i="492"/>
  <c r="O75" i="492"/>
  <c r="M75" i="492"/>
  <c r="N75" i="492" s="1"/>
  <c r="K75" i="492"/>
  <c r="G75" i="492"/>
  <c r="O74" i="492"/>
  <c r="M74" i="492"/>
  <c r="N74" i="492" s="1"/>
  <c r="K74" i="492"/>
  <c r="G74" i="492"/>
  <c r="O73" i="492"/>
  <c r="N73" i="492"/>
  <c r="P73" i="492" s="1"/>
  <c r="M73" i="492"/>
  <c r="AB73" i="492" s="1"/>
  <c r="K73" i="492"/>
  <c r="Q73" i="492" s="1"/>
  <c r="G73" i="492"/>
  <c r="T72" i="492"/>
  <c r="S72" i="492"/>
  <c r="L72" i="492"/>
  <c r="O72" i="492" s="1"/>
  <c r="K72" i="492"/>
  <c r="J72" i="492"/>
  <c r="I72" i="492"/>
  <c r="O61" i="492"/>
  <c r="M61" i="492"/>
  <c r="AB61" i="492" s="1"/>
  <c r="K61" i="492"/>
  <c r="G61" i="492"/>
  <c r="AB60" i="492"/>
  <c r="O60" i="492"/>
  <c r="M60" i="492"/>
  <c r="AA60" i="492" s="1"/>
  <c r="K60" i="492"/>
  <c r="G60" i="492"/>
  <c r="AB59" i="492"/>
  <c r="AA59" i="492"/>
  <c r="O59" i="492"/>
  <c r="M59" i="492"/>
  <c r="N59" i="492" s="1"/>
  <c r="K59" i="492"/>
  <c r="G59" i="492"/>
  <c r="O58" i="492"/>
  <c r="M58" i="492"/>
  <c r="N58" i="492" s="1"/>
  <c r="K58" i="492"/>
  <c r="G58" i="492"/>
  <c r="O57" i="492"/>
  <c r="M57" i="492"/>
  <c r="AB57" i="492" s="1"/>
  <c r="K57" i="492"/>
  <c r="G57" i="492"/>
  <c r="AB56" i="492"/>
  <c r="O56" i="492"/>
  <c r="N56" i="492"/>
  <c r="Q56" i="492" s="1"/>
  <c r="M56" i="492"/>
  <c r="M72" i="492" s="1"/>
  <c r="K56" i="492"/>
  <c r="G56" i="492"/>
  <c r="T55" i="492"/>
  <c r="S55" i="492"/>
  <c r="L55" i="492"/>
  <c r="O55" i="492" s="1"/>
  <c r="K55" i="492"/>
  <c r="J55" i="492"/>
  <c r="I55" i="492"/>
  <c r="AB41" i="492"/>
  <c r="O41" i="492"/>
  <c r="M41" i="492"/>
  <c r="AA41" i="492" s="1"/>
  <c r="K41" i="492"/>
  <c r="G41" i="492"/>
  <c r="AB40" i="492"/>
  <c r="AA40" i="492"/>
  <c r="O40" i="492"/>
  <c r="M40" i="492"/>
  <c r="N40" i="492" s="1"/>
  <c r="K40" i="492"/>
  <c r="G40" i="492"/>
  <c r="AB39" i="492"/>
  <c r="AA39" i="492"/>
  <c r="O39" i="492"/>
  <c r="N39" i="492"/>
  <c r="Q39" i="492" s="1"/>
  <c r="M39" i="492"/>
  <c r="K39" i="492"/>
  <c r="G39" i="492"/>
  <c r="AA38" i="492"/>
  <c r="T38" i="492"/>
  <c r="S38" i="492"/>
  <c r="N38" i="492"/>
  <c r="M38" i="492"/>
  <c r="AB38" i="492" s="1"/>
  <c r="AC22" i="492" s="1"/>
  <c r="L38" i="492"/>
  <c r="O38" i="492" s="1"/>
  <c r="J38" i="492"/>
  <c r="K38" i="492" s="1"/>
  <c r="Q38" i="492" s="1"/>
  <c r="R22" i="492" s="1"/>
  <c r="I38" i="492"/>
  <c r="AB22" i="492"/>
  <c r="O22" i="492"/>
  <c r="N22" i="492"/>
  <c r="Q22" i="492" s="1"/>
  <c r="M22" i="492"/>
  <c r="AA22" i="492" s="1"/>
  <c r="K22" i="492"/>
  <c r="G22" i="492"/>
  <c r="T21" i="492"/>
  <c r="S21" i="492"/>
  <c r="L21" i="492"/>
  <c r="O21" i="492" s="1"/>
  <c r="J21" i="492"/>
  <c r="K21" i="492" s="1"/>
  <c r="I21" i="492"/>
  <c r="O6" i="492"/>
  <c r="M6" i="492"/>
  <c r="N6" i="492" s="1"/>
  <c r="K6" i="492"/>
  <c r="G6" i="492"/>
  <c r="AB5" i="492"/>
  <c r="AA5" i="492"/>
  <c r="O5" i="492"/>
  <c r="N5" i="492"/>
  <c r="P5" i="492" s="1"/>
  <c r="M5" i="492"/>
  <c r="K5" i="492"/>
  <c r="Q5" i="492" s="1"/>
  <c r="G5" i="492"/>
  <c r="H2" i="492"/>
  <c r="H1" i="492"/>
  <c r="F1" i="492"/>
  <c r="I3" i="491" s="1"/>
  <c r="D1" i="492"/>
  <c r="F3" i="491" s="1"/>
  <c r="X29" i="491"/>
  <c r="W29" i="491"/>
  <c r="V29" i="491"/>
  <c r="T29" i="491"/>
  <c r="P29" i="491"/>
  <c r="M8" i="491" s="1"/>
  <c r="O29" i="491"/>
  <c r="N29" i="491"/>
  <c r="M29" i="491"/>
  <c r="H29" i="491"/>
  <c r="G29" i="491"/>
  <c r="D29" i="491"/>
  <c r="K8" i="491" s="1"/>
  <c r="N15" i="491"/>
  <c r="M15" i="491"/>
  <c r="K15" i="491"/>
  <c r="I15" i="491"/>
  <c r="H15" i="491"/>
  <c r="G15" i="491"/>
  <c r="G8" i="491" s="1"/>
  <c r="F15" i="491"/>
  <c r="E15" i="491"/>
  <c r="D15" i="491"/>
  <c r="I8" i="491"/>
  <c r="F8" i="491"/>
  <c r="E8" i="491"/>
  <c r="M7" i="491"/>
  <c r="K7" i="491"/>
  <c r="I7" i="491"/>
  <c r="G7" i="491"/>
  <c r="F7" i="491"/>
  <c r="E7" i="491"/>
  <c r="M6" i="491"/>
  <c r="K6" i="491"/>
  <c r="I6" i="491"/>
  <c r="G6" i="491"/>
  <c r="F6" i="491"/>
  <c r="E6" i="491"/>
  <c r="T157" i="490"/>
  <c r="S157" i="490"/>
  <c r="M157" i="490"/>
  <c r="AB157" i="490" s="1"/>
  <c r="AC141" i="490" s="1"/>
  <c r="L157" i="490"/>
  <c r="O157" i="490" s="1"/>
  <c r="K157" i="490"/>
  <c r="J157" i="490"/>
  <c r="I157" i="490"/>
  <c r="O143" i="490"/>
  <c r="M143" i="490"/>
  <c r="AB143" i="490" s="1"/>
  <c r="K143" i="490"/>
  <c r="G143" i="490"/>
  <c r="AB142" i="490"/>
  <c r="AA142" i="490"/>
  <c r="O142" i="490"/>
  <c r="M142" i="490"/>
  <c r="N142" i="490" s="1"/>
  <c r="K142" i="490"/>
  <c r="G142" i="490"/>
  <c r="AB141" i="490"/>
  <c r="AA141" i="490"/>
  <c r="O141" i="490"/>
  <c r="N141" i="490"/>
  <c r="P141" i="490" s="1"/>
  <c r="M141" i="490"/>
  <c r="K141" i="490"/>
  <c r="G141" i="490"/>
  <c r="T140" i="490"/>
  <c r="S140" i="490"/>
  <c r="M140" i="490"/>
  <c r="N140" i="490" s="1"/>
  <c r="L140" i="490"/>
  <c r="O140" i="490" s="1"/>
  <c r="J140" i="490"/>
  <c r="K140" i="490" s="1"/>
  <c r="I140" i="490"/>
  <c r="AA125" i="490"/>
  <c r="O125" i="490"/>
  <c r="M125" i="490"/>
  <c r="N125" i="490" s="1"/>
  <c r="K125" i="490"/>
  <c r="G125" i="490"/>
  <c r="AB124" i="490"/>
  <c r="AA124" i="490"/>
  <c r="Q124" i="490"/>
  <c r="P124" i="490"/>
  <c r="O124" i="490"/>
  <c r="N124" i="490"/>
  <c r="M124" i="490"/>
  <c r="K124" i="490"/>
  <c r="G124" i="490"/>
  <c r="T123" i="490"/>
  <c r="S123" i="490"/>
  <c r="O123" i="490"/>
  <c r="L123" i="490"/>
  <c r="J123" i="490"/>
  <c r="K123" i="490" s="1"/>
  <c r="I123" i="490"/>
  <c r="O111" i="490"/>
  <c r="M111" i="490"/>
  <c r="AB111" i="490" s="1"/>
  <c r="K111" i="490"/>
  <c r="G111" i="490"/>
  <c r="AB110" i="490"/>
  <c r="AA110" i="490"/>
  <c r="O110" i="490"/>
  <c r="N110" i="490"/>
  <c r="Q110" i="490" s="1"/>
  <c r="M110" i="490"/>
  <c r="K110" i="490"/>
  <c r="G110" i="490"/>
  <c r="AB109" i="490"/>
  <c r="AA109" i="490"/>
  <c r="O109" i="490"/>
  <c r="N109" i="490"/>
  <c r="Q109" i="490" s="1"/>
  <c r="M109" i="490"/>
  <c r="K109" i="490"/>
  <c r="P109" i="490" s="1"/>
  <c r="G109" i="490"/>
  <c r="AA108" i="490"/>
  <c r="O108" i="490"/>
  <c r="M108" i="490"/>
  <c r="N108" i="490" s="1"/>
  <c r="K108" i="490"/>
  <c r="G108" i="490"/>
  <c r="AB107" i="490"/>
  <c r="AA107" i="490"/>
  <c r="Q107" i="490"/>
  <c r="P107" i="490"/>
  <c r="O107" i="490"/>
  <c r="N107" i="490"/>
  <c r="M107" i="490"/>
  <c r="K107" i="490"/>
  <c r="G107" i="490"/>
  <c r="T106" i="490"/>
  <c r="S106" i="490"/>
  <c r="O106" i="490"/>
  <c r="L106" i="490"/>
  <c r="J106" i="490"/>
  <c r="K106" i="490" s="1"/>
  <c r="I106" i="490"/>
  <c r="O94" i="490"/>
  <c r="M94" i="490"/>
  <c r="AB94" i="490" s="1"/>
  <c r="K94" i="490"/>
  <c r="G94" i="490"/>
  <c r="AB93" i="490"/>
  <c r="AA93" i="490"/>
  <c r="O93" i="490"/>
  <c r="N93" i="490"/>
  <c r="Q93" i="490" s="1"/>
  <c r="M93" i="490"/>
  <c r="K93" i="490"/>
  <c r="G93" i="490"/>
  <c r="AB92" i="490"/>
  <c r="AA92" i="490"/>
  <c r="O92" i="490"/>
  <c r="N92" i="490"/>
  <c r="M92" i="490"/>
  <c r="K92" i="490"/>
  <c r="Q92" i="490" s="1"/>
  <c r="G92" i="490"/>
  <c r="AA91" i="490"/>
  <c r="O91" i="490"/>
  <c r="M91" i="490"/>
  <c r="N91" i="490" s="1"/>
  <c r="K91" i="490"/>
  <c r="G91" i="490"/>
  <c r="AB90" i="490"/>
  <c r="Q90" i="490"/>
  <c r="P90" i="490"/>
  <c r="O90" i="490"/>
  <c r="N90" i="490"/>
  <c r="M90" i="490"/>
  <c r="AA90" i="490" s="1"/>
  <c r="K90" i="490"/>
  <c r="G90" i="490"/>
  <c r="T89" i="490"/>
  <c r="S89" i="490"/>
  <c r="O89" i="490"/>
  <c r="L89" i="490"/>
  <c r="J89" i="490"/>
  <c r="K89" i="490" s="1"/>
  <c r="I89" i="490"/>
  <c r="O77" i="490"/>
  <c r="M77" i="490"/>
  <c r="AB77" i="490" s="1"/>
  <c r="K77" i="490"/>
  <c r="G77" i="490"/>
  <c r="AB76" i="490"/>
  <c r="AA76" i="490"/>
  <c r="O76" i="490"/>
  <c r="N76" i="490"/>
  <c r="P76" i="490" s="1"/>
  <c r="M76" i="490"/>
  <c r="K76" i="490"/>
  <c r="Q76" i="490" s="1"/>
  <c r="G76" i="490"/>
  <c r="AB75" i="490"/>
  <c r="AA75" i="490"/>
  <c r="O75" i="490"/>
  <c r="N75" i="490"/>
  <c r="Q75" i="490" s="1"/>
  <c r="M75" i="490"/>
  <c r="K75" i="490"/>
  <c r="G75" i="490"/>
  <c r="AA74" i="490"/>
  <c r="O74" i="490"/>
  <c r="N74" i="490"/>
  <c r="M74" i="490"/>
  <c r="AB74" i="490" s="1"/>
  <c r="K74" i="490"/>
  <c r="Q74" i="490" s="1"/>
  <c r="G74" i="490"/>
  <c r="AB73" i="490"/>
  <c r="Q73" i="490"/>
  <c r="O73" i="490"/>
  <c r="N73" i="490"/>
  <c r="P73" i="490" s="1"/>
  <c r="M73" i="490"/>
  <c r="AA73" i="490" s="1"/>
  <c r="K73" i="490"/>
  <c r="G73" i="490"/>
  <c r="T72" i="490"/>
  <c r="S72" i="490"/>
  <c r="O72" i="490"/>
  <c r="L72" i="490"/>
  <c r="J72" i="490"/>
  <c r="K72" i="490" s="1"/>
  <c r="I72" i="490"/>
  <c r="O59" i="490"/>
  <c r="M59" i="490"/>
  <c r="AB59" i="490" s="1"/>
  <c r="K59" i="490"/>
  <c r="G59" i="490"/>
  <c r="AB58" i="490"/>
  <c r="AA58" i="490"/>
  <c r="O58" i="490"/>
  <c r="N58" i="490"/>
  <c r="P58" i="490" s="1"/>
  <c r="M58" i="490"/>
  <c r="K58" i="490"/>
  <c r="Q58" i="490" s="1"/>
  <c r="G58" i="490"/>
  <c r="AB57" i="490"/>
  <c r="AA57" i="490"/>
  <c r="O57" i="490"/>
  <c r="N57" i="490"/>
  <c r="P57" i="490" s="1"/>
  <c r="M57" i="490"/>
  <c r="K57" i="490"/>
  <c r="Q57" i="490" s="1"/>
  <c r="G57" i="490"/>
  <c r="AB56" i="490"/>
  <c r="AA56" i="490"/>
  <c r="O56" i="490"/>
  <c r="N56" i="490"/>
  <c r="P56" i="490" s="1"/>
  <c r="M56" i="490"/>
  <c r="K56" i="490"/>
  <c r="G56" i="490"/>
  <c r="T55" i="490"/>
  <c r="S55" i="490"/>
  <c r="M55" i="490"/>
  <c r="N55" i="490" s="1"/>
  <c r="L55" i="490"/>
  <c r="O55" i="490" s="1"/>
  <c r="J55" i="490"/>
  <c r="K55" i="490" s="1"/>
  <c r="I55" i="490"/>
  <c r="AA45" i="490"/>
  <c r="O45" i="490"/>
  <c r="N45" i="490"/>
  <c r="M45" i="490"/>
  <c r="AB45" i="490" s="1"/>
  <c r="K45" i="490"/>
  <c r="Q45" i="490" s="1"/>
  <c r="G45" i="490"/>
  <c r="O44" i="490"/>
  <c r="M44" i="490"/>
  <c r="AB44" i="490" s="1"/>
  <c r="K44" i="490"/>
  <c r="G44" i="490"/>
  <c r="AA43" i="490"/>
  <c r="O43" i="490"/>
  <c r="N43" i="490"/>
  <c r="Q43" i="490" s="1"/>
  <c r="M43" i="490"/>
  <c r="AB43" i="490" s="1"/>
  <c r="K43" i="490"/>
  <c r="G43" i="490"/>
  <c r="AB42" i="490"/>
  <c r="AA42" i="490"/>
  <c r="O42" i="490"/>
  <c r="N42" i="490"/>
  <c r="Q42" i="490" s="1"/>
  <c r="M42" i="490"/>
  <c r="K42" i="490"/>
  <c r="G42" i="490"/>
  <c r="AA41" i="490"/>
  <c r="O41" i="490"/>
  <c r="N41" i="490"/>
  <c r="M41" i="490"/>
  <c r="AB41" i="490" s="1"/>
  <c r="K41" i="490"/>
  <c r="Q41" i="490" s="1"/>
  <c r="G41" i="490"/>
  <c r="O40" i="490"/>
  <c r="M40" i="490"/>
  <c r="AB40" i="490" s="1"/>
  <c r="K40" i="490"/>
  <c r="G40" i="490"/>
  <c r="AB39" i="490"/>
  <c r="O39" i="490"/>
  <c r="N39" i="490"/>
  <c r="P39" i="490" s="1"/>
  <c r="M39" i="490"/>
  <c r="AA39" i="490" s="1"/>
  <c r="K39" i="490"/>
  <c r="Q39" i="490" s="1"/>
  <c r="G39" i="490"/>
  <c r="T38" i="490"/>
  <c r="S38" i="490"/>
  <c r="L38" i="490"/>
  <c r="O38" i="490" s="1"/>
  <c r="K38" i="490"/>
  <c r="J38" i="490"/>
  <c r="I38" i="490"/>
  <c r="AQ29" i="490"/>
  <c r="AB27" i="490"/>
  <c r="O27" i="490"/>
  <c r="M27" i="490"/>
  <c r="AA27" i="490" s="1"/>
  <c r="K27" i="490"/>
  <c r="G27" i="490"/>
  <c r="O26" i="490"/>
  <c r="M26" i="490"/>
  <c r="AA26" i="490" s="1"/>
  <c r="K26" i="490"/>
  <c r="G26" i="490"/>
  <c r="O25" i="490"/>
  <c r="M25" i="490"/>
  <c r="N25" i="490" s="1"/>
  <c r="K25" i="490"/>
  <c r="G25" i="490"/>
  <c r="AB24" i="490"/>
  <c r="O24" i="490"/>
  <c r="N24" i="490"/>
  <c r="Q24" i="490" s="1"/>
  <c r="M24" i="490"/>
  <c r="AA24" i="490" s="1"/>
  <c r="K24" i="490"/>
  <c r="G24" i="490"/>
  <c r="AB23" i="490"/>
  <c r="O23" i="490"/>
  <c r="M23" i="490"/>
  <c r="AA23" i="490" s="1"/>
  <c r="K23" i="490"/>
  <c r="G23" i="490"/>
  <c r="F1" i="490" s="1"/>
  <c r="F2" i="490" s="1"/>
  <c r="AB22" i="490"/>
  <c r="AA22" i="490"/>
  <c r="O22" i="490"/>
  <c r="N22" i="490"/>
  <c r="Q22" i="490" s="1"/>
  <c r="M22" i="490"/>
  <c r="K22" i="490"/>
  <c r="G22" i="490"/>
  <c r="T21" i="490"/>
  <c r="S21" i="490"/>
  <c r="L21" i="490"/>
  <c r="O21" i="490" s="1"/>
  <c r="J21" i="490"/>
  <c r="I21" i="490"/>
  <c r="K21" i="490" s="1"/>
  <c r="O6" i="490"/>
  <c r="M6" i="490"/>
  <c r="AA6" i="490" s="1"/>
  <c r="K6" i="490"/>
  <c r="G6" i="490"/>
  <c r="AB5" i="490"/>
  <c r="AA5" i="490"/>
  <c r="O5" i="490"/>
  <c r="M5" i="490"/>
  <c r="N5" i="490" s="1"/>
  <c r="K5" i="490"/>
  <c r="G5" i="490"/>
  <c r="H2" i="490"/>
  <c r="H1" i="490"/>
  <c r="D1" i="490"/>
  <c r="T191" i="489"/>
  <c r="S191" i="489"/>
  <c r="L191" i="489"/>
  <c r="O191" i="489" s="1"/>
  <c r="J191" i="489"/>
  <c r="K191" i="489" s="1"/>
  <c r="I191" i="489"/>
  <c r="AB180" i="489"/>
  <c r="O180" i="489"/>
  <c r="M180" i="489"/>
  <c r="AA180" i="489" s="1"/>
  <c r="K180" i="489"/>
  <c r="G180" i="489"/>
  <c r="O179" i="489"/>
  <c r="M179" i="489"/>
  <c r="AA179" i="489" s="1"/>
  <c r="K179" i="489"/>
  <c r="G179" i="489"/>
  <c r="O178" i="489"/>
  <c r="M178" i="489"/>
  <c r="N178" i="489" s="1"/>
  <c r="K178" i="489"/>
  <c r="G178" i="489"/>
  <c r="AB177" i="489"/>
  <c r="O177" i="489"/>
  <c r="N177" i="489"/>
  <c r="Q177" i="489" s="1"/>
  <c r="M177" i="489"/>
  <c r="AA177" i="489" s="1"/>
  <c r="K177" i="489"/>
  <c r="G177" i="489"/>
  <c r="AB176" i="489"/>
  <c r="O176" i="489"/>
  <c r="M176" i="489"/>
  <c r="AA176" i="489" s="1"/>
  <c r="K176" i="489"/>
  <c r="G176" i="489"/>
  <c r="AB175" i="489"/>
  <c r="O175" i="489"/>
  <c r="M175" i="489"/>
  <c r="AA175" i="489" s="1"/>
  <c r="K175" i="489"/>
  <c r="G175" i="489"/>
  <c r="T174" i="489"/>
  <c r="S174" i="489"/>
  <c r="L174" i="489"/>
  <c r="O174" i="489" s="1"/>
  <c r="J174" i="489"/>
  <c r="I174" i="489"/>
  <c r="K174" i="489" s="1"/>
  <c r="O161" i="489"/>
  <c r="M161" i="489"/>
  <c r="AA161" i="489" s="1"/>
  <c r="K161" i="489"/>
  <c r="G161" i="489"/>
  <c r="O160" i="489"/>
  <c r="M160" i="489"/>
  <c r="N160" i="489" s="1"/>
  <c r="K160" i="489"/>
  <c r="G160" i="489"/>
  <c r="AB159" i="489"/>
  <c r="O159" i="489"/>
  <c r="N159" i="489"/>
  <c r="Q159" i="489" s="1"/>
  <c r="M159" i="489"/>
  <c r="AA159" i="489" s="1"/>
  <c r="K159" i="489"/>
  <c r="G159" i="489"/>
  <c r="O158" i="489"/>
  <c r="M158" i="489"/>
  <c r="AB158" i="489" s="1"/>
  <c r="K158" i="489"/>
  <c r="G158" i="489"/>
  <c r="T157" i="489"/>
  <c r="S157" i="489"/>
  <c r="L157" i="489"/>
  <c r="O157" i="489" s="1"/>
  <c r="J157" i="489"/>
  <c r="K157" i="489" s="1"/>
  <c r="I157" i="489"/>
  <c r="AB143" i="489"/>
  <c r="O143" i="489"/>
  <c r="M143" i="489"/>
  <c r="AA143" i="489" s="1"/>
  <c r="K143" i="489"/>
  <c r="G143" i="489"/>
  <c r="O142" i="489"/>
  <c r="M142" i="489"/>
  <c r="AA142" i="489" s="1"/>
  <c r="K142" i="489"/>
  <c r="G142" i="489"/>
  <c r="AB141" i="489"/>
  <c r="AA141" i="489"/>
  <c r="O141" i="489"/>
  <c r="N141" i="489"/>
  <c r="M141" i="489"/>
  <c r="K141" i="489"/>
  <c r="Q141" i="489" s="1"/>
  <c r="G141" i="489"/>
  <c r="T140" i="489"/>
  <c r="S140" i="489"/>
  <c r="L140" i="489"/>
  <c r="O140" i="489" s="1"/>
  <c r="K140" i="489"/>
  <c r="J140" i="489"/>
  <c r="I140" i="489"/>
  <c r="O127" i="489"/>
  <c r="M127" i="489"/>
  <c r="N127" i="489" s="1"/>
  <c r="K127" i="489"/>
  <c r="G127" i="489"/>
  <c r="AB126" i="489"/>
  <c r="AA126" i="489"/>
  <c r="O126" i="489"/>
  <c r="N126" i="489"/>
  <c r="Q126" i="489" s="1"/>
  <c r="M126" i="489"/>
  <c r="K126" i="489"/>
  <c r="G126" i="489"/>
  <c r="AB125" i="489"/>
  <c r="AA125" i="489"/>
  <c r="Q125" i="489"/>
  <c r="P125" i="489"/>
  <c r="O125" i="489"/>
  <c r="N125" i="489"/>
  <c r="M125" i="489"/>
  <c r="K125" i="489"/>
  <c r="G125" i="489"/>
  <c r="O124" i="489"/>
  <c r="M124" i="489"/>
  <c r="AB124" i="489" s="1"/>
  <c r="K124" i="489"/>
  <c r="G124" i="489"/>
  <c r="T123" i="489"/>
  <c r="S123" i="489"/>
  <c r="L123" i="489"/>
  <c r="J123" i="489"/>
  <c r="K123" i="489" s="1"/>
  <c r="I123" i="489"/>
  <c r="O123" i="489" s="1"/>
  <c r="O110" i="489"/>
  <c r="M110" i="489"/>
  <c r="AA110" i="489" s="1"/>
  <c r="K110" i="489"/>
  <c r="G110" i="489"/>
  <c r="O109" i="489"/>
  <c r="M109" i="489"/>
  <c r="N109" i="489" s="1"/>
  <c r="K109" i="489"/>
  <c r="G109" i="489"/>
  <c r="AB108" i="489"/>
  <c r="AA108" i="489"/>
  <c r="O108" i="489"/>
  <c r="N108" i="489"/>
  <c r="Q108" i="489" s="1"/>
  <c r="M108" i="489"/>
  <c r="K108" i="489"/>
  <c r="G108" i="489"/>
  <c r="O107" i="489"/>
  <c r="M107" i="489"/>
  <c r="AB107" i="489" s="1"/>
  <c r="K107" i="489"/>
  <c r="G107" i="489"/>
  <c r="T106" i="489"/>
  <c r="S106" i="489"/>
  <c r="L106" i="489"/>
  <c r="O106" i="489" s="1"/>
  <c r="J106" i="489"/>
  <c r="K106" i="489" s="1"/>
  <c r="I106" i="489"/>
  <c r="AB95" i="489"/>
  <c r="AA95" i="489"/>
  <c r="P95" i="489"/>
  <c r="O95" i="489"/>
  <c r="N95" i="489"/>
  <c r="M95" i="489"/>
  <c r="K95" i="489"/>
  <c r="Q95" i="489" s="1"/>
  <c r="G95" i="489"/>
  <c r="O94" i="489"/>
  <c r="M94" i="489"/>
  <c r="AA94" i="489" s="1"/>
  <c r="K94" i="489"/>
  <c r="G94" i="489"/>
  <c r="O93" i="489"/>
  <c r="M93" i="489"/>
  <c r="N93" i="489" s="1"/>
  <c r="K93" i="489"/>
  <c r="G93" i="489"/>
  <c r="AB92" i="489"/>
  <c r="O92" i="489"/>
  <c r="N92" i="489"/>
  <c r="Q92" i="489" s="1"/>
  <c r="M92" i="489"/>
  <c r="AA92" i="489" s="1"/>
  <c r="K92" i="489"/>
  <c r="G92" i="489"/>
  <c r="AB91" i="489"/>
  <c r="AA91" i="489"/>
  <c r="P91" i="489"/>
  <c r="O91" i="489"/>
  <c r="N91" i="489"/>
  <c r="Q91" i="489" s="1"/>
  <c r="M91" i="489"/>
  <c r="K91" i="489"/>
  <c r="G91" i="489"/>
  <c r="O90" i="489"/>
  <c r="M90" i="489"/>
  <c r="AB90" i="489" s="1"/>
  <c r="K90" i="489"/>
  <c r="G90" i="489"/>
  <c r="T89" i="489"/>
  <c r="S89" i="489"/>
  <c r="L89" i="489"/>
  <c r="O89" i="489" s="1"/>
  <c r="J89" i="489"/>
  <c r="K89" i="489" s="1"/>
  <c r="I89" i="489"/>
  <c r="O76" i="489"/>
  <c r="M76" i="489"/>
  <c r="AA76" i="489" s="1"/>
  <c r="K76" i="489"/>
  <c r="G76" i="489"/>
  <c r="O75" i="489"/>
  <c r="M75" i="489"/>
  <c r="N75" i="489" s="1"/>
  <c r="K75" i="489"/>
  <c r="G75" i="489"/>
  <c r="AB74" i="489"/>
  <c r="O74" i="489"/>
  <c r="N74" i="489"/>
  <c r="Q74" i="489" s="1"/>
  <c r="M74" i="489"/>
  <c r="AA74" i="489" s="1"/>
  <c r="K74" i="489"/>
  <c r="G74" i="489"/>
  <c r="O73" i="489"/>
  <c r="M73" i="489"/>
  <c r="AB73" i="489" s="1"/>
  <c r="K73" i="489"/>
  <c r="G73" i="489"/>
  <c r="T72" i="489"/>
  <c r="S72" i="489"/>
  <c r="L72" i="489"/>
  <c r="H1" i="489" s="1"/>
  <c r="J72" i="489"/>
  <c r="K72" i="489" s="1"/>
  <c r="I72" i="489"/>
  <c r="AB61" i="489"/>
  <c r="AA61" i="489"/>
  <c r="P61" i="489"/>
  <c r="O61" i="489"/>
  <c r="N61" i="489"/>
  <c r="Q61" i="489" s="1"/>
  <c r="M61" i="489"/>
  <c r="K61" i="489"/>
  <c r="G61" i="489"/>
  <c r="O60" i="489"/>
  <c r="M60" i="489"/>
  <c r="AA60" i="489" s="1"/>
  <c r="K60" i="489"/>
  <c r="G60" i="489"/>
  <c r="O59" i="489"/>
  <c r="M59" i="489"/>
  <c r="N59" i="489" s="1"/>
  <c r="K59" i="489"/>
  <c r="G59" i="489"/>
  <c r="AB58" i="489"/>
  <c r="O58" i="489"/>
  <c r="N58" i="489"/>
  <c r="Q58" i="489" s="1"/>
  <c r="M58" i="489"/>
  <c r="AA58" i="489" s="1"/>
  <c r="K58" i="489"/>
  <c r="G58" i="489"/>
  <c r="AB57" i="489"/>
  <c r="O57" i="489"/>
  <c r="M57" i="489"/>
  <c r="AA57" i="489" s="1"/>
  <c r="K57" i="489"/>
  <c r="G57" i="489"/>
  <c r="F1" i="489" s="1"/>
  <c r="O56" i="489"/>
  <c r="M56" i="489"/>
  <c r="AB56" i="489" s="1"/>
  <c r="K56" i="489"/>
  <c r="G56" i="489"/>
  <c r="T55" i="489"/>
  <c r="S55" i="489"/>
  <c r="L55" i="489"/>
  <c r="O55" i="489" s="1"/>
  <c r="J55" i="489"/>
  <c r="K55" i="489" s="1"/>
  <c r="I55" i="489"/>
  <c r="O41" i="489"/>
  <c r="M41" i="489"/>
  <c r="AA41" i="489" s="1"/>
  <c r="K41" i="489"/>
  <c r="G41" i="489"/>
  <c r="O40" i="489"/>
  <c r="M40" i="489"/>
  <c r="N40" i="489" s="1"/>
  <c r="K40" i="489"/>
  <c r="G40" i="489"/>
  <c r="AB39" i="489"/>
  <c r="AA39" i="489"/>
  <c r="O39" i="489"/>
  <c r="N39" i="489"/>
  <c r="Q39" i="489" s="1"/>
  <c r="M39" i="489"/>
  <c r="M55" i="489" s="1"/>
  <c r="K39" i="489"/>
  <c r="P39" i="489" s="1"/>
  <c r="G39" i="489"/>
  <c r="AA38" i="489"/>
  <c r="T38" i="489"/>
  <c r="S38" i="489"/>
  <c r="O38" i="489"/>
  <c r="M38" i="489"/>
  <c r="AB38" i="489" s="1"/>
  <c r="AC22" i="489" s="1"/>
  <c r="L38" i="489"/>
  <c r="K38" i="489"/>
  <c r="J38" i="489"/>
  <c r="I38" i="489"/>
  <c r="AB22" i="489"/>
  <c r="AA22" i="489"/>
  <c r="O22" i="489"/>
  <c r="N22" i="489"/>
  <c r="Q22" i="489" s="1"/>
  <c r="M22" i="489"/>
  <c r="K22" i="489"/>
  <c r="P22" i="489" s="1"/>
  <c r="G22" i="489"/>
  <c r="T21" i="489"/>
  <c r="S21" i="489"/>
  <c r="O21" i="489"/>
  <c r="L21" i="489"/>
  <c r="K21" i="489"/>
  <c r="J21" i="489"/>
  <c r="I21" i="489"/>
  <c r="AB6" i="489"/>
  <c r="AA6" i="489"/>
  <c r="O6" i="489"/>
  <c r="N6" i="489"/>
  <c r="Q6" i="489" s="1"/>
  <c r="M6" i="489"/>
  <c r="K6" i="489"/>
  <c r="G6" i="489"/>
  <c r="O5" i="489"/>
  <c r="M5" i="489"/>
  <c r="M21" i="489" s="1"/>
  <c r="K5" i="489"/>
  <c r="G5" i="489"/>
  <c r="H2" i="489"/>
  <c r="D1" i="489"/>
  <c r="X29" i="488"/>
  <c r="W29" i="488"/>
  <c r="V29" i="488"/>
  <c r="T29" i="488"/>
  <c r="M8" i="488" s="1"/>
  <c r="P29" i="488"/>
  <c r="O29" i="488"/>
  <c r="N29" i="488"/>
  <c r="M29" i="488"/>
  <c r="H29" i="488"/>
  <c r="G29" i="488"/>
  <c r="D29" i="488"/>
  <c r="K8" i="488" s="1"/>
  <c r="N15" i="488"/>
  <c r="M15" i="488"/>
  <c r="K15" i="488"/>
  <c r="I15" i="488"/>
  <c r="H15" i="488"/>
  <c r="G15" i="488"/>
  <c r="F15" i="488"/>
  <c r="E15" i="488"/>
  <c r="D15" i="488"/>
  <c r="G8" i="488" s="1"/>
  <c r="I8" i="488"/>
  <c r="F8" i="488"/>
  <c r="M7" i="488"/>
  <c r="K7" i="488"/>
  <c r="I7" i="488"/>
  <c r="G7" i="488"/>
  <c r="F7" i="488"/>
  <c r="E7" i="488"/>
  <c r="M6" i="488"/>
  <c r="K6" i="488"/>
  <c r="I6" i="488"/>
  <c r="G6" i="488"/>
  <c r="F6" i="488"/>
  <c r="E6" i="488"/>
  <c r="F3" i="488"/>
  <c r="T157" i="487"/>
  <c r="S157" i="487"/>
  <c r="M157" i="487"/>
  <c r="AB157" i="487" s="1"/>
  <c r="AC141" i="487" s="1"/>
  <c r="L157" i="487"/>
  <c r="O157" i="487" s="1"/>
  <c r="J157" i="487"/>
  <c r="K157" i="487" s="1"/>
  <c r="I157" i="487"/>
  <c r="AA143" i="487"/>
  <c r="O143" i="487"/>
  <c r="M143" i="487"/>
  <c r="AB143" i="487" s="1"/>
  <c r="K143" i="487"/>
  <c r="G143" i="487"/>
  <c r="AB142" i="487"/>
  <c r="AA142" i="487"/>
  <c r="O142" i="487"/>
  <c r="M142" i="487"/>
  <c r="N142" i="487" s="1"/>
  <c r="K142" i="487"/>
  <c r="G142" i="487"/>
  <c r="AB141" i="487"/>
  <c r="AA141" i="487"/>
  <c r="Q141" i="487"/>
  <c r="P141" i="487"/>
  <c r="O141" i="487"/>
  <c r="N141" i="487"/>
  <c r="M141" i="487"/>
  <c r="K141" i="487"/>
  <c r="G141" i="487"/>
  <c r="T140" i="487"/>
  <c r="S140" i="487"/>
  <c r="O140" i="487"/>
  <c r="L140" i="487"/>
  <c r="J140" i="487"/>
  <c r="K140" i="487" s="1"/>
  <c r="I140" i="487"/>
  <c r="AA125" i="487"/>
  <c r="O125" i="487"/>
  <c r="N125" i="487"/>
  <c r="Q125" i="487" s="1"/>
  <c r="M125" i="487"/>
  <c r="AB125" i="487" s="1"/>
  <c r="K125" i="487"/>
  <c r="G125" i="487"/>
  <c r="O124" i="487"/>
  <c r="N124" i="487"/>
  <c r="Q124" i="487" s="1"/>
  <c r="M124" i="487"/>
  <c r="M140" i="487" s="1"/>
  <c r="K124" i="487"/>
  <c r="G124" i="487"/>
  <c r="T123" i="487"/>
  <c r="S123" i="487"/>
  <c r="M123" i="487"/>
  <c r="AB123" i="487" s="1"/>
  <c r="AC107" i="487" s="1"/>
  <c r="L123" i="487"/>
  <c r="O123" i="487" s="1"/>
  <c r="J123" i="487"/>
  <c r="K123" i="487" s="1"/>
  <c r="I123" i="487"/>
  <c r="O111" i="487"/>
  <c r="N111" i="487"/>
  <c r="Q111" i="487" s="1"/>
  <c r="M111" i="487"/>
  <c r="AB111" i="487" s="1"/>
  <c r="K111" i="487"/>
  <c r="G111" i="487"/>
  <c r="AA110" i="487"/>
  <c r="O110" i="487"/>
  <c r="N110" i="487"/>
  <c r="P110" i="487" s="1"/>
  <c r="M110" i="487"/>
  <c r="AB110" i="487" s="1"/>
  <c r="K110" i="487"/>
  <c r="Q110" i="487" s="1"/>
  <c r="G110" i="487"/>
  <c r="AB109" i="487"/>
  <c r="AA109" i="487"/>
  <c r="Q109" i="487"/>
  <c r="O109" i="487"/>
  <c r="N109" i="487"/>
  <c r="P109" i="487" s="1"/>
  <c r="M109" i="487"/>
  <c r="K109" i="487"/>
  <c r="G109" i="487"/>
  <c r="AB108" i="487"/>
  <c r="AA108" i="487"/>
  <c r="O108" i="487"/>
  <c r="N108" i="487"/>
  <c r="Q108" i="487" s="1"/>
  <c r="M108" i="487"/>
  <c r="K108" i="487"/>
  <c r="G108" i="487"/>
  <c r="O107" i="487"/>
  <c r="N107" i="487"/>
  <c r="Q107" i="487" s="1"/>
  <c r="M107" i="487"/>
  <c r="AB107" i="487" s="1"/>
  <c r="K107" i="487"/>
  <c r="G107" i="487"/>
  <c r="T106" i="487"/>
  <c r="S106" i="487"/>
  <c r="M106" i="487"/>
  <c r="AB106" i="487" s="1"/>
  <c r="AC90" i="487" s="1"/>
  <c r="L106" i="487"/>
  <c r="O106" i="487" s="1"/>
  <c r="J106" i="487"/>
  <c r="K106" i="487" s="1"/>
  <c r="I106" i="487"/>
  <c r="AA94" i="487"/>
  <c r="O94" i="487"/>
  <c r="N94" i="487"/>
  <c r="Q94" i="487" s="1"/>
  <c r="M94" i="487"/>
  <c r="AB94" i="487" s="1"/>
  <c r="K94" i="487"/>
  <c r="G94" i="487"/>
  <c r="AA93" i="487"/>
  <c r="O93" i="487"/>
  <c r="N93" i="487"/>
  <c r="P93" i="487" s="1"/>
  <c r="M93" i="487"/>
  <c r="AB93" i="487" s="1"/>
  <c r="K93" i="487"/>
  <c r="Q93" i="487" s="1"/>
  <c r="G93" i="487"/>
  <c r="AB92" i="487"/>
  <c r="AA92" i="487"/>
  <c r="Q92" i="487"/>
  <c r="O92" i="487"/>
  <c r="N92" i="487"/>
  <c r="P92" i="487" s="1"/>
  <c r="M92" i="487"/>
  <c r="K92" i="487"/>
  <c r="G92" i="487"/>
  <c r="AA91" i="487"/>
  <c r="O91" i="487"/>
  <c r="N91" i="487"/>
  <c r="Q91" i="487" s="1"/>
  <c r="M91" i="487"/>
  <c r="AB91" i="487" s="1"/>
  <c r="K91" i="487"/>
  <c r="G91" i="487"/>
  <c r="O90" i="487"/>
  <c r="N90" i="487"/>
  <c r="Q90" i="487" s="1"/>
  <c r="M90" i="487"/>
  <c r="AB90" i="487" s="1"/>
  <c r="K90" i="487"/>
  <c r="G90" i="487"/>
  <c r="T89" i="487"/>
  <c r="S89" i="487"/>
  <c r="M89" i="487"/>
  <c r="AB89" i="487" s="1"/>
  <c r="AC73" i="487" s="1"/>
  <c r="L89" i="487"/>
  <c r="O89" i="487" s="1"/>
  <c r="J89" i="487"/>
  <c r="K89" i="487" s="1"/>
  <c r="I89" i="487"/>
  <c r="AA77" i="487"/>
  <c r="O77" i="487"/>
  <c r="N77" i="487"/>
  <c r="Q77" i="487" s="1"/>
  <c r="M77" i="487"/>
  <c r="AB77" i="487" s="1"/>
  <c r="K77" i="487"/>
  <c r="G77" i="487"/>
  <c r="AB76" i="487"/>
  <c r="AA76" i="487"/>
  <c r="O76" i="487"/>
  <c r="N76" i="487"/>
  <c r="P76" i="487" s="1"/>
  <c r="M76" i="487"/>
  <c r="K76" i="487"/>
  <c r="Q76" i="487" s="1"/>
  <c r="G76" i="487"/>
  <c r="AB75" i="487"/>
  <c r="AA75" i="487"/>
  <c r="Q75" i="487"/>
  <c r="O75" i="487"/>
  <c r="N75" i="487"/>
  <c r="P75" i="487" s="1"/>
  <c r="M75" i="487"/>
  <c r="K75" i="487"/>
  <c r="G75" i="487"/>
  <c r="AA74" i="487"/>
  <c r="O74" i="487"/>
  <c r="N74" i="487"/>
  <c r="Q74" i="487" s="1"/>
  <c r="M74" i="487"/>
  <c r="AB74" i="487" s="1"/>
  <c r="K74" i="487"/>
  <c r="G74" i="487"/>
  <c r="O73" i="487"/>
  <c r="N73" i="487"/>
  <c r="Q73" i="487" s="1"/>
  <c r="M73" i="487"/>
  <c r="AB73" i="487" s="1"/>
  <c r="K73" i="487"/>
  <c r="G73" i="487"/>
  <c r="T72" i="487"/>
  <c r="S72" i="487"/>
  <c r="M72" i="487"/>
  <c r="AB72" i="487" s="1"/>
  <c r="AC56" i="487" s="1"/>
  <c r="L72" i="487"/>
  <c r="O72" i="487" s="1"/>
  <c r="J72" i="487"/>
  <c r="K72" i="487" s="1"/>
  <c r="I72" i="487"/>
  <c r="AA59" i="487"/>
  <c r="O59" i="487"/>
  <c r="N59" i="487"/>
  <c r="Q59" i="487" s="1"/>
  <c r="M59" i="487"/>
  <c r="AB59" i="487" s="1"/>
  <c r="K59" i="487"/>
  <c r="G59" i="487"/>
  <c r="AB58" i="487"/>
  <c r="AA58" i="487"/>
  <c r="O58" i="487"/>
  <c r="M58" i="487"/>
  <c r="N58" i="487" s="1"/>
  <c r="K58" i="487"/>
  <c r="G58" i="487"/>
  <c r="AA57" i="487"/>
  <c r="Q57" i="487"/>
  <c r="O57" i="487"/>
  <c r="N57" i="487"/>
  <c r="P57" i="487" s="1"/>
  <c r="M57" i="487"/>
  <c r="AB57" i="487" s="1"/>
  <c r="K57" i="487"/>
  <c r="G57" i="487"/>
  <c r="AB56" i="487"/>
  <c r="AA56" i="487"/>
  <c r="Q56" i="487"/>
  <c r="P56" i="487"/>
  <c r="O56" i="487"/>
  <c r="N56" i="487"/>
  <c r="M56" i="487"/>
  <c r="K56" i="487"/>
  <c r="G56" i="487"/>
  <c r="T55" i="487"/>
  <c r="S55" i="487"/>
  <c r="O55" i="487"/>
  <c r="L55" i="487"/>
  <c r="J55" i="487"/>
  <c r="K55" i="487" s="1"/>
  <c r="I55" i="487"/>
  <c r="AA45" i="487"/>
  <c r="O45" i="487"/>
  <c r="N45" i="487"/>
  <c r="Q45" i="487" s="1"/>
  <c r="M45" i="487"/>
  <c r="AB45" i="487" s="1"/>
  <c r="K45" i="487"/>
  <c r="G45" i="487"/>
  <c r="AA44" i="487"/>
  <c r="O44" i="487"/>
  <c r="N44" i="487"/>
  <c r="Q44" i="487" s="1"/>
  <c r="M44" i="487"/>
  <c r="AB44" i="487" s="1"/>
  <c r="K44" i="487"/>
  <c r="G44" i="487"/>
  <c r="AA43" i="487"/>
  <c r="O43" i="487"/>
  <c r="M43" i="487"/>
  <c r="AB43" i="487" s="1"/>
  <c r="K43" i="487"/>
  <c r="G43" i="487"/>
  <c r="AA42" i="487"/>
  <c r="Q42" i="487"/>
  <c r="O42" i="487"/>
  <c r="N42" i="487"/>
  <c r="P42" i="487" s="1"/>
  <c r="M42" i="487"/>
  <c r="AB42" i="487" s="1"/>
  <c r="K42" i="487"/>
  <c r="G42" i="487"/>
  <c r="AA41" i="487"/>
  <c r="O41" i="487"/>
  <c r="N41" i="487"/>
  <c r="Q41" i="487" s="1"/>
  <c r="M41" i="487"/>
  <c r="AB41" i="487" s="1"/>
  <c r="K41" i="487"/>
  <c r="G41" i="487"/>
  <c r="AA40" i="487"/>
  <c r="O40" i="487"/>
  <c r="N40" i="487"/>
  <c r="Q40" i="487" s="1"/>
  <c r="M40" i="487"/>
  <c r="AB40" i="487" s="1"/>
  <c r="K40" i="487"/>
  <c r="G40" i="487"/>
  <c r="O39" i="487"/>
  <c r="M39" i="487"/>
  <c r="M55" i="487" s="1"/>
  <c r="K39" i="487"/>
  <c r="G39" i="487"/>
  <c r="T38" i="487"/>
  <c r="S38" i="487"/>
  <c r="L38" i="487"/>
  <c r="O38" i="487" s="1"/>
  <c r="J38" i="487"/>
  <c r="K38" i="487" s="1"/>
  <c r="I38" i="487"/>
  <c r="AQ29" i="487"/>
  <c r="O27" i="487"/>
  <c r="M27" i="487"/>
  <c r="AB27" i="487" s="1"/>
  <c r="K27" i="487"/>
  <c r="G27" i="487"/>
  <c r="AB26" i="487"/>
  <c r="AA26" i="487"/>
  <c r="O26" i="487"/>
  <c r="M26" i="487"/>
  <c r="N26" i="487" s="1"/>
  <c r="K26" i="487"/>
  <c r="G26" i="487"/>
  <c r="AB25" i="487"/>
  <c r="AA25" i="487"/>
  <c r="O25" i="487"/>
  <c r="M25" i="487"/>
  <c r="N25" i="487" s="1"/>
  <c r="K25" i="487"/>
  <c r="G25" i="487"/>
  <c r="O24" i="487"/>
  <c r="M24" i="487"/>
  <c r="AB24" i="487" s="1"/>
  <c r="K24" i="487"/>
  <c r="G24" i="487"/>
  <c r="O23" i="487"/>
  <c r="M23" i="487"/>
  <c r="AB23" i="487" s="1"/>
  <c r="K23" i="487"/>
  <c r="G23" i="487"/>
  <c r="AB22" i="487"/>
  <c r="O22" i="487"/>
  <c r="M22" i="487"/>
  <c r="AA22" i="487" s="1"/>
  <c r="K22" i="487"/>
  <c r="G22" i="487"/>
  <c r="T21" i="487"/>
  <c r="S21" i="487"/>
  <c r="L21" i="487"/>
  <c r="O21" i="487" s="1"/>
  <c r="J21" i="487"/>
  <c r="K21" i="487" s="1"/>
  <c r="I21" i="487"/>
  <c r="AB6" i="487"/>
  <c r="AA6" i="487"/>
  <c r="O6" i="487"/>
  <c r="M6" i="487"/>
  <c r="N6" i="487" s="1"/>
  <c r="K6" i="487"/>
  <c r="G6" i="487"/>
  <c r="AB5" i="487"/>
  <c r="AA5" i="487"/>
  <c r="Q5" i="487"/>
  <c r="O5" i="487"/>
  <c r="N5" i="487"/>
  <c r="P5" i="487" s="1"/>
  <c r="M5" i="487"/>
  <c r="M21" i="487" s="1"/>
  <c r="K5" i="487"/>
  <c r="G5" i="487"/>
  <c r="H2" i="487"/>
  <c r="F1" i="487"/>
  <c r="F2" i="487" s="1"/>
  <c r="D1" i="487"/>
  <c r="F3" i="485" s="1"/>
  <c r="T191" i="486"/>
  <c r="S191" i="486"/>
  <c r="O191" i="486"/>
  <c r="L191" i="486"/>
  <c r="J191" i="486"/>
  <c r="K191" i="486" s="1"/>
  <c r="I191" i="486"/>
  <c r="O180" i="486"/>
  <c r="M180" i="486"/>
  <c r="AB180" i="486" s="1"/>
  <c r="K180" i="486"/>
  <c r="G180" i="486"/>
  <c r="AB179" i="486"/>
  <c r="AA179" i="486"/>
  <c r="O179" i="486"/>
  <c r="M179" i="486"/>
  <c r="N179" i="486" s="1"/>
  <c r="K179" i="486"/>
  <c r="G179" i="486"/>
  <c r="AB178" i="486"/>
  <c r="AA178" i="486"/>
  <c r="P178" i="486"/>
  <c r="O178" i="486"/>
  <c r="N178" i="486"/>
  <c r="Q178" i="486" s="1"/>
  <c r="M178" i="486"/>
  <c r="K178" i="486"/>
  <c r="G178" i="486"/>
  <c r="O177" i="486"/>
  <c r="M177" i="486"/>
  <c r="AB177" i="486" s="1"/>
  <c r="K177" i="486"/>
  <c r="G177" i="486"/>
  <c r="O176" i="486"/>
  <c r="M176" i="486"/>
  <c r="AB176" i="486" s="1"/>
  <c r="K176" i="486"/>
  <c r="G176" i="486"/>
  <c r="AB175" i="486"/>
  <c r="O175" i="486"/>
  <c r="M175" i="486"/>
  <c r="AA175" i="486" s="1"/>
  <c r="K175" i="486"/>
  <c r="G175" i="486"/>
  <c r="T174" i="486"/>
  <c r="S174" i="486"/>
  <c r="L174" i="486"/>
  <c r="O174" i="486" s="1"/>
  <c r="J174" i="486"/>
  <c r="K174" i="486" s="1"/>
  <c r="I174" i="486"/>
  <c r="AB161" i="486"/>
  <c r="AA161" i="486"/>
  <c r="O161" i="486"/>
  <c r="M161" i="486"/>
  <c r="N161" i="486" s="1"/>
  <c r="K161" i="486"/>
  <c r="G161" i="486"/>
  <c r="AB160" i="486"/>
  <c r="AA160" i="486"/>
  <c r="P160" i="486"/>
  <c r="O160" i="486"/>
  <c r="N160" i="486"/>
  <c r="Q160" i="486" s="1"/>
  <c r="M160" i="486"/>
  <c r="K160" i="486"/>
  <c r="G160" i="486"/>
  <c r="O159" i="486"/>
  <c r="M159" i="486"/>
  <c r="AB159" i="486" s="1"/>
  <c r="K159" i="486"/>
  <c r="G159" i="486"/>
  <c r="O158" i="486"/>
  <c r="N158" i="486"/>
  <c r="Q158" i="486" s="1"/>
  <c r="M158" i="486"/>
  <c r="AB158" i="486" s="1"/>
  <c r="K158" i="486"/>
  <c r="G158" i="486"/>
  <c r="T157" i="486"/>
  <c r="S157" i="486"/>
  <c r="O157" i="486"/>
  <c r="M157" i="486"/>
  <c r="AB157" i="486" s="1"/>
  <c r="AC141" i="486" s="1"/>
  <c r="L157" i="486"/>
  <c r="J157" i="486"/>
  <c r="K157" i="486" s="1"/>
  <c r="I157" i="486"/>
  <c r="O143" i="486"/>
  <c r="N143" i="486"/>
  <c r="Q143" i="486" s="1"/>
  <c r="M143" i="486"/>
  <c r="AB143" i="486" s="1"/>
  <c r="K143" i="486"/>
  <c r="G143" i="486"/>
  <c r="AB142" i="486"/>
  <c r="AA142" i="486"/>
  <c r="Q142" i="486"/>
  <c r="O142" i="486"/>
  <c r="N142" i="486"/>
  <c r="P142" i="486" s="1"/>
  <c r="M142" i="486"/>
  <c r="K142" i="486"/>
  <c r="G142" i="486"/>
  <c r="AB141" i="486"/>
  <c r="AA141" i="486"/>
  <c r="Q141" i="486"/>
  <c r="O141" i="486"/>
  <c r="N141" i="486"/>
  <c r="P141" i="486" s="1"/>
  <c r="M141" i="486"/>
  <c r="K141" i="486"/>
  <c r="G141" i="486"/>
  <c r="T140" i="486"/>
  <c r="S140" i="486"/>
  <c r="L140" i="486"/>
  <c r="J140" i="486"/>
  <c r="K140" i="486" s="1"/>
  <c r="I140" i="486"/>
  <c r="O140" i="486" s="1"/>
  <c r="AB127" i="486"/>
  <c r="AA127" i="486"/>
  <c r="P127" i="486"/>
  <c r="O127" i="486"/>
  <c r="N127" i="486"/>
  <c r="Q127" i="486" s="1"/>
  <c r="M127" i="486"/>
  <c r="K127" i="486"/>
  <c r="G127" i="486"/>
  <c r="O126" i="486"/>
  <c r="M126" i="486"/>
  <c r="AB126" i="486" s="1"/>
  <c r="K126" i="486"/>
  <c r="G126" i="486"/>
  <c r="AA125" i="486"/>
  <c r="O125" i="486"/>
  <c r="M125" i="486"/>
  <c r="AB125" i="486" s="1"/>
  <c r="K125" i="486"/>
  <c r="G125" i="486"/>
  <c r="AB124" i="486"/>
  <c r="O124" i="486"/>
  <c r="M124" i="486"/>
  <c r="AA124" i="486" s="1"/>
  <c r="K124" i="486"/>
  <c r="G124" i="486"/>
  <c r="T123" i="486"/>
  <c r="S123" i="486"/>
  <c r="L123" i="486"/>
  <c r="O123" i="486" s="1"/>
  <c r="J123" i="486"/>
  <c r="K123" i="486" s="1"/>
  <c r="I123" i="486"/>
  <c r="AB110" i="486"/>
  <c r="AA110" i="486"/>
  <c r="O110" i="486"/>
  <c r="N110" i="486"/>
  <c r="Q110" i="486" s="1"/>
  <c r="M110" i="486"/>
  <c r="K110" i="486"/>
  <c r="G110" i="486"/>
  <c r="AB109" i="486"/>
  <c r="AA109" i="486"/>
  <c r="P109" i="486"/>
  <c r="O109" i="486"/>
  <c r="N109" i="486"/>
  <c r="M109" i="486"/>
  <c r="K109" i="486"/>
  <c r="Q109" i="486" s="1"/>
  <c r="G109" i="486"/>
  <c r="O108" i="486"/>
  <c r="M108" i="486"/>
  <c r="AB108" i="486" s="1"/>
  <c r="K108" i="486"/>
  <c r="G108" i="486"/>
  <c r="O107" i="486"/>
  <c r="N107" i="486"/>
  <c r="Q107" i="486" s="1"/>
  <c r="M107" i="486"/>
  <c r="AB107" i="486" s="1"/>
  <c r="K107" i="486"/>
  <c r="G107" i="486"/>
  <c r="T106" i="486"/>
  <c r="S106" i="486"/>
  <c r="L106" i="486"/>
  <c r="O106" i="486" s="1"/>
  <c r="J106" i="486"/>
  <c r="K106" i="486" s="1"/>
  <c r="I106" i="486"/>
  <c r="AA95" i="486"/>
  <c r="O95" i="486"/>
  <c r="M95" i="486"/>
  <c r="AB95" i="486" s="1"/>
  <c r="K95" i="486"/>
  <c r="G95" i="486"/>
  <c r="AB94" i="486"/>
  <c r="AA94" i="486"/>
  <c r="O94" i="486"/>
  <c r="N94" i="486"/>
  <c r="Q94" i="486" s="1"/>
  <c r="M94" i="486"/>
  <c r="K94" i="486"/>
  <c r="G94" i="486"/>
  <c r="AB93" i="486"/>
  <c r="AA93" i="486"/>
  <c r="P93" i="486"/>
  <c r="O93" i="486"/>
  <c r="N93" i="486"/>
  <c r="M93" i="486"/>
  <c r="K93" i="486"/>
  <c r="Q93" i="486" s="1"/>
  <c r="G93" i="486"/>
  <c r="O92" i="486"/>
  <c r="M92" i="486"/>
  <c r="AB92" i="486" s="1"/>
  <c r="K92" i="486"/>
  <c r="G92" i="486"/>
  <c r="AA91" i="486"/>
  <c r="O91" i="486"/>
  <c r="M91" i="486"/>
  <c r="AB91" i="486" s="1"/>
  <c r="K91" i="486"/>
  <c r="G91" i="486"/>
  <c r="AB90" i="486"/>
  <c r="O90" i="486"/>
  <c r="M90" i="486"/>
  <c r="AA90" i="486" s="1"/>
  <c r="K90" i="486"/>
  <c r="G90" i="486"/>
  <c r="T89" i="486"/>
  <c r="S89" i="486"/>
  <c r="L89" i="486"/>
  <c r="O89" i="486" s="1"/>
  <c r="J89" i="486"/>
  <c r="K89" i="486" s="1"/>
  <c r="I89" i="486"/>
  <c r="AB76" i="486"/>
  <c r="AA76" i="486"/>
  <c r="O76" i="486"/>
  <c r="N76" i="486"/>
  <c r="Q76" i="486" s="1"/>
  <c r="M76" i="486"/>
  <c r="K76" i="486"/>
  <c r="G76" i="486"/>
  <c r="AB75" i="486"/>
  <c r="AA75" i="486"/>
  <c r="Q75" i="486"/>
  <c r="P75" i="486"/>
  <c r="O75" i="486"/>
  <c r="N75" i="486"/>
  <c r="M75" i="486"/>
  <c r="K75" i="486"/>
  <c r="G75" i="486"/>
  <c r="O74" i="486"/>
  <c r="M74" i="486"/>
  <c r="AB74" i="486" s="1"/>
  <c r="K74" i="486"/>
  <c r="G74" i="486"/>
  <c r="O73" i="486"/>
  <c r="N73" i="486"/>
  <c r="Q73" i="486" s="1"/>
  <c r="M73" i="486"/>
  <c r="AB73" i="486" s="1"/>
  <c r="K73" i="486"/>
  <c r="G73" i="486"/>
  <c r="T72" i="486"/>
  <c r="S72" i="486"/>
  <c r="L72" i="486"/>
  <c r="O72" i="486" s="1"/>
  <c r="J72" i="486"/>
  <c r="K72" i="486" s="1"/>
  <c r="I72" i="486"/>
  <c r="AA61" i="486"/>
  <c r="O61" i="486"/>
  <c r="M61" i="486"/>
  <c r="AB61" i="486" s="1"/>
  <c r="K61" i="486"/>
  <c r="G61" i="486"/>
  <c r="AB60" i="486"/>
  <c r="AA60" i="486"/>
  <c r="O60" i="486"/>
  <c r="N60" i="486"/>
  <c r="P60" i="486" s="1"/>
  <c r="M60" i="486"/>
  <c r="K60" i="486"/>
  <c r="Q60" i="486" s="1"/>
  <c r="G60" i="486"/>
  <c r="AB59" i="486"/>
  <c r="AA59" i="486"/>
  <c r="P59" i="486"/>
  <c r="O59" i="486"/>
  <c r="N59" i="486"/>
  <c r="M59" i="486"/>
  <c r="K59" i="486"/>
  <c r="Q59" i="486" s="1"/>
  <c r="G59" i="486"/>
  <c r="O58" i="486"/>
  <c r="M58" i="486"/>
  <c r="M72" i="486" s="1"/>
  <c r="K58" i="486"/>
  <c r="G58" i="486"/>
  <c r="O57" i="486"/>
  <c r="M57" i="486"/>
  <c r="AB57" i="486" s="1"/>
  <c r="K57" i="486"/>
  <c r="G57" i="486"/>
  <c r="AB56" i="486"/>
  <c r="O56" i="486"/>
  <c r="M56" i="486"/>
  <c r="AA56" i="486" s="1"/>
  <c r="K56" i="486"/>
  <c r="G56" i="486"/>
  <c r="T55" i="486"/>
  <c r="S55" i="486"/>
  <c r="L55" i="486"/>
  <c r="O55" i="486" s="1"/>
  <c r="J55" i="486"/>
  <c r="K55" i="486" s="1"/>
  <c r="I55" i="486"/>
  <c r="AB41" i="486"/>
  <c r="AA41" i="486"/>
  <c r="O41" i="486"/>
  <c r="M41" i="486"/>
  <c r="N41" i="486" s="1"/>
  <c r="K41" i="486"/>
  <c r="G41" i="486"/>
  <c r="AA40" i="486"/>
  <c r="O40" i="486"/>
  <c r="M40" i="486"/>
  <c r="N40" i="486" s="1"/>
  <c r="K40" i="486"/>
  <c r="G40" i="486"/>
  <c r="O39" i="486"/>
  <c r="N39" i="486"/>
  <c r="Q39" i="486" s="1"/>
  <c r="M39" i="486"/>
  <c r="M55" i="486" s="1"/>
  <c r="K39" i="486"/>
  <c r="G39" i="486"/>
  <c r="T38" i="486"/>
  <c r="S38" i="486"/>
  <c r="M38" i="486"/>
  <c r="AB38" i="486" s="1"/>
  <c r="AC22" i="486" s="1"/>
  <c r="L38" i="486"/>
  <c r="O38" i="486" s="1"/>
  <c r="J38" i="486"/>
  <c r="K38" i="486" s="1"/>
  <c r="I38" i="486"/>
  <c r="AB22" i="486"/>
  <c r="O22" i="486"/>
  <c r="N22" i="486"/>
  <c r="Q22" i="486" s="1"/>
  <c r="M22" i="486"/>
  <c r="AA22" i="486" s="1"/>
  <c r="K22" i="486"/>
  <c r="G22" i="486"/>
  <c r="T21" i="486"/>
  <c r="S21" i="486"/>
  <c r="M21" i="486"/>
  <c r="AB21" i="486" s="1"/>
  <c r="AC5" i="486" s="1"/>
  <c r="L21" i="486"/>
  <c r="O21" i="486" s="1"/>
  <c r="J21" i="486"/>
  <c r="K21" i="486" s="1"/>
  <c r="I21" i="486"/>
  <c r="O6" i="486"/>
  <c r="M6" i="486"/>
  <c r="AB6" i="486" s="1"/>
  <c r="K6" i="486"/>
  <c r="G6" i="486"/>
  <c r="O5" i="486"/>
  <c r="N5" i="486"/>
  <c r="Q5" i="486" s="1"/>
  <c r="M5" i="486"/>
  <c r="AB5" i="486" s="1"/>
  <c r="K5" i="486"/>
  <c r="G5" i="486"/>
  <c r="F1" i="486" s="1"/>
  <c r="H2" i="486"/>
  <c r="H1" i="486"/>
  <c r="D1" i="486"/>
  <c r="X29" i="485"/>
  <c r="W29" i="485"/>
  <c r="V29" i="485"/>
  <c r="T29" i="485"/>
  <c r="P29" i="485"/>
  <c r="M8" i="485" s="1"/>
  <c r="O29" i="485"/>
  <c r="K8" i="485" s="1"/>
  <c r="N29" i="485"/>
  <c r="M29" i="485"/>
  <c r="H29" i="485"/>
  <c r="G29" i="485"/>
  <c r="D29" i="485"/>
  <c r="N15" i="485"/>
  <c r="I8" i="485" s="1"/>
  <c r="M15" i="485"/>
  <c r="K15" i="485"/>
  <c r="I15" i="485"/>
  <c r="H15" i="485"/>
  <c r="G15" i="485"/>
  <c r="F15" i="485"/>
  <c r="G8" i="485" s="1"/>
  <c r="E15" i="485"/>
  <c r="D15" i="485"/>
  <c r="F8" i="485"/>
  <c r="M7" i="485"/>
  <c r="K7" i="485"/>
  <c r="I7" i="485"/>
  <c r="G7" i="485"/>
  <c r="F7" i="485"/>
  <c r="E7" i="485"/>
  <c r="M6" i="485"/>
  <c r="K6" i="485"/>
  <c r="I6" i="485"/>
  <c r="G6" i="485"/>
  <c r="F6" i="485"/>
  <c r="E6" i="485"/>
  <c r="T157" i="484"/>
  <c r="S157" i="484"/>
  <c r="M157" i="484"/>
  <c r="AB157" i="484" s="1"/>
  <c r="AC141" i="484" s="1"/>
  <c r="L157" i="484"/>
  <c r="O157" i="484" s="1"/>
  <c r="J157" i="484"/>
  <c r="K157" i="484" s="1"/>
  <c r="I157" i="484"/>
  <c r="AA143" i="484"/>
  <c r="O143" i="484"/>
  <c r="N143" i="484"/>
  <c r="Q143" i="484" s="1"/>
  <c r="M143" i="484"/>
  <c r="AB143" i="484" s="1"/>
  <c r="K143" i="484"/>
  <c r="G143" i="484"/>
  <c r="AB142" i="484"/>
  <c r="AA142" i="484"/>
  <c r="O142" i="484"/>
  <c r="M142" i="484"/>
  <c r="N142" i="484" s="1"/>
  <c r="K142" i="484"/>
  <c r="G142" i="484"/>
  <c r="AB141" i="484"/>
  <c r="AA141" i="484"/>
  <c r="Q141" i="484"/>
  <c r="O141" i="484"/>
  <c r="N141" i="484"/>
  <c r="P141" i="484" s="1"/>
  <c r="M141" i="484"/>
  <c r="K141" i="484"/>
  <c r="G141" i="484"/>
  <c r="T140" i="484"/>
  <c r="S140" i="484"/>
  <c r="M140" i="484"/>
  <c r="N140" i="484" s="1"/>
  <c r="L140" i="484"/>
  <c r="O140" i="484" s="1"/>
  <c r="J140" i="484"/>
  <c r="K140" i="484" s="1"/>
  <c r="I140" i="484"/>
  <c r="AB125" i="484"/>
  <c r="AA125" i="484"/>
  <c r="Q125" i="484"/>
  <c r="O125" i="484"/>
  <c r="N125" i="484"/>
  <c r="M125" i="484"/>
  <c r="K125" i="484"/>
  <c r="P125" i="484" s="1"/>
  <c r="G125" i="484"/>
  <c r="AB124" i="484"/>
  <c r="AA124" i="484"/>
  <c r="O124" i="484"/>
  <c r="N124" i="484"/>
  <c r="Q124" i="484" s="1"/>
  <c r="M124" i="484"/>
  <c r="K124" i="484"/>
  <c r="G124" i="484"/>
  <c r="T123" i="484"/>
  <c r="S123" i="484"/>
  <c r="O123" i="484"/>
  <c r="M123" i="484"/>
  <c r="AB123" i="484" s="1"/>
  <c r="AC107" i="484" s="1"/>
  <c r="L123" i="484"/>
  <c r="J123" i="484"/>
  <c r="K123" i="484" s="1"/>
  <c r="I123" i="484"/>
  <c r="AA111" i="484"/>
  <c r="O111" i="484"/>
  <c r="N111" i="484"/>
  <c r="Q111" i="484" s="1"/>
  <c r="M111" i="484"/>
  <c r="AB111" i="484" s="1"/>
  <c r="K111" i="484"/>
  <c r="G111" i="484"/>
  <c r="AA110" i="484"/>
  <c r="O110" i="484"/>
  <c r="N110" i="484"/>
  <c r="Q110" i="484" s="1"/>
  <c r="M110" i="484"/>
  <c r="AB110" i="484" s="1"/>
  <c r="K110" i="484"/>
  <c r="G110" i="484"/>
  <c r="AB109" i="484"/>
  <c r="AA109" i="484"/>
  <c r="O109" i="484"/>
  <c r="N109" i="484"/>
  <c r="Q109" i="484" s="1"/>
  <c r="M109" i="484"/>
  <c r="K109" i="484"/>
  <c r="G109" i="484"/>
  <c r="AA108" i="484"/>
  <c r="Q108" i="484"/>
  <c r="O108" i="484"/>
  <c r="N108" i="484"/>
  <c r="M108" i="484"/>
  <c r="AB108" i="484" s="1"/>
  <c r="K108" i="484"/>
  <c r="P108" i="484" s="1"/>
  <c r="G108" i="484"/>
  <c r="AB107" i="484"/>
  <c r="O107" i="484"/>
  <c r="N107" i="484"/>
  <c r="Q107" i="484" s="1"/>
  <c r="M107" i="484"/>
  <c r="AA107" i="484" s="1"/>
  <c r="K107" i="484"/>
  <c r="G107" i="484"/>
  <c r="T106" i="484"/>
  <c r="S106" i="484"/>
  <c r="O106" i="484"/>
  <c r="M106" i="484"/>
  <c r="AB106" i="484" s="1"/>
  <c r="AC90" i="484" s="1"/>
  <c r="L106" i="484"/>
  <c r="J106" i="484"/>
  <c r="K106" i="484" s="1"/>
  <c r="I106" i="484"/>
  <c r="AA94" i="484"/>
  <c r="O94" i="484"/>
  <c r="N94" i="484"/>
  <c r="Q94" i="484" s="1"/>
  <c r="M94" i="484"/>
  <c r="AB94" i="484" s="1"/>
  <c r="K94" i="484"/>
  <c r="G94" i="484"/>
  <c r="AA93" i="484"/>
  <c r="O93" i="484"/>
  <c r="N93" i="484"/>
  <c r="P93" i="484" s="1"/>
  <c r="M93" i="484"/>
  <c r="AB93" i="484" s="1"/>
  <c r="K93" i="484"/>
  <c r="Q93" i="484" s="1"/>
  <c r="G93" i="484"/>
  <c r="AB92" i="484"/>
  <c r="AA92" i="484"/>
  <c r="O92" i="484"/>
  <c r="N92" i="484"/>
  <c r="Q92" i="484" s="1"/>
  <c r="M92" i="484"/>
  <c r="K92" i="484"/>
  <c r="G92" i="484"/>
  <c r="AA91" i="484"/>
  <c r="Q91" i="484"/>
  <c r="O91" i="484"/>
  <c r="N91" i="484"/>
  <c r="M91" i="484"/>
  <c r="AB91" i="484" s="1"/>
  <c r="K91" i="484"/>
  <c r="P91" i="484" s="1"/>
  <c r="G91" i="484"/>
  <c r="AB90" i="484"/>
  <c r="O90" i="484"/>
  <c r="N90" i="484"/>
  <c r="Q90" i="484" s="1"/>
  <c r="M90" i="484"/>
  <c r="AA90" i="484" s="1"/>
  <c r="K90" i="484"/>
  <c r="G90" i="484"/>
  <c r="T89" i="484"/>
  <c r="S89" i="484"/>
  <c r="O89" i="484"/>
  <c r="M89" i="484"/>
  <c r="AB89" i="484" s="1"/>
  <c r="AC73" i="484" s="1"/>
  <c r="L89" i="484"/>
  <c r="J89" i="484"/>
  <c r="K89" i="484" s="1"/>
  <c r="I89" i="484"/>
  <c r="AA77" i="484"/>
  <c r="O77" i="484"/>
  <c r="N77" i="484"/>
  <c r="Q77" i="484" s="1"/>
  <c r="M77" i="484"/>
  <c r="AB77" i="484" s="1"/>
  <c r="K77" i="484"/>
  <c r="G77" i="484"/>
  <c r="AA76" i="484"/>
  <c r="O76" i="484"/>
  <c r="N76" i="484"/>
  <c r="P76" i="484" s="1"/>
  <c r="M76" i="484"/>
  <c r="AB76" i="484" s="1"/>
  <c r="K76" i="484"/>
  <c r="Q76" i="484" s="1"/>
  <c r="G76" i="484"/>
  <c r="AB75" i="484"/>
  <c r="AA75" i="484"/>
  <c r="O75" i="484"/>
  <c r="N75" i="484"/>
  <c r="Q75" i="484" s="1"/>
  <c r="M75" i="484"/>
  <c r="K75" i="484"/>
  <c r="G75" i="484"/>
  <c r="AA74" i="484"/>
  <c r="O74" i="484"/>
  <c r="N74" i="484"/>
  <c r="P74" i="484" s="1"/>
  <c r="M74" i="484"/>
  <c r="AB74" i="484" s="1"/>
  <c r="K74" i="484"/>
  <c r="Q74" i="484" s="1"/>
  <c r="G74" i="484"/>
  <c r="AB73" i="484"/>
  <c r="O73" i="484"/>
  <c r="N73" i="484"/>
  <c r="Q73" i="484" s="1"/>
  <c r="M73" i="484"/>
  <c r="AA73" i="484" s="1"/>
  <c r="K73" i="484"/>
  <c r="G73" i="484"/>
  <c r="T72" i="484"/>
  <c r="S72" i="484"/>
  <c r="O72" i="484"/>
  <c r="M72" i="484"/>
  <c r="AB72" i="484" s="1"/>
  <c r="AC56" i="484" s="1"/>
  <c r="L72" i="484"/>
  <c r="J72" i="484"/>
  <c r="K72" i="484" s="1"/>
  <c r="I72" i="484"/>
  <c r="AA59" i="484"/>
  <c r="O59" i="484"/>
  <c r="N59" i="484"/>
  <c r="Q59" i="484" s="1"/>
  <c r="M59" i="484"/>
  <c r="AB59" i="484" s="1"/>
  <c r="K59" i="484"/>
  <c r="G59" i="484"/>
  <c r="AA58" i="484"/>
  <c r="O58" i="484"/>
  <c r="N58" i="484"/>
  <c r="P58" i="484" s="1"/>
  <c r="M58" i="484"/>
  <c r="AB58" i="484" s="1"/>
  <c r="K58" i="484"/>
  <c r="Q58" i="484" s="1"/>
  <c r="G58" i="484"/>
  <c r="AB57" i="484"/>
  <c r="AA57" i="484"/>
  <c r="O57" i="484"/>
  <c r="N57" i="484"/>
  <c r="Q57" i="484" s="1"/>
  <c r="M57" i="484"/>
  <c r="K57" i="484"/>
  <c r="G57" i="484"/>
  <c r="AB56" i="484"/>
  <c r="AA56" i="484"/>
  <c r="Q56" i="484"/>
  <c r="O56" i="484"/>
  <c r="N56" i="484"/>
  <c r="P56" i="484" s="1"/>
  <c r="M56" i="484"/>
  <c r="K56" i="484"/>
  <c r="G56" i="484"/>
  <c r="T55" i="484"/>
  <c r="S55" i="484"/>
  <c r="L55" i="484"/>
  <c r="O55" i="484" s="1"/>
  <c r="J55" i="484"/>
  <c r="K55" i="484" s="1"/>
  <c r="I55" i="484"/>
  <c r="AA45" i="484"/>
  <c r="O45" i="484"/>
  <c r="N45" i="484"/>
  <c r="P45" i="484" s="1"/>
  <c r="M45" i="484"/>
  <c r="AB45" i="484" s="1"/>
  <c r="K45" i="484"/>
  <c r="Q45" i="484" s="1"/>
  <c r="G45" i="484"/>
  <c r="AA44" i="484"/>
  <c r="O44" i="484"/>
  <c r="N44" i="484"/>
  <c r="Q44" i="484" s="1"/>
  <c r="M44" i="484"/>
  <c r="AB44" i="484" s="1"/>
  <c r="K44" i="484"/>
  <c r="G44" i="484"/>
  <c r="AA43" i="484"/>
  <c r="O43" i="484"/>
  <c r="N43" i="484"/>
  <c r="P43" i="484" s="1"/>
  <c r="M43" i="484"/>
  <c r="AB43" i="484" s="1"/>
  <c r="K43" i="484"/>
  <c r="Q43" i="484" s="1"/>
  <c r="G43" i="484"/>
  <c r="AB42" i="484"/>
  <c r="AA42" i="484"/>
  <c r="O42" i="484"/>
  <c r="N42" i="484"/>
  <c r="Q42" i="484" s="1"/>
  <c r="M42" i="484"/>
  <c r="K42" i="484"/>
  <c r="G42" i="484"/>
  <c r="AA41" i="484"/>
  <c r="O41" i="484"/>
  <c r="N41" i="484"/>
  <c r="P41" i="484" s="1"/>
  <c r="M41" i="484"/>
  <c r="AB41" i="484" s="1"/>
  <c r="K41" i="484"/>
  <c r="Q41" i="484" s="1"/>
  <c r="G41" i="484"/>
  <c r="AA40" i="484"/>
  <c r="O40" i="484"/>
  <c r="N40" i="484"/>
  <c r="Q40" i="484" s="1"/>
  <c r="M40" i="484"/>
  <c r="AB40" i="484" s="1"/>
  <c r="K40" i="484"/>
  <c r="G40" i="484"/>
  <c r="AB39" i="484"/>
  <c r="O39" i="484"/>
  <c r="N39" i="484"/>
  <c r="Q39" i="484" s="1"/>
  <c r="M39" i="484"/>
  <c r="M55" i="484" s="1"/>
  <c r="K39" i="484"/>
  <c r="G39" i="484"/>
  <c r="T38" i="484"/>
  <c r="S38" i="484"/>
  <c r="L38" i="484"/>
  <c r="O38" i="484" s="1"/>
  <c r="J38" i="484"/>
  <c r="K38" i="484" s="1"/>
  <c r="I38" i="484"/>
  <c r="AQ29" i="484"/>
  <c r="AB27" i="484"/>
  <c r="O27" i="484"/>
  <c r="M27" i="484"/>
  <c r="AA27" i="484" s="1"/>
  <c r="K27" i="484"/>
  <c r="G27" i="484"/>
  <c r="O26" i="484"/>
  <c r="M26" i="484"/>
  <c r="AA26" i="484" s="1"/>
  <c r="K26" i="484"/>
  <c r="G26" i="484"/>
  <c r="O25" i="484"/>
  <c r="M25" i="484"/>
  <c r="N25" i="484" s="1"/>
  <c r="K25" i="484"/>
  <c r="G25" i="484"/>
  <c r="O24" i="484"/>
  <c r="M24" i="484"/>
  <c r="AB24" i="484" s="1"/>
  <c r="K24" i="484"/>
  <c r="G24" i="484"/>
  <c r="AB23" i="484"/>
  <c r="O23" i="484"/>
  <c r="M23" i="484"/>
  <c r="AA23" i="484" s="1"/>
  <c r="K23" i="484"/>
  <c r="G23" i="484"/>
  <c r="AB22" i="484"/>
  <c r="O22" i="484"/>
  <c r="M22" i="484"/>
  <c r="AA22" i="484" s="1"/>
  <c r="K22" i="484"/>
  <c r="G22" i="484"/>
  <c r="T21" i="484"/>
  <c r="S21" i="484"/>
  <c r="L21" i="484"/>
  <c r="O21" i="484" s="1"/>
  <c r="K21" i="484"/>
  <c r="J21" i="484"/>
  <c r="I21" i="484"/>
  <c r="O6" i="484"/>
  <c r="M6" i="484"/>
  <c r="AA6" i="484" s="1"/>
  <c r="K6" i="484"/>
  <c r="G6" i="484"/>
  <c r="AB5" i="484"/>
  <c r="AA5" i="484"/>
  <c r="O5" i="484"/>
  <c r="N5" i="484"/>
  <c r="P5" i="484" s="1"/>
  <c r="M5" i="484"/>
  <c r="M21" i="484" s="1"/>
  <c r="K5" i="484"/>
  <c r="Q5" i="484" s="1"/>
  <c r="G5" i="484"/>
  <c r="H2" i="484"/>
  <c r="H1" i="484"/>
  <c r="F1" i="484"/>
  <c r="F2" i="484" s="1"/>
  <c r="D1" i="484"/>
  <c r="T191" i="483"/>
  <c r="S191" i="483"/>
  <c r="L191" i="483"/>
  <c r="O191" i="483" s="1"/>
  <c r="J191" i="483"/>
  <c r="K191" i="483" s="1"/>
  <c r="I191" i="483"/>
  <c r="O183" i="483"/>
  <c r="M183" i="483"/>
  <c r="AB183" i="483" s="1"/>
  <c r="K183" i="483"/>
  <c r="G183" i="483"/>
  <c r="AB182" i="483"/>
  <c r="AA182" i="483"/>
  <c r="O182" i="483"/>
  <c r="M182" i="483"/>
  <c r="N182" i="483" s="1"/>
  <c r="K182" i="483"/>
  <c r="G182" i="483"/>
  <c r="AA181" i="483"/>
  <c r="O181" i="483"/>
  <c r="M181" i="483"/>
  <c r="N181" i="483" s="1"/>
  <c r="K181" i="483"/>
  <c r="G181" i="483"/>
  <c r="O180" i="483"/>
  <c r="M180" i="483"/>
  <c r="AB180" i="483" s="1"/>
  <c r="K180" i="483"/>
  <c r="G180" i="483"/>
  <c r="O179" i="483"/>
  <c r="M179" i="483"/>
  <c r="AB179" i="483" s="1"/>
  <c r="K179" i="483"/>
  <c r="G179" i="483"/>
  <c r="AB178" i="483"/>
  <c r="AA178" i="483"/>
  <c r="O178" i="483"/>
  <c r="M178" i="483"/>
  <c r="N178" i="483" s="1"/>
  <c r="K178" i="483"/>
  <c r="G178" i="483"/>
  <c r="AA177" i="483"/>
  <c r="O177" i="483"/>
  <c r="M177" i="483"/>
  <c r="N177" i="483" s="1"/>
  <c r="K177" i="483"/>
  <c r="G177" i="483"/>
  <c r="O176" i="483"/>
  <c r="M176" i="483"/>
  <c r="AB176" i="483" s="1"/>
  <c r="K176" i="483"/>
  <c r="G176" i="483"/>
  <c r="AB175" i="483"/>
  <c r="O175" i="483"/>
  <c r="N175" i="483"/>
  <c r="Q175" i="483" s="1"/>
  <c r="M175" i="483"/>
  <c r="AA175" i="483" s="1"/>
  <c r="K175" i="483"/>
  <c r="G175" i="483"/>
  <c r="T174" i="483"/>
  <c r="S174" i="483"/>
  <c r="M174" i="483"/>
  <c r="AB174" i="483" s="1"/>
  <c r="AC158" i="483" s="1"/>
  <c r="L174" i="483"/>
  <c r="O174" i="483" s="1"/>
  <c r="J174" i="483"/>
  <c r="K174" i="483" s="1"/>
  <c r="I174" i="483"/>
  <c r="AA160" i="483"/>
  <c r="O160" i="483"/>
  <c r="M160" i="483"/>
  <c r="AB160" i="483" s="1"/>
  <c r="K160" i="483"/>
  <c r="G160" i="483"/>
  <c r="AB159" i="483"/>
  <c r="AA159" i="483"/>
  <c r="O159" i="483"/>
  <c r="M159" i="483"/>
  <c r="N159" i="483" s="1"/>
  <c r="K159" i="483"/>
  <c r="G159" i="483"/>
  <c r="AB158" i="483"/>
  <c r="AA158" i="483"/>
  <c r="Q158" i="483"/>
  <c r="O158" i="483"/>
  <c r="N158" i="483"/>
  <c r="P158" i="483" s="1"/>
  <c r="M158" i="483"/>
  <c r="K158" i="483"/>
  <c r="G158" i="483"/>
  <c r="T157" i="483"/>
  <c r="S157" i="483"/>
  <c r="L157" i="483"/>
  <c r="O157" i="483" s="1"/>
  <c r="J157" i="483"/>
  <c r="I157" i="483"/>
  <c r="K157" i="483" s="1"/>
  <c r="AA143" i="483"/>
  <c r="O143" i="483"/>
  <c r="M143" i="483"/>
  <c r="N143" i="483" s="1"/>
  <c r="K143" i="483"/>
  <c r="G143" i="483"/>
  <c r="O142" i="483"/>
  <c r="M142" i="483"/>
  <c r="AB142" i="483" s="1"/>
  <c r="K142" i="483"/>
  <c r="G142" i="483"/>
  <c r="AB141" i="483"/>
  <c r="O141" i="483"/>
  <c r="N141" i="483"/>
  <c r="Q141" i="483" s="1"/>
  <c r="M141" i="483"/>
  <c r="M157" i="483" s="1"/>
  <c r="K141" i="483"/>
  <c r="G141" i="483"/>
  <c r="T140" i="483"/>
  <c r="S140" i="483"/>
  <c r="M140" i="483"/>
  <c r="AB140" i="483" s="1"/>
  <c r="AC124" i="483" s="1"/>
  <c r="L140" i="483"/>
  <c r="O140" i="483" s="1"/>
  <c r="J140" i="483"/>
  <c r="K140" i="483" s="1"/>
  <c r="I140" i="483"/>
  <c r="AA127" i="483"/>
  <c r="O127" i="483"/>
  <c r="N127" i="483"/>
  <c r="Q127" i="483" s="1"/>
  <c r="M127" i="483"/>
  <c r="AB127" i="483" s="1"/>
  <c r="K127" i="483"/>
  <c r="G127" i="483"/>
  <c r="AB126" i="483"/>
  <c r="AA126" i="483"/>
  <c r="O126" i="483"/>
  <c r="M126" i="483"/>
  <c r="N126" i="483" s="1"/>
  <c r="K126" i="483"/>
  <c r="G126" i="483"/>
  <c r="AA125" i="483"/>
  <c r="O125" i="483"/>
  <c r="N125" i="483"/>
  <c r="Q125" i="483" s="1"/>
  <c r="M125" i="483"/>
  <c r="AB125" i="483" s="1"/>
  <c r="K125" i="483"/>
  <c r="P125" i="483" s="1"/>
  <c r="G125" i="483"/>
  <c r="Q124" i="483"/>
  <c r="O124" i="483"/>
  <c r="N124" i="483"/>
  <c r="P124" i="483" s="1"/>
  <c r="M124" i="483"/>
  <c r="AB124" i="483" s="1"/>
  <c r="K124" i="483"/>
  <c r="G124" i="483"/>
  <c r="T123" i="483"/>
  <c r="S123" i="483"/>
  <c r="L123" i="483"/>
  <c r="O123" i="483" s="1"/>
  <c r="J123" i="483"/>
  <c r="K123" i="483" s="1"/>
  <c r="I123" i="483"/>
  <c r="AA110" i="483"/>
  <c r="O110" i="483"/>
  <c r="M110" i="483"/>
  <c r="AB110" i="483" s="1"/>
  <c r="K110" i="483"/>
  <c r="G110" i="483"/>
  <c r="AA109" i="483"/>
  <c r="O109" i="483"/>
  <c r="M109" i="483"/>
  <c r="AB109" i="483" s="1"/>
  <c r="K109" i="483"/>
  <c r="G109" i="483"/>
  <c r="AA108" i="483"/>
  <c r="O108" i="483"/>
  <c r="M108" i="483"/>
  <c r="N108" i="483" s="1"/>
  <c r="K108" i="483"/>
  <c r="G108" i="483"/>
  <c r="AB107" i="483"/>
  <c r="O107" i="483"/>
  <c r="N107" i="483"/>
  <c r="Q107" i="483" s="1"/>
  <c r="M107" i="483"/>
  <c r="M123" i="483" s="1"/>
  <c r="K107" i="483"/>
  <c r="G107" i="483"/>
  <c r="T106" i="483"/>
  <c r="S106" i="483"/>
  <c r="L106" i="483"/>
  <c r="O106" i="483" s="1"/>
  <c r="J106" i="483"/>
  <c r="K106" i="483" s="1"/>
  <c r="I106" i="483"/>
  <c r="AA95" i="483"/>
  <c r="O95" i="483"/>
  <c r="M95" i="483"/>
  <c r="N95" i="483" s="1"/>
  <c r="K95" i="483"/>
  <c r="G95" i="483"/>
  <c r="O94" i="483"/>
  <c r="M94" i="483"/>
  <c r="AB94" i="483" s="1"/>
  <c r="K94" i="483"/>
  <c r="G94" i="483"/>
  <c r="O93" i="483"/>
  <c r="M93" i="483"/>
  <c r="AB93" i="483" s="1"/>
  <c r="K93" i="483"/>
  <c r="G93" i="483"/>
  <c r="O92" i="483"/>
  <c r="N92" i="483"/>
  <c r="Q92" i="483" s="1"/>
  <c r="M92" i="483"/>
  <c r="AA92" i="483" s="1"/>
  <c r="K92" i="483"/>
  <c r="G92" i="483"/>
  <c r="AA91" i="483"/>
  <c r="O91" i="483"/>
  <c r="N91" i="483"/>
  <c r="Q91" i="483" s="1"/>
  <c r="M91" i="483"/>
  <c r="AB91" i="483" s="1"/>
  <c r="K91" i="483"/>
  <c r="G91" i="483"/>
  <c r="O90" i="483"/>
  <c r="M90" i="483"/>
  <c r="N90" i="483" s="1"/>
  <c r="K90" i="483"/>
  <c r="G90" i="483"/>
  <c r="T89" i="483"/>
  <c r="S89" i="483"/>
  <c r="L89" i="483"/>
  <c r="O89" i="483" s="1"/>
  <c r="J89" i="483"/>
  <c r="K89" i="483" s="1"/>
  <c r="I89" i="483"/>
  <c r="AA76" i="483"/>
  <c r="O76" i="483"/>
  <c r="M76" i="483"/>
  <c r="AB76" i="483" s="1"/>
  <c r="K76" i="483"/>
  <c r="G76" i="483"/>
  <c r="AA75" i="483"/>
  <c r="O75" i="483"/>
  <c r="M75" i="483"/>
  <c r="AB75" i="483" s="1"/>
  <c r="K75" i="483"/>
  <c r="G75" i="483"/>
  <c r="O74" i="483"/>
  <c r="N74" i="483"/>
  <c r="Q74" i="483" s="1"/>
  <c r="M74" i="483"/>
  <c r="AA74" i="483" s="1"/>
  <c r="K74" i="483"/>
  <c r="G74" i="483"/>
  <c r="O73" i="483"/>
  <c r="M73" i="483"/>
  <c r="M89" i="483" s="1"/>
  <c r="K73" i="483"/>
  <c r="G73" i="483"/>
  <c r="T72" i="483"/>
  <c r="S72" i="483"/>
  <c r="L72" i="483"/>
  <c r="O72" i="483" s="1"/>
  <c r="J72" i="483"/>
  <c r="K72" i="483" s="1"/>
  <c r="I72" i="483"/>
  <c r="O61" i="483"/>
  <c r="M61" i="483"/>
  <c r="N61" i="483" s="1"/>
  <c r="K61" i="483"/>
  <c r="G61" i="483"/>
  <c r="AA60" i="483"/>
  <c r="O60" i="483"/>
  <c r="M60" i="483"/>
  <c r="AB60" i="483" s="1"/>
  <c r="K60" i="483"/>
  <c r="G60" i="483"/>
  <c r="O59" i="483"/>
  <c r="M59" i="483"/>
  <c r="AB59" i="483" s="1"/>
  <c r="K59" i="483"/>
  <c r="G59" i="483"/>
  <c r="O58" i="483"/>
  <c r="M58" i="483"/>
  <c r="AA58" i="483" s="1"/>
  <c r="K58" i="483"/>
  <c r="G58" i="483"/>
  <c r="O57" i="483"/>
  <c r="M57" i="483"/>
  <c r="N57" i="483" s="1"/>
  <c r="K57" i="483"/>
  <c r="G57" i="483"/>
  <c r="O56" i="483"/>
  <c r="M56" i="483"/>
  <c r="N56" i="483" s="1"/>
  <c r="K56" i="483"/>
  <c r="G56" i="483"/>
  <c r="T55" i="483"/>
  <c r="S55" i="483"/>
  <c r="L55" i="483"/>
  <c r="O55" i="483" s="1"/>
  <c r="J55" i="483"/>
  <c r="K55" i="483" s="1"/>
  <c r="I55" i="483"/>
  <c r="O41" i="483"/>
  <c r="M41" i="483"/>
  <c r="AB41" i="483" s="1"/>
  <c r="K41" i="483"/>
  <c r="G41" i="483"/>
  <c r="AA40" i="483"/>
  <c r="O40" i="483"/>
  <c r="M40" i="483"/>
  <c r="AB40" i="483" s="1"/>
  <c r="K40" i="483"/>
  <c r="G40" i="483"/>
  <c r="O39" i="483"/>
  <c r="N39" i="483"/>
  <c r="Q39" i="483" s="1"/>
  <c r="M39" i="483"/>
  <c r="M55" i="483" s="1"/>
  <c r="K39" i="483"/>
  <c r="G39" i="483"/>
  <c r="T38" i="483"/>
  <c r="S38" i="483"/>
  <c r="L38" i="483"/>
  <c r="O38" i="483" s="1"/>
  <c r="J38" i="483"/>
  <c r="K38" i="483" s="1"/>
  <c r="I38" i="483"/>
  <c r="O22" i="483"/>
  <c r="M22" i="483"/>
  <c r="AB22" i="483" s="1"/>
  <c r="K22" i="483"/>
  <c r="G22" i="483"/>
  <c r="T21" i="483"/>
  <c r="S21" i="483"/>
  <c r="L21" i="483"/>
  <c r="O21" i="483" s="1"/>
  <c r="J21" i="483"/>
  <c r="K21" i="483" s="1"/>
  <c r="I21" i="483"/>
  <c r="AA6" i="483"/>
  <c r="O6" i="483"/>
  <c r="M6" i="483"/>
  <c r="N6" i="483" s="1"/>
  <c r="K6" i="483"/>
  <c r="G6" i="483"/>
  <c r="AB5" i="483"/>
  <c r="AA5" i="483"/>
  <c r="O5" i="483"/>
  <c r="M5" i="483"/>
  <c r="N5" i="483" s="1"/>
  <c r="K5" i="483"/>
  <c r="G5" i="483"/>
  <c r="F1" i="483" s="1"/>
  <c r="H2" i="483"/>
  <c r="H1" i="483"/>
  <c r="D1" i="483"/>
  <c r="X29" i="482"/>
  <c r="W29" i="482"/>
  <c r="V29" i="482"/>
  <c r="T29" i="482"/>
  <c r="P29" i="482"/>
  <c r="O29" i="482"/>
  <c r="N29" i="482"/>
  <c r="M29" i="482"/>
  <c r="H29" i="482"/>
  <c r="G29" i="482"/>
  <c r="D29" i="482"/>
  <c r="N15" i="482"/>
  <c r="I8" i="482" s="1"/>
  <c r="M15" i="482"/>
  <c r="K15" i="482"/>
  <c r="I15" i="482"/>
  <c r="H15" i="482"/>
  <c r="G15" i="482"/>
  <c r="F15" i="482"/>
  <c r="E15" i="482"/>
  <c r="E8" i="482" s="1"/>
  <c r="D15" i="482"/>
  <c r="M8" i="482"/>
  <c r="K8" i="482"/>
  <c r="G8" i="482"/>
  <c r="F8" i="482"/>
  <c r="M7" i="482"/>
  <c r="K7" i="482"/>
  <c r="I7" i="482"/>
  <c r="G7" i="482"/>
  <c r="F7" i="482"/>
  <c r="E7" i="482"/>
  <c r="M6" i="482"/>
  <c r="K6" i="482"/>
  <c r="I6" i="482"/>
  <c r="G6" i="482"/>
  <c r="F6" i="482"/>
  <c r="E6" i="482"/>
  <c r="F3" i="482"/>
  <c r="Q92" i="579" l="1"/>
  <c r="P92" i="579"/>
  <c r="Q60" i="580"/>
  <c r="P60" i="580"/>
  <c r="Q75" i="579"/>
  <c r="P75" i="579"/>
  <c r="Q24" i="580"/>
  <c r="P24" i="580"/>
  <c r="Q93" i="580"/>
  <c r="P93" i="580"/>
  <c r="N140" i="580"/>
  <c r="AB140" i="580"/>
  <c r="AC124" i="580" s="1"/>
  <c r="AA140" i="580"/>
  <c r="Q126" i="580"/>
  <c r="P126" i="580"/>
  <c r="Q127" i="579"/>
  <c r="P127" i="579"/>
  <c r="Q111" i="579"/>
  <c r="P111" i="579"/>
  <c r="Q160" i="579"/>
  <c r="P160" i="579"/>
  <c r="Q43" i="580"/>
  <c r="P43" i="580"/>
  <c r="Q58" i="580"/>
  <c r="P58" i="580"/>
  <c r="Q40" i="579"/>
  <c r="P40" i="579"/>
  <c r="Q142" i="579"/>
  <c r="P142" i="579"/>
  <c r="Q193" i="579"/>
  <c r="P193" i="579"/>
  <c r="Q197" i="579"/>
  <c r="P197" i="579"/>
  <c r="Q74" i="580"/>
  <c r="P74" i="580"/>
  <c r="Q78" i="580"/>
  <c r="P78" i="580"/>
  <c r="Q93" i="579"/>
  <c r="P93" i="579"/>
  <c r="Q125" i="579"/>
  <c r="P125" i="579"/>
  <c r="F2" i="579"/>
  <c r="I3" i="578"/>
  <c r="Q76" i="579"/>
  <c r="P76" i="579"/>
  <c r="Q109" i="579"/>
  <c r="P109" i="579"/>
  <c r="Q25" i="580"/>
  <c r="P25" i="580"/>
  <c r="Q41" i="580"/>
  <c r="P41" i="580"/>
  <c r="Q59" i="580"/>
  <c r="P59" i="580"/>
  <c r="Q108" i="580"/>
  <c r="P108" i="580"/>
  <c r="Q142" i="580"/>
  <c r="P142" i="580"/>
  <c r="Q5" i="579"/>
  <c r="P5" i="579"/>
  <c r="AB55" i="579"/>
  <c r="AC39" i="579" s="1"/>
  <c r="AA55" i="579"/>
  <c r="N55" i="579"/>
  <c r="Q91" i="579"/>
  <c r="P91" i="579"/>
  <c r="Q143" i="579"/>
  <c r="P143" i="579"/>
  <c r="Q176" i="579"/>
  <c r="P176" i="579"/>
  <c r="Q194" i="579"/>
  <c r="P194" i="579"/>
  <c r="Q75" i="580"/>
  <c r="P75" i="580"/>
  <c r="Q79" i="580"/>
  <c r="P79" i="580"/>
  <c r="Q41" i="579"/>
  <c r="P41" i="579"/>
  <c r="Q74" i="579"/>
  <c r="P74" i="579"/>
  <c r="Q126" i="579"/>
  <c r="P126" i="579"/>
  <c r="Q159" i="579"/>
  <c r="P159" i="579"/>
  <c r="Q178" i="579"/>
  <c r="P178" i="579"/>
  <c r="Q23" i="580"/>
  <c r="P23" i="580"/>
  <c r="N89" i="580"/>
  <c r="AB89" i="580"/>
  <c r="AC73" i="580" s="1"/>
  <c r="AA89" i="580"/>
  <c r="Q23" i="579"/>
  <c r="P23" i="579"/>
  <c r="Q110" i="579"/>
  <c r="P110" i="579"/>
  <c r="N208" i="579"/>
  <c r="AB208" i="579"/>
  <c r="AC192" i="579" s="1"/>
  <c r="AA208" i="579"/>
  <c r="Q42" i="580"/>
  <c r="P42" i="580"/>
  <c r="N21" i="579"/>
  <c r="AB40" i="579"/>
  <c r="N72" i="579"/>
  <c r="AB75" i="579"/>
  <c r="N89" i="579"/>
  <c r="AB92" i="579"/>
  <c r="AB110" i="579"/>
  <c r="N123" i="579"/>
  <c r="AB126" i="579"/>
  <c r="N140" i="579"/>
  <c r="AB143" i="579"/>
  <c r="AB176" i="579"/>
  <c r="N191" i="579"/>
  <c r="AB194" i="579"/>
  <c r="N21" i="580"/>
  <c r="AB24" i="580"/>
  <c r="AB42" i="580"/>
  <c r="AB59" i="580"/>
  <c r="N72" i="580"/>
  <c r="AB75" i="580"/>
  <c r="AB79" i="580"/>
  <c r="AB108" i="580"/>
  <c r="AB142" i="580"/>
  <c r="P22" i="579"/>
  <c r="P73" i="579"/>
  <c r="P90" i="579"/>
  <c r="P124" i="579"/>
  <c r="P141" i="579"/>
  <c r="P192" i="579"/>
  <c r="P22" i="580"/>
  <c r="P73" i="580"/>
  <c r="E8" i="578"/>
  <c r="AA23" i="579"/>
  <c r="N56" i="579"/>
  <c r="AA74" i="579"/>
  <c r="AA91" i="579"/>
  <c r="M106" i="579"/>
  <c r="AA109" i="579"/>
  <c r="AA125" i="579"/>
  <c r="AA142" i="579"/>
  <c r="M157" i="579"/>
  <c r="AA160" i="579"/>
  <c r="AA193" i="579"/>
  <c r="AA197" i="579"/>
  <c r="AA23" i="580"/>
  <c r="M38" i="580"/>
  <c r="AA41" i="580"/>
  <c r="M55" i="580"/>
  <c r="AA58" i="580"/>
  <c r="AA74" i="580"/>
  <c r="AA78" i="580"/>
  <c r="AA93" i="580"/>
  <c r="M123" i="580"/>
  <c r="AA126" i="580"/>
  <c r="M157" i="580"/>
  <c r="P6" i="579"/>
  <c r="AB23" i="579"/>
  <c r="P57" i="579"/>
  <c r="AB74" i="579"/>
  <c r="P77" i="579"/>
  <c r="AB91" i="579"/>
  <c r="P108" i="579"/>
  <c r="AB109" i="579"/>
  <c r="P112" i="579"/>
  <c r="AB125" i="579"/>
  <c r="P128" i="579"/>
  <c r="AB142" i="579"/>
  <c r="AB160" i="579"/>
  <c r="AB193" i="579"/>
  <c r="AB197" i="579"/>
  <c r="P6" i="580"/>
  <c r="AB23" i="580"/>
  <c r="P40" i="580"/>
  <c r="AB41" i="580"/>
  <c r="P57" i="580"/>
  <c r="AB58" i="580"/>
  <c r="P61" i="580"/>
  <c r="AB74" i="580"/>
  <c r="P77" i="580"/>
  <c r="AB78" i="580"/>
  <c r="P92" i="580"/>
  <c r="AB93" i="580"/>
  <c r="P125" i="580"/>
  <c r="AB126" i="580"/>
  <c r="P158" i="579"/>
  <c r="AA192" i="579"/>
  <c r="P5" i="580"/>
  <c r="P39" i="580"/>
  <c r="P56" i="580"/>
  <c r="P124" i="580"/>
  <c r="N90" i="580"/>
  <c r="AA21" i="579"/>
  <c r="AA72" i="579"/>
  <c r="AA89" i="579"/>
  <c r="AA123" i="579"/>
  <c r="AA140" i="579"/>
  <c r="AA191" i="579"/>
  <c r="AA21" i="580"/>
  <c r="AA72" i="580"/>
  <c r="AA124" i="580"/>
  <c r="M38" i="579"/>
  <c r="M174" i="579"/>
  <c r="M106" i="580"/>
  <c r="Q23" i="577"/>
  <c r="P23" i="577"/>
  <c r="Q40" i="576"/>
  <c r="P40" i="576"/>
  <c r="Q42" i="577"/>
  <c r="P42" i="577"/>
  <c r="P175" i="576"/>
  <c r="Q175" i="576"/>
  <c r="N38" i="576"/>
  <c r="AB38" i="576"/>
  <c r="AC22" i="576" s="1"/>
  <c r="AA38" i="576"/>
  <c r="Q56" i="576"/>
  <c r="P56" i="576"/>
  <c r="N174" i="576"/>
  <c r="AB174" i="576"/>
  <c r="AC158" i="576" s="1"/>
  <c r="AA174" i="576"/>
  <c r="N140" i="577"/>
  <c r="AB140" i="577"/>
  <c r="AC124" i="577" s="1"/>
  <c r="AA140" i="577"/>
  <c r="Q24" i="577"/>
  <c r="P24" i="577"/>
  <c r="N208" i="576"/>
  <c r="AB208" i="576"/>
  <c r="AC192" i="576" s="1"/>
  <c r="AA208" i="576"/>
  <c r="Q194" i="576"/>
  <c r="P194" i="576"/>
  <c r="F2" i="576"/>
  <c r="I3" i="575"/>
  <c r="P39" i="576"/>
  <c r="Q39" i="576"/>
  <c r="Q23" i="576"/>
  <c r="P23" i="576"/>
  <c r="Q142" i="577"/>
  <c r="P142" i="577"/>
  <c r="N21" i="576"/>
  <c r="N72" i="576"/>
  <c r="N89" i="576"/>
  <c r="N123" i="576"/>
  <c r="N140" i="576"/>
  <c r="N191" i="576"/>
  <c r="N21" i="577"/>
  <c r="N72" i="577"/>
  <c r="N6" i="576"/>
  <c r="P22" i="576"/>
  <c r="AA39" i="576"/>
  <c r="N57" i="576"/>
  <c r="P73" i="576"/>
  <c r="N77" i="576"/>
  <c r="P90" i="576"/>
  <c r="N108" i="576"/>
  <c r="N112" i="576"/>
  <c r="P124" i="576"/>
  <c r="N128" i="576"/>
  <c r="P141" i="576"/>
  <c r="N159" i="576"/>
  <c r="AA175" i="576"/>
  <c r="N178" i="576"/>
  <c r="P192" i="576"/>
  <c r="N196" i="576"/>
  <c r="N6" i="577"/>
  <c r="P22" i="577"/>
  <c r="N40" i="577"/>
  <c r="N57" i="577"/>
  <c r="N61" i="577"/>
  <c r="P73" i="577"/>
  <c r="N77" i="577"/>
  <c r="N92" i="577"/>
  <c r="N125" i="577"/>
  <c r="E8" i="575"/>
  <c r="AB39" i="576"/>
  <c r="M55" i="576"/>
  <c r="AA74" i="576"/>
  <c r="M106" i="576"/>
  <c r="M157" i="576"/>
  <c r="N158" i="576"/>
  <c r="AB175" i="576"/>
  <c r="N5" i="577"/>
  <c r="M38" i="577"/>
  <c r="N39" i="577"/>
  <c r="M55" i="577"/>
  <c r="N56" i="577"/>
  <c r="M123" i="577"/>
  <c r="N124" i="577"/>
  <c r="M157" i="577"/>
  <c r="AB23" i="576"/>
  <c r="N41" i="576"/>
  <c r="AA73" i="576"/>
  <c r="N76" i="576"/>
  <c r="AA90" i="576"/>
  <c r="AA124" i="576"/>
  <c r="AA141" i="576"/>
  <c r="AA192" i="576"/>
  <c r="N25" i="577"/>
  <c r="N43" i="577"/>
  <c r="N60" i="577"/>
  <c r="N76" i="577"/>
  <c r="N91" i="577"/>
  <c r="N109" i="577"/>
  <c r="N143" i="577"/>
  <c r="AA6" i="576"/>
  <c r="AA57" i="576"/>
  <c r="AA77" i="576"/>
  <c r="AA108" i="576"/>
  <c r="AA112" i="576"/>
  <c r="AA128" i="576"/>
  <c r="AA159" i="576"/>
  <c r="AA178" i="576"/>
  <c r="AA196" i="576"/>
  <c r="AA6" i="577"/>
  <c r="AA40" i="577"/>
  <c r="AA57" i="577"/>
  <c r="AA61" i="577"/>
  <c r="AA77" i="577"/>
  <c r="M89" i="577"/>
  <c r="AA92" i="577"/>
  <c r="AA125" i="577"/>
  <c r="AA21" i="576"/>
  <c r="AA72" i="576"/>
  <c r="AA89" i="576"/>
  <c r="AA123" i="576"/>
  <c r="AA140" i="576"/>
  <c r="AA191" i="576"/>
  <c r="P195" i="576"/>
  <c r="AA21" i="577"/>
  <c r="AA72" i="577"/>
  <c r="AA5" i="577"/>
  <c r="AA39" i="577"/>
  <c r="AA56" i="577"/>
  <c r="P90" i="577"/>
  <c r="AA124" i="577"/>
  <c r="AA25" i="577"/>
  <c r="AA43" i="577"/>
  <c r="AA60" i="577"/>
  <c r="AA76" i="577"/>
  <c r="AA91" i="577"/>
  <c r="M106" i="577"/>
  <c r="AA109" i="577"/>
  <c r="AB124" i="577"/>
  <c r="AA143" i="577"/>
  <c r="P126" i="576"/>
  <c r="P143" i="576"/>
  <c r="P176" i="576"/>
  <c r="P59" i="577"/>
  <c r="P75" i="577"/>
  <c r="P79" i="577"/>
  <c r="N123" i="573"/>
  <c r="AB123" i="573"/>
  <c r="AC107" i="573" s="1"/>
  <c r="AA123" i="573"/>
  <c r="P158" i="573"/>
  <c r="Q158" i="573"/>
  <c r="N157" i="573"/>
  <c r="AB157" i="573"/>
  <c r="AC141" i="573" s="1"/>
  <c r="AA157" i="573"/>
  <c r="P145" i="573"/>
  <c r="Q145" i="573"/>
  <c r="Q25" i="574"/>
  <c r="P25" i="574"/>
  <c r="N21" i="573"/>
  <c r="AB21" i="573"/>
  <c r="AC5" i="573" s="1"/>
  <c r="AA21" i="573"/>
  <c r="Q72" i="573"/>
  <c r="R56" i="573" s="1"/>
  <c r="P72" i="573"/>
  <c r="N140" i="574"/>
  <c r="AB140" i="574"/>
  <c r="AC124" i="574" s="1"/>
  <c r="AA140" i="574"/>
  <c r="I3" i="572"/>
  <c r="F2" i="573"/>
  <c r="Q178" i="573"/>
  <c r="P178" i="573"/>
  <c r="P128" i="573"/>
  <c r="Q128" i="573"/>
  <c r="N140" i="573"/>
  <c r="AB140" i="573"/>
  <c r="AC124" i="573" s="1"/>
  <c r="AA140" i="573"/>
  <c r="P90" i="573"/>
  <c r="Q90" i="573"/>
  <c r="AA89" i="574"/>
  <c r="N89" i="574"/>
  <c r="AB89" i="574"/>
  <c r="AC73" i="574" s="1"/>
  <c r="N89" i="573"/>
  <c r="AB89" i="573"/>
  <c r="AC73" i="573" s="1"/>
  <c r="AA89" i="573"/>
  <c r="P112" i="573"/>
  <c r="Q112" i="573"/>
  <c r="Q196" i="573"/>
  <c r="P196" i="573"/>
  <c r="P57" i="573"/>
  <c r="Q57" i="573"/>
  <c r="P194" i="573"/>
  <c r="Q194" i="573"/>
  <c r="Q59" i="574"/>
  <c r="P59" i="574"/>
  <c r="Q90" i="574"/>
  <c r="P90" i="574"/>
  <c r="N106" i="574"/>
  <c r="AB106" i="574"/>
  <c r="AC90" i="574" s="1"/>
  <c r="AA106" i="574"/>
  <c r="Q108" i="574"/>
  <c r="P108" i="574"/>
  <c r="Q142" i="574"/>
  <c r="P142" i="574"/>
  <c r="Q75" i="574"/>
  <c r="P75" i="574"/>
  <c r="Q79" i="574"/>
  <c r="P79" i="574"/>
  <c r="P22" i="573"/>
  <c r="Q22" i="573"/>
  <c r="Q42" i="574"/>
  <c r="P42" i="574"/>
  <c r="E8" i="572"/>
  <c r="M55" i="573"/>
  <c r="M106" i="573"/>
  <c r="M174" i="573"/>
  <c r="M208" i="573"/>
  <c r="M72" i="574"/>
  <c r="Q107" i="574"/>
  <c r="P5" i="573"/>
  <c r="N41" i="573"/>
  <c r="P56" i="573"/>
  <c r="N76" i="573"/>
  <c r="N93" i="573"/>
  <c r="P107" i="573"/>
  <c r="N111" i="573"/>
  <c r="N127" i="573"/>
  <c r="N144" i="573"/>
  <c r="N161" i="573"/>
  <c r="P175" i="573"/>
  <c r="N193" i="573"/>
  <c r="N197" i="573"/>
  <c r="N23" i="574"/>
  <c r="N40" i="574"/>
  <c r="N57" i="574"/>
  <c r="N61" i="574"/>
  <c r="N77" i="574"/>
  <c r="N92" i="574"/>
  <c r="N125" i="574"/>
  <c r="AB22" i="573"/>
  <c r="AB73" i="573"/>
  <c r="AB90" i="573"/>
  <c r="AB124" i="573"/>
  <c r="AB141" i="573"/>
  <c r="AB158" i="573"/>
  <c r="M191" i="573"/>
  <c r="N192" i="573"/>
  <c r="AA194" i="573"/>
  <c r="N22" i="574"/>
  <c r="M38" i="574"/>
  <c r="N39" i="574"/>
  <c r="M55" i="574"/>
  <c r="N56" i="574"/>
  <c r="N124" i="574"/>
  <c r="M157" i="574"/>
  <c r="AB57" i="573"/>
  <c r="AA72" i="573"/>
  <c r="AB112" i="573"/>
  <c r="AB128" i="573"/>
  <c r="AB145" i="573"/>
  <c r="AB194" i="573"/>
  <c r="N21" i="574"/>
  <c r="N123" i="574"/>
  <c r="N40" i="573"/>
  <c r="AB72" i="573"/>
  <c r="AC56" i="573" s="1"/>
  <c r="AA175" i="573"/>
  <c r="O21" i="574"/>
  <c r="N26" i="574"/>
  <c r="AA73" i="574"/>
  <c r="N109" i="574"/>
  <c r="N143" i="574"/>
  <c r="M38" i="573"/>
  <c r="AA41" i="573"/>
  <c r="AA76" i="573"/>
  <c r="AA93" i="573"/>
  <c r="AA111" i="573"/>
  <c r="AA127" i="573"/>
  <c r="AA144" i="573"/>
  <c r="AA161" i="573"/>
  <c r="AA193" i="573"/>
  <c r="AA197" i="573"/>
  <c r="AA23" i="574"/>
  <c r="AA40" i="574"/>
  <c r="AA57" i="574"/>
  <c r="AA61" i="574"/>
  <c r="AB73" i="574"/>
  <c r="AA77" i="574"/>
  <c r="AA92" i="574"/>
  <c r="AA125" i="574"/>
  <c r="P6" i="574"/>
  <c r="P60" i="574"/>
  <c r="P76" i="574"/>
  <c r="AB92" i="574"/>
  <c r="P39" i="573"/>
  <c r="AA192" i="573"/>
  <c r="AA22" i="574"/>
  <c r="AA39" i="574"/>
  <c r="AA56" i="574"/>
  <c r="AA124" i="574"/>
  <c r="N73" i="573"/>
  <c r="N124" i="573"/>
  <c r="N141" i="573"/>
  <c r="AB124" i="574"/>
  <c r="P23" i="573"/>
  <c r="P74" i="573"/>
  <c r="P91" i="573"/>
  <c r="P109" i="573"/>
  <c r="P125" i="573"/>
  <c r="P142" i="573"/>
  <c r="P159" i="573"/>
  <c r="P177" i="573"/>
  <c r="P195" i="573"/>
  <c r="AA21" i="574"/>
  <c r="AA123" i="574"/>
  <c r="AA89" i="571"/>
  <c r="N89" i="571"/>
  <c r="AB89" i="571"/>
  <c r="AC73" i="571" s="1"/>
  <c r="Q26" i="571"/>
  <c r="P26" i="571"/>
  <c r="N38" i="570"/>
  <c r="AB38" i="570"/>
  <c r="AC22" i="570" s="1"/>
  <c r="AA38" i="570"/>
  <c r="Q6" i="571"/>
  <c r="P6" i="571"/>
  <c r="N106" i="571"/>
  <c r="AB106" i="571"/>
  <c r="AC90" i="571" s="1"/>
  <c r="AA106" i="571"/>
  <c r="N140" i="571"/>
  <c r="AB140" i="571"/>
  <c r="AC124" i="571" s="1"/>
  <c r="AA140" i="571"/>
  <c r="Q196" i="570"/>
  <c r="P196" i="570"/>
  <c r="Q142" i="571"/>
  <c r="P142" i="571"/>
  <c r="Q92" i="570"/>
  <c r="P92" i="570"/>
  <c r="Q178" i="570"/>
  <c r="P178" i="570"/>
  <c r="Q21" i="571"/>
  <c r="R5" i="571" s="1"/>
  <c r="P21" i="571"/>
  <c r="F2" i="570"/>
  <c r="I3" i="569"/>
  <c r="M21" i="570"/>
  <c r="M72" i="570"/>
  <c r="M89" i="570"/>
  <c r="M123" i="570"/>
  <c r="M140" i="570"/>
  <c r="M157" i="570"/>
  <c r="M72" i="571"/>
  <c r="Q107" i="571"/>
  <c r="N6" i="570"/>
  <c r="P22" i="570"/>
  <c r="N57" i="570"/>
  <c r="P73" i="570"/>
  <c r="N77" i="570"/>
  <c r="P90" i="570"/>
  <c r="N108" i="570"/>
  <c r="N112" i="570"/>
  <c r="P124" i="570"/>
  <c r="N128" i="570"/>
  <c r="P141" i="570"/>
  <c r="N145" i="570"/>
  <c r="P158" i="570"/>
  <c r="N176" i="570"/>
  <c r="N194" i="570"/>
  <c r="AB21" i="571"/>
  <c r="AC5" i="571" s="1"/>
  <c r="N24" i="571"/>
  <c r="N41" i="571"/>
  <c r="N57" i="571"/>
  <c r="N61" i="571"/>
  <c r="P73" i="571"/>
  <c r="N77" i="571"/>
  <c r="N92" i="571"/>
  <c r="N125" i="571"/>
  <c r="E8" i="569"/>
  <c r="M208" i="570"/>
  <c r="M55" i="571"/>
  <c r="N55" i="570"/>
  <c r="N106" i="570"/>
  <c r="N174" i="570"/>
  <c r="N123" i="571"/>
  <c r="N157" i="571"/>
  <c r="P5" i="570"/>
  <c r="P56" i="570"/>
  <c r="P107" i="570"/>
  <c r="P56" i="571"/>
  <c r="P124" i="571"/>
  <c r="N143" i="571"/>
  <c r="AA6" i="570"/>
  <c r="AA57" i="570"/>
  <c r="AA77" i="570"/>
  <c r="AA108" i="570"/>
  <c r="AA112" i="570"/>
  <c r="AA128" i="570"/>
  <c r="AA145" i="570"/>
  <c r="AA176" i="570"/>
  <c r="M191" i="570"/>
  <c r="N192" i="570"/>
  <c r="AA194" i="570"/>
  <c r="N22" i="571"/>
  <c r="AA24" i="571"/>
  <c r="M38" i="571"/>
  <c r="AA41" i="571"/>
  <c r="AA57" i="571"/>
  <c r="AA61" i="571"/>
  <c r="AA77" i="571"/>
  <c r="N90" i="571"/>
  <c r="AA92" i="571"/>
  <c r="AA125" i="571"/>
  <c r="P41" i="570"/>
  <c r="P76" i="570"/>
  <c r="P93" i="570"/>
  <c r="P111" i="570"/>
  <c r="P127" i="570"/>
  <c r="P144" i="570"/>
  <c r="P161" i="570"/>
  <c r="P193" i="570"/>
  <c r="P197" i="570"/>
  <c r="P23" i="571"/>
  <c r="P40" i="571"/>
  <c r="P44" i="571"/>
  <c r="P60" i="571"/>
  <c r="P76" i="571"/>
  <c r="P91" i="571"/>
  <c r="AB92" i="571"/>
  <c r="P109" i="571"/>
  <c r="AB125" i="571"/>
  <c r="AA5" i="570"/>
  <c r="AA56" i="570"/>
  <c r="AA107" i="570"/>
  <c r="AA175" i="570"/>
  <c r="AA55" i="570"/>
  <c r="AA106" i="570"/>
  <c r="AA174" i="570"/>
  <c r="AA123" i="571"/>
  <c r="AA157" i="571"/>
  <c r="N89" i="565"/>
  <c r="AB89" i="565"/>
  <c r="AC73" i="565" s="1"/>
  <c r="AA89" i="565"/>
  <c r="Q21" i="565"/>
  <c r="R5" i="565" s="1"/>
  <c r="P21" i="565"/>
  <c r="F2" i="564"/>
  <c r="I3" i="563"/>
  <c r="P192" i="564"/>
  <c r="Q192" i="564"/>
  <c r="Q196" i="564"/>
  <c r="P196" i="564"/>
  <c r="Q38" i="565"/>
  <c r="R22" i="565" s="1"/>
  <c r="P38" i="565"/>
  <c r="N140" i="565"/>
  <c r="AB140" i="565"/>
  <c r="AC124" i="565" s="1"/>
  <c r="AA140" i="565"/>
  <c r="Q178" i="564"/>
  <c r="P178" i="564"/>
  <c r="Q44" i="565"/>
  <c r="P44" i="565"/>
  <c r="Q72" i="565"/>
  <c r="R56" i="565" s="1"/>
  <c r="P72" i="565"/>
  <c r="Q160" i="564"/>
  <c r="P160" i="564"/>
  <c r="Q174" i="564"/>
  <c r="R158" i="564" s="1"/>
  <c r="P174" i="564"/>
  <c r="Q6" i="565"/>
  <c r="P6" i="565"/>
  <c r="Q74" i="565"/>
  <c r="P74" i="565"/>
  <c r="Q106" i="565"/>
  <c r="R90" i="565" s="1"/>
  <c r="P106" i="565"/>
  <c r="Q142" i="565"/>
  <c r="P142" i="565"/>
  <c r="N55" i="565"/>
  <c r="AB55" i="565"/>
  <c r="AC39" i="565" s="1"/>
  <c r="AA55" i="565"/>
  <c r="Q55" i="564"/>
  <c r="R39" i="564" s="1"/>
  <c r="P55" i="564"/>
  <c r="Q26" i="565"/>
  <c r="P26" i="565"/>
  <c r="AB175" i="564"/>
  <c r="Q107" i="565"/>
  <c r="N21" i="564"/>
  <c r="N38" i="564"/>
  <c r="AA55" i="564"/>
  <c r="AA174" i="564"/>
  <c r="P43" i="565"/>
  <c r="P59" i="565"/>
  <c r="P77" i="565"/>
  <c r="P93" i="565"/>
  <c r="P126" i="565"/>
  <c r="P22" i="564"/>
  <c r="P39" i="564"/>
  <c r="AB55" i="564"/>
  <c r="AC39" i="564" s="1"/>
  <c r="AB174" i="564"/>
  <c r="AC158" i="564" s="1"/>
  <c r="AA192" i="564"/>
  <c r="P5" i="565"/>
  <c r="N125" i="565"/>
  <c r="E8" i="563"/>
  <c r="M89" i="564"/>
  <c r="N124" i="565"/>
  <c r="N72" i="564"/>
  <c r="P74" i="564"/>
  <c r="P91" i="564"/>
  <c r="P109" i="564"/>
  <c r="N123" i="564"/>
  <c r="P125" i="564"/>
  <c r="N140" i="564"/>
  <c r="N157" i="564"/>
  <c r="AB160" i="564"/>
  <c r="AB178" i="564"/>
  <c r="P195" i="564"/>
  <c r="AB6" i="565"/>
  <c r="AA21" i="565"/>
  <c r="P25" i="565"/>
  <c r="AB26" i="565"/>
  <c r="AA38" i="565"/>
  <c r="P42" i="565"/>
  <c r="P58" i="565"/>
  <c r="AA72" i="565"/>
  <c r="P76" i="565"/>
  <c r="P92" i="565"/>
  <c r="AA106" i="565"/>
  <c r="N123" i="565"/>
  <c r="N157" i="565"/>
  <c r="P73" i="564"/>
  <c r="P90" i="564"/>
  <c r="P124" i="564"/>
  <c r="P141" i="564"/>
  <c r="P158" i="564"/>
  <c r="AB21" i="565"/>
  <c r="AC5" i="565" s="1"/>
  <c r="AB38" i="565"/>
  <c r="AC22" i="565" s="1"/>
  <c r="AB72" i="565"/>
  <c r="AC56" i="565" s="1"/>
  <c r="AB106" i="565"/>
  <c r="AC90" i="565" s="1"/>
  <c r="N143" i="565"/>
  <c r="N56" i="564"/>
  <c r="M106" i="564"/>
  <c r="N175" i="564"/>
  <c r="M208" i="564"/>
  <c r="AA58" i="565"/>
  <c r="AA76" i="565"/>
  <c r="AA92" i="565"/>
  <c r="AA125" i="565"/>
  <c r="AA21" i="564"/>
  <c r="AA38" i="564"/>
  <c r="P57" i="564"/>
  <c r="P77" i="564"/>
  <c r="P108" i="564"/>
  <c r="P112" i="564"/>
  <c r="P128" i="564"/>
  <c r="P145" i="564"/>
  <c r="P176" i="564"/>
  <c r="P24" i="565"/>
  <c r="P41" i="565"/>
  <c r="P57" i="565"/>
  <c r="P75" i="565"/>
  <c r="AA141" i="564"/>
  <c r="AA124" i="565"/>
  <c r="M191" i="564"/>
  <c r="AB124" i="565"/>
  <c r="AA72" i="564"/>
  <c r="P76" i="564"/>
  <c r="P93" i="564"/>
  <c r="P111" i="564"/>
  <c r="AA123" i="564"/>
  <c r="P127" i="564"/>
  <c r="AA140" i="564"/>
  <c r="P144" i="564"/>
  <c r="AA157" i="564"/>
  <c r="P161" i="564"/>
  <c r="P193" i="564"/>
  <c r="P197" i="564"/>
  <c r="P23" i="565"/>
  <c r="P40" i="565"/>
  <c r="P78" i="565"/>
  <c r="AA123" i="565"/>
  <c r="AA157" i="565"/>
  <c r="Q143" i="561"/>
  <c r="P143" i="561"/>
  <c r="Q176" i="561"/>
  <c r="P176" i="561"/>
  <c r="Q195" i="561"/>
  <c r="P195" i="561"/>
  <c r="Q6" i="562"/>
  <c r="P6" i="562"/>
  <c r="Q109" i="562"/>
  <c r="P109" i="562"/>
  <c r="Q160" i="561"/>
  <c r="P160" i="561"/>
  <c r="Q212" i="561"/>
  <c r="P212" i="561"/>
  <c r="AB157" i="562"/>
  <c r="AC141" i="562" s="1"/>
  <c r="AA157" i="562"/>
  <c r="N157" i="562"/>
  <c r="Q193" i="561"/>
  <c r="P193" i="561"/>
  <c r="Q143" i="562"/>
  <c r="P143" i="562"/>
  <c r="Q6" i="561"/>
  <c r="P6" i="561"/>
  <c r="Q77" i="562"/>
  <c r="P77" i="562"/>
  <c r="Q144" i="561"/>
  <c r="P144" i="561"/>
  <c r="Q75" i="562"/>
  <c r="P75" i="562"/>
  <c r="Q126" i="562"/>
  <c r="P126" i="562"/>
  <c r="Q128" i="561"/>
  <c r="P128" i="561"/>
  <c r="Q161" i="561"/>
  <c r="P161" i="561"/>
  <c r="Q43" i="562"/>
  <c r="P43" i="562"/>
  <c r="Q91" i="562"/>
  <c r="P91" i="562"/>
  <c r="N140" i="562"/>
  <c r="AB140" i="562"/>
  <c r="AC124" i="562" s="1"/>
  <c r="AA140" i="562"/>
  <c r="I3" i="560"/>
  <c r="F2" i="561"/>
  <c r="Q40" i="561"/>
  <c r="P40" i="561"/>
  <c r="Q126" i="561"/>
  <c r="P126" i="561"/>
  <c r="Q194" i="561"/>
  <c r="P194" i="561"/>
  <c r="Q213" i="561"/>
  <c r="P213" i="561"/>
  <c r="Q41" i="562"/>
  <c r="P41" i="562"/>
  <c r="Q142" i="561"/>
  <c r="P142" i="561"/>
  <c r="Q57" i="562"/>
  <c r="P57" i="562"/>
  <c r="N21" i="561"/>
  <c r="AB21" i="561"/>
  <c r="AC5" i="561" s="1"/>
  <c r="AA21" i="561"/>
  <c r="Q92" i="561"/>
  <c r="P92" i="561"/>
  <c r="Q108" i="562"/>
  <c r="P108" i="562"/>
  <c r="Q57" i="561"/>
  <c r="P57" i="561"/>
  <c r="Q110" i="561"/>
  <c r="P110" i="561"/>
  <c r="Q211" i="561"/>
  <c r="P211" i="561"/>
  <c r="Q26" i="562"/>
  <c r="P26" i="562"/>
  <c r="Q142" i="562"/>
  <c r="P142" i="562"/>
  <c r="Q108" i="561"/>
  <c r="P108" i="561"/>
  <c r="Q24" i="562"/>
  <c r="P24" i="562"/>
  <c r="Q5" i="561"/>
  <c r="M55" i="561"/>
  <c r="Q73" i="561"/>
  <c r="P89" i="561"/>
  <c r="Q90" i="561"/>
  <c r="M140" i="561"/>
  <c r="M225" i="561"/>
  <c r="M55" i="562"/>
  <c r="M89" i="562"/>
  <c r="M106" i="562"/>
  <c r="AB6" i="561"/>
  <c r="N106" i="561"/>
  <c r="AB143" i="561"/>
  <c r="AB161" i="561"/>
  <c r="N191" i="561"/>
  <c r="AB194" i="561"/>
  <c r="AB212" i="561"/>
  <c r="AB109" i="562"/>
  <c r="AB142" i="562"/>
  <c r="AA57" i="561"/>
  <c r="AA108" i="561"/>
  <c r="M123" i="561"/>
  <c r="N124" i="561"/>
  <c r="AA126" i="561"/>
  <c r="AA142" i="561"/>
  <c r="M157" i="561"/>
  <c r="N158" i="561"/>
  <c r="AA160" i="561"/>
  <c r="AA193" i="561"/>
  <c r="M208" i="561"/>
  <c r="N209" i="561"/>
  <c r="AA211" i="561"/>
  <c r="N22" i="562"/>
  <c r="AA24" i="562"/>
  <c r="M38" i="562"/>
  <c r="N39" i="562"/>
  <c r="AA41" i="562"/>
  <c r="AA57" i="562"/>
  <c r="M72" i="562"/>
  <c r="N73" i="562"/>
  <c r="AA75" i="562"/>
  <c r="AA91" i="562"/>
  <c r="AA108" i="562"/>
  <c r="M123" i="562"/>
  <c r="N124" i="562"/>
  <c r="AA126" i="562"/>
  <c r="P41" i="561"/>
  <c r="AB57" i="561"/>
  <c r="AA89" i="561"/>
  <c r="P93" i="561"/>
  <c r="AB108" i="561"/>
  <c r="P125" i="561"/>
  <c r="AB126" i="561"/>
  <c r="P129" i="561"/>
  <c r="AB142" i="561"/>
  <c r="P159" i="561"/>
  <c r="AB160" i="561"/>
  <c r="P177" i="561"/>
  <c r="AB193" i="561"/>
  <c r="P210" i="561"/>
  <c r="AB211" i="561"/>
  <c r="P214" i="561"/>
  <c r="N21" i="562"/>
  <c r="P23" i="562"/>
  <c r="AB24" i="562"/>
  <c r="P40" i="562"/>
  <c r="AB41" i="562"/>
  <c r="P44" i="562"/>
  <c r="AB57" i="562"/>
  <c r="P74" i="562"/>
  <c r="AB75" i="562"/>
  <c r="P78" i="562"/>
  <c r="AB91" i="562"/>
  <c r="P94" i="562"/>
  <c r="AB108" i="562"/>
  <c r="P125" i="562"/>
  <c r="AB126" i="562"/>
  <c r="AA107" i="561"/>
  <c r="O21" i="562"/>
  <c r="N22" i="561"/>
  <c r="M38" i="561"/>
  <c r="M174" i="561"/>
  <c r="AA106" i="561"/>
  <c r="AA191" i="561"/>
  <c r="P110" i="562"/>
  <c r="E8" i="560"/>
  <c r="AA124" i="561"/>
  <c r="AA158" i="561"/>
  <c r="AA209" i="561"/>
  <c r="AA22" i="562"/>
  <c r="AA39" i="562"/>
  <c r="AA73" i="562"/>
  <c r="AA124" i="562"/>
  <c r="M72" i="561"/>
  <c r="AB124" i="562"/>
  <c r="Q21" i="558"/>
  <c r="R5" i="558" s="1"/>
  <c r="P21" i="558"/>
  <c r="AB157" i="558"/>
  <c r="AC141" i="558" s="1"/>
  <c r="AA157" i="558"/>
  <c r="N157" i="558"/>
  <c r="N140" i="559"/>
  <c r="AB140" i="559"/>
  <c r="AC124" i="559" s="1"/>
  <c r="AA140" i="559"/>
  <c r="AB157" i="559"/>
  <c r="AC141" i="559" s="1"/>
  <c r="AA157" i="559"/>
  <c r="N157" i="559"/>
  <c r="N208" i="558"/>
  <c r="AB208" i="558"/>
  <c r="AC192" i="558" s="1"/>
  <c r="AA208" i="558"/>
  <c r="N72" i="558"/>
  <c r="AB72" i="558"/>
  <c r="AC56" i="558" s="1"/>
  <c r="AA72" i="558"/>
  <c r="Q6" i="558"/>
  <c r="P6" i="558"/>
  <c r="I3" i="557"/>
  <c r="F2" i="558"/>
  <c r="N123" i="558"/>
  <c r="AB123" i="558"/>
  <c r="AC107" i="558" s="1"/>
  <c r="AA123" i="558"/>
  <c r="N174" i="558"/>
  <c r="AB174" i="558"/>
  <c r="AC158" i="558" s="1"/>
  <c r="AA174" i="558"/>
  <c r="N89" i="558"/>
  <c r="AB89" i="558"/>
  <c r="AC73" i="558" s="1"/>
  <c r="AA89" i="558"/>
  <c r="AB6" i="558"/>
  <c r="AA21" i="558"/>
  <c r="N55" i="558"/>
  <c r="N106" i="558"/>
  <c r="N140" i="558"/>
  <c r="N191" i="558"/>
  <c r="N21" i="559"/>
  <c r="N38" i="559"/>
  <c r="N55" i="559"/>
  <c r="N89" i="559"/>
  <c r="N106" i="559"/>
  <c r="H1" i="558"/>
  <c r="P56" i="558"/>
  <c r="P107" i="558"/>
  <c r="P141" i="558"/>
  <c r="P192" i="558"/>
  <c r="P22" i="559"/>
  <c r="P39" i="559"/>
  <c r="P56" i="559"/>
  <c r="P90" i="559"/>
  <c r="P107" i="559"/>
  <c r="AB73" i="558"/>
  <c r="N158" i="558"/>
  <c r="N5" i="559"/>
  <c r="M72" i="559"/>
  <c r="N73" i="559"/>
  <c r="M123" i="559"/>
  <c r="N124" i="559"/>
  <c r="P6" i="559"/>
  <c r="P26" i="559"/>
  <c r="P43" i="559"/>
  <c r="P74" i="559"/>
  <c r="P78" i="559"/>
  <c r="P94" i="559"/>
  <c r="O72" i="559"/>
  <c r="N22" i="558"/>
  <c r="M38" i="558"/>
  <c r="N39" i="558"/>
  <c r="AA94" i="559"/>
  <c r="AA125" i="559"/>
  <c r="P40" i="558"/>
  <c r="AA55" i="558"/>
  <c r="P75" i="558"/>
  <c r="P92" i="558"/>
  <c r="AA106" i="558"/>
  <c r="P110" i="558"/>
  <c r="P126" i="558"/>
  <c r="AA140" i="558"/>
  <c r="P144" i="558"/>
  <c r="P177" i="558"/>
  <c r="AA191" i="558"/>
  <c r="P195" i="558"/>
  <c r="AA21" i="559"/>
  <c r="P25" i="559"/>
  <c r="AA38" i="559"/>
  <c r="P42" i="559"/>
  <c r="AA55" i="559"/>
  <c r="P59" i="559"/>
  <c r="P77" i="559"/>
  <c r="AA89" i="559"/>
  <c r="P93" i="559"/>
  <c r="AA106" i="559"/>
  <c r="P110" i="559"/>
  <c r="P143" i="559"/>
  <c r="AA158" i="558"/>
  <c r="AA5" i="559"/>
  <c r="AA73" i="559"/>
  <c r="AA124" i="559"/>
  <c r="E8" i="557"/>
  <c r="AB158" i="558"/>
  <c r="AA110" i="559"/>
  <c r="AB124" i="559"/>
  <c r="AA143" i="559"/>
  <c r="P74" i="558"/>
  <c r="P76" i="559"/>
  <c r="P92" i="559"/>
  <c r="P109" i="559"/>
  <c r="Q196" i="555"/>
  <c r="P196" i="555"/>
  <c r="I3" i="554"/>
  <c r="F2" i="555"/>
  <c r="Q91" i="556"/>
  <c r="P91" i="556"/>
  <c r="Q143" i="556"/>
  <c r="P143" i="556"/>
  <c r="Q41" i="555"/>
  <c r="P41" i="555"/>
  <c r="Q126" i="556"/>
  <c r="P126" i="556"/>
  <c r="Q72" i="555"/>
  <c r="R56" i="555" s="1"/>
  <c r="P72" i="555"/>
  <c r="Q76" i="555"/>
  <c r="P76" i="555"/>
  <c r="Q108" i="556"/>
  <c r="P108" i="556"/>
  <c r="N140" i="556"/>
  <c r="AB140" i="556"/>
  <c r="AC124" i="556" s="1"/>
  <c r="AA140" i="556"/>
  <c r="Q93" i="555"/>
  <c r="P93" i="555"/>
  <c r="Q111" i="555"/>
  <c r="P111" i="555"/>
  <c r="Q23" i="556"/>
  <c r="P23" i="556"/>
  <c r="Q25" i="556"/>
  <c r="P25" i="556"/>
  <c r="Q127" i="555"/>
  <c r="P127" i="555"/>
  <c r="Q40" i="556"/>
  <c r="P40" i="556"/>
  <c r="Q57" i="556"/>
  <c r="P57" i="556"/>
  <c r="Q142" i="556"/>
  <c r="P142" i="556"/>
  <c r="Q159" i="555"/>
  <c r="P159" i="555"/>
  <c r="Q109" i="556"/>
  <c r="P109" i="556"/>
  <c r="Q75" i="556"/>
  <c r="P75" i="556"/>
  <c r="Q178" i="555"/>
  <c r="P178" i="555"/>
  <c r="Q107" i="555"/>
  <c r="Q141" i="555"/>
  <c r="Q192" i="555"/>
  <c r="M38" i="556"/>
  <c r="M55" i="556"/>
  <c r="M89" i="556"/>
  <c r="M106" i="556"/>
  <c r="Q141" i="556"/>
  <c r="AA72" i="555"/>
  <c r="N157" i="555"/>
  <c r="N21" i="556"/>
  <c r="AB72" i="555"/>
  <c r="AC56" i="555" s="1"/>
  <c r="N21" i="555"/>
  <c r="N38" i="555"/>
  <c r="AB41" i="555"/>
  <c r="AB76" i="555"/>
  <c r="AB93" i="555"/>
  <c r="AB111" i="555"/>
  <c r="AB127" i="555"/>
  <c r="AB159" i="555"/>
  <c r="AB178" i="555"/>
  <c r="P195" i="555"/>
  <c r="AB196" i="555"/>
  <c r="P6" i="556"/>
  <c r="AB23" i="556"/>
  <c r="P26" i="556"/>
  <c r="AB40" i="556"/>
  <c r="P43" i="556"/>
  <c r="AB57" i="556"/>
  <c r="N72" i="556"/>
  <c r="P74" i="556"/>
  <c r="AB75" i="556"/>
  <c r="P78" i="556"/>
  <c r="AB91" i="556"/>
  <c r="P94" i="556"/>
  <c r="AB108" i="556"/>
  <c r="N123" i="556"/>
  <c r="P125" i="556"/>
  <c r="AB126" i="556"/>
  <c r="N157" i="556"/>
  <c r="P22" i="555"/>
  <c r="P39" i="555"/>
  <c r="P5" i="556"/>
  <c r="AA39" i="556"/>
  <c r="AA56" i="556"/>
  <c r="P73" i="556"/>
  <c r="AA90" i="556"/>
  <c r="P124" i="556"/>
  <c r="E8" i="554"/>
  <c r="M89" i="555"/>
  <c r="M123" i="555"/>
  <c r="M174" i="555"/>
  <c r="AA94" i="556"/>
  <c r="AA125" i="556"/>
  <c r="P6" i="555"/>
  <c r="P74" i="555"/>
  <c r="P91" i="555"/>
  <c r="P109" i="555"/>
  <c r="P125" i="555"/>
  <c r="P143" i="555"/>
  <c r="AA157" i="555"/>
  <c r="P176" i="555"/>
  <c r="AA21" i="556"/>
  <c r="P93" i="556"/>
  <c r="P110" i="556"/>
  <c r="K140" i="556"/>
  <c r="P73" i="555"/>
  <c r="AA124" i="556"/>
  <c r="M55" i="555"/>
  <c r="M106" i="555"/>
  <c r="M140" i="555"/>
  <c r="M191" i="555"/>
  <c r="M208" i="555"/>
  <c r="AA21" i="555"/>
  <c r="AA38" i="555"/>
  <c r="AA72" i="556"/>
  <c r="AA123" i="556"/>
  <c r="AA157" i="556"/>
  <c r="Q142" i="553"/>
  <c r="P142" i="553"/>
  <c r="Q127" i="552"/>
  <c r="P127" i="552"/>
  <c r="Q57" i="553"/>
  <c r="P57" i="553"/>
  <c r="Q109" i="553"/>
  <c r="P109" i="553"/>
  <c r="Q40" i="553"/>
  <c r="P40" i="553"/>
  <c r="Q111" i="552"/>
  <c r="P111" i="552"/>
  <c r="Q196" i="552"/>
  <c r="P196" i="552"/>
  <c r="Q93" i="552"/>
  <c r="P93" i="552"/>
  <c r="Q23" i="553"/>
  <c r="P23" i="553"/>
  <c r="N208" i="552"/>
  <c r="AB208" i="552"/>
  <c r="AC192" i="552" s="1"/>
  <c r="AA208" i="552"/>
  <c r="Q126" i="553"/>
  <c r="P126" i="553"/>
  <c r="Q76" i="552"/>
  <c r="P76" i="552"/>
  <c r="Q91" i="553"/>
  <c r="P91" i="553"/>
  <c r="Q108" i="553"/>
  <c r="P108" i="553"/>
  <c r="Q41" i="552"/>
  <c r="P41" i="552"/>
  <c r="Q178" i="552"/>
  <c r="P178" i="552"/>
  <c r="Q75" i="553"/>
  <c r="P75" i="553"/>
  <c r="Q72" i="552"/>
  <c r="R56" i="552" s="1"/>
  <c r="P72" i="552"/>
  <c r="Q159" i="552"/>
  <c r="P159" i="552"/>
  <c r="AB5" i="552"/>
  <c r="AB73" i="552"/>
  <c r="M157" i="552"/>
  <c r="Q192" i="552"/>
  <c r="M38" i="553"/>
  <c r="M55" i="553"/>
  <c r="M89" i="553"/>
  <c r="M106" i="553"/>
  <c r="F2" i="552"/>
  <c r="AA72" i="552"/>
  <c r="N21" i="553"/>
  <c r="AB109" i="553"/>
  <c r="AB142" i="553"/>
  <c r="AB72" i="552"/>
  <c r="AC56" i="552" s="1"/>
  <c r="AA141" i="552"/>
  <c r="P158" i="552"/>
  <c r="AA192" i="552"/>
  <c r="N195" i="552"/>
  <c r="N6" i="553"/>
  <c r="P22" i="553"/>
  <c r="N26" i="553"/>
  <c r="P39" i="553"/>
  <c r="P56" i="553"/>
  <c r="P90" i="553"/>
  <c r="P107" i="553"/>
  <c r="M21" i="552"/>
  <c r="AA41" i="552"/>
  <c r="AA76" i="552"/>
  <c r="AA93" i="552"/>
  <c r="AA111" i="552"/>
  <c r="AA127" i="552"/>
  <c r="AA159" i="552"/>
  <c r="AA178" i="552"/>
  <c r="AB192" i="552"/>
  <c r="AA196" i="552"/>
  <c r="AA23" i="553"/>
  <c r="AA40" i="553"/>
  <c r="AA57" i="553"/>
  <c r="M72" i="553"/>
  <c r="N73" i="553"/>
  <c r="AA75" i="553"/>
  <c r="AA91" i="553"/>
  <c r="AA108" i="553"/>
  <c r="M123" i="553"/>
  <c r="AA126" i="553"/>
  <c r="M157" i="553"/>
  <c r="AB41" i="552"/>
  <c r="AB76" i="552"/>
  <c r="AB93" i="552"/>
  <c r="AB111" i="552"/>
  <c r="AB127" i="552"/>
  <c r="AB159" i="552"/>
  <c r="AB178" i="552"/>
  <c r="AB196" i="552"/>
  <c r="AB23" i="553"/>
  <c r="AB40" i="553"/>
  <c r="AB57" i="553"/>
  <c r="AB75" i="553"/>
  <c r="AB91" i="553"/>
  <c r="AB126" i="553"/>
  <c r="N6" i="552"/>
  <c r="N74" i="552"/>
  <c r="N91" i="552"/>
  <c r="N109" i="552"/>
  <c r="N125" i="552"/>
  <c r="N143" i="552"/>
  <c r="N176" i="552"/>
  <c r="N194" i="552"/>
  <c r="N25" i="553"/>
  <c r="N42" i="553"/>
  <c r="N59" i="553"/>
  <c r="N77" i="553"/>
  <c r="N93" i="553"/>
  <c r="N110" i="553"/>
  <c r="N143" i="553"/>
  <c r="E8" i="551"/>
  <c r="P38" i="552"/>
  <c r="M89" i="552"/>
  <c r="M123" i="552"/>
  <c r="M174" i="552"/>
  <c r="AA21" i="553"/>
  <c r="P5" i="552"/>
  <c r="P73" i="552"/>
  <c r="P90" i="552"/>
  <c r="P124" i="552"/>
  <c r="P175" i="552"/>
  <c r="AA6" i="552"/>
  <c r="M55" i="552"/>
  <c r="AA74" i="552"/>
  <c r="AA91" i="552"/>
  <c r="M106" i="552"/>
  <c r="AA109" i="552"/>
  <c r="AA125" i="552"/>
  <c r="M140" i="552"/>
  <c r="AA143" i="552"/>
  <c r="AA176" i="552"/>
  <c r="M191" i="552"/>
  <c r="AA194" i="552"/>
  <c r="AA25" i="553"/>
  <c r="AA42" i="553"/>
  <c r="AA59" i="553"/>
  <c r="AA77" i="553"/>
  <c r="AA93" i="553"/>
  <c r="AA110" i="553"/>
  <c r="M140" i="553"/>
  <c r="AA143" i="553"/>
  <c r="Q6" i="549"/>
  <c r="P6" i="549"/>
  <c r="Q160" i="549"/>
  <c r="P160" i="549"/>
  <c r="Q108" i="550"/>
  <c r="P108" i="550"/>
  <c r="Q143" i="550"/>
  <c r="P143" i="550"/>
  <c r="N55" i="549"/>
  <c r="AB55" i="549"/>
  <c r="AC39" i="549" s="1"/>
  <c r="AA55" i="549"/>
  <c r="Q129" i="549"/>
  <c r="P129" i="549"/>
  <c r="Q126" i="550"/>
  <c r="P126" i="550"/>
  <c r="Q57" i="549"/>
  <c r="P57" i="549"/>
  <c r="Q108" i="549"/>
  <c r="P108" i="549"/>
  <c r="P192" i="549"/>
  <c r="Q192" i="549"/>
  <c r="Q125" i="549"/>
  <c r="P125" i="549"/>
  <c r="N225" i="549"/>
  <c r="AB225" i="549"/>
  <c r="AC209" i="549" s="1"/>
  <c r="AA225" i="549"/>
  <c r="N140" i="550"/>
  <c r="AB140" i="550"/>
  <c r="AC124" i="550" s="1"/>
  <c r="AA140" i="550"/>
  <c r="Q177" i="549"/>
  <c r="P177" i="549"/>
  <c r="Q142" i="549"/>
  <c r="P142" i="549"/>
  <c r="I3" i="548"/>
  <c r="F2" i="549"/>
  <c r="Q161" i="549"/>
  <c r="P161" i="549"/>
  <c r="Q142" i="550"/>
  <c r="P142" i="550"/>
  <c r="Q109" i="549"/>
  <c r="P109" i="549"/>
  <c r="Q159" i="549"/>
  <c r="P159" i="549"/>
  <c r="N191" i="549"/>
  <c r="AB191" i="549"/>
  <c r="AC175" i="549" s="1"/>
  <c r="AA191" i="549"/>
  <c r="Q193" i="549"/>
  <c r="P193" i="549"/>
  <c r="Q210" i="549"/>
  <c r="P210" i="549"/>
  <c r="Q214" i="549"/>
  <c r="P214" i="549"/>
  <c r="P56" i="549"/>
  <c r="Q56" i="549"/>
  <c r="Q23" i="550"/>
  <c r="P23" i="550"/>
  <c r="Q40" i="550"/>
  <c r="P40" i="550"/>
  <c r="Q57" i="550"/>
  <c r="P57" i="550"/>
  <c r="Q75" i="550"/>
  <c r="P75" i="550"/>
  <c r="Q41" i="549"/>
  <c r="P41" i="549"/>
  <c r="Q93" i="549"/>
  <c r="P93" i="549"/>
  <c r="Q25" i="550"/>
  <c r="P25" i="550"/>
  <c r="Q42" i="550"/>
  <c r="P42" i="550"/>
  <c r="Q59" i="550"/>
  <c r="P59" i="550"/>
  <c r="Q77" i="550"/>
  <c r="P77" i="550"/>
  <c r="Q91" i="550"/>
  <c r="P91" i="550"/>
  <c r="N140" i="549"/>
  <c r="AB140" i="549"/>
  <c r="AC124" i="549" s="1"/>
  <c r="AA140" i="549"/>
  <c r="AB5" i="549"/>
  <c r="AA57" i="549"/>
  <c r="AB73" i="549"/>
  <c r="AB90" i="549"/>
  <c r="Q107" i="549"/>
  <c r="AA108" i="549"/>
  <c r="M123" i="549"/>
  <c r="N124" i="549"/>
  <c r="Q141" i="549"/>
  <c r="AA142" i="549"/>
  <c r="M157" i="549"/>
  <c r="N158" i="549"/>
  <c r="AA193" i="549"/>
  <c r="M208" i="549"/>
  <c r="N209" i="549"/>
  <c r="M21" i="550"/>
  <c r="M38" i="550"/>
  <c r="M55" i="550"/>
  <c r="M89" i="550"/>
  <c r="M106" i="550"/>
  <c r="Q141" i="550"/>
  <c r="N40" i="549"/>
  <c r="N92" i="549"/>
  <c r="N110" i="549"/>
  <c r="N128" i="549"/>
  <c r="N144" i="549"/>
  <c r="N176" i="549"/>
  <c r="AA192" i="549"/>
  <c r="N195" i="549"/>
  <c r="N213" i="549"/>
  <c r="N6" i="550"/>
  <c r="N26" i="550"/>
  <c r="N43" i="550"/>
  <c r="N74" i="550"/>
  <c r="N78" i="550"/>
  <c r="N94" i="550"/>
  <c r="N125" i="550"/>
  <c r="N21" i="549"/>
  <c r="N38" i="549"/>
  <c r="AB41" i="549"/>
  <c r="AB93" i="549"/>
  <c r="AB125" i="549"/>
  <c r="AB129" i="549"/>
  <c r="AB159" i="549"/>
  <c r="N174" i="549"/>
  <c r="AB177" i="549"/>
  <c r="AB210" i="549"/>
  <c r="AB214" i="549"/>
  <c r="AB23" i="550"/>
  <c r="AB40" i="550"/>
  <c r="AB57" i="550"/>
  <c r="N72" i="550"/>
  <c r="AB75" i="550"/>
  <c r="AB91" i="550"/>
  <c r="AB108" i="550"/>
  <c r="N123" i="550"/>
  <c r="AB126" i="550"/>
  <c r="N157" i="550"/>
  <c r="E8" i="548"/>
  <c r="P22" i="549"/>
  <c r="P39" i="549"/>
  <c r="N91" i="549"/>
  <c r="AA124" i="549"/>
  <c r="AA158" i="549"/>
  <c r="P175" i="549"/>
  <c r="N194" i="549"/>
  <c r="AA209" i="549"/>
  <c r="P5" i="550"/>
  <c r="P73" i="550"/>
  <c r="P124" i="550"/>
  <c r="N5" i="549"/>
  <c r="AA40" i="549"/>
  <c r="M72" i="549"/>
  <c r="N73" i="549"/>
  <c r="M89" i="549"/>
  <c r="N90" i="549"/>
  <c r="AA92" i="549"/>
  <c r="AA110" i="549"/>
  <c r="AB124" i="549"/>
  <c r="AA128" i="549"/>
  <c r="AA144" i="549"/>
  <c r="AA176" i="549"/>
  <c r="AA195" i="549"/>
  <c r="AB209" i="549"/>
  <c r="AA213" i="549"/>
  <c r="AA6" i="550"/>
  <c r="AA26" i="550"/>
  <c r="AA43" i="550"/>
  <c r="AA74" i="550"/>
  <c r="AA78" i="550"/>
  <c r="AA94" i="550"/>
  <c r="AA125" i="550"/>
  <c r="P127" i="549"/>
  <c r="P143" i="549"/>
  <c r="P212" i="549"/>
  <c r="P93" i="550"/>
  <c r="P110" i="550"/>
  <c r="AA22" i="549"/>
  <c r="AA39" i="549"/>
  <c r="AA175" i="549"/>
  <c r="AA124" i="550"/>
  <c r="AB39" i="549"/>
  <c r="M106" i="549"/>
  <c r="AB175" i="549"/>
  <c r="AA21" i="549"/>
  <c r="AA38" i="549"/>
  <c r="AA174" i="549"/>
  <c r="AA72" i="550"/>
  <c r="AA123" i="550"/>
  <c r="Q161" i="546"/>
  <c r="P161" i="546"/>
  <c r="AB157" i="547"/>
  <c r="AC141" i="547" s="1"/>
  <c r="AA157" i="547"/>
  <c r="N157" i="547"/>
  <c r="Q143" i="546"/>
  <c r="P143" i="546"/>
  <c r="Q211" i="546"/>
  <c r="P211" i="546"/>
  <c r="N140" i="547"/>
  <c r="AB140" i="547"/>
  <c r="AC124" i="547" s="1"/>
  <c r="AA140" i="547"/>
  <c r="N72" i="546"/>
  <c r="AB72" i="546"/>
  <c r="AC56" i="546" s="1"/>
  <c r="AA72" i="546"/>
  <c r="Q127" i="546"/>
  <c r="P127" i="546"/>
  <c r="Q21" i="546"/>
  <c r="R5" i="546" s="1"/>
  <c r="P21" i="546"/>
  <c r="P90" i="546"/>
  <c r="Q90" i="546"/>
  <c r="Q25" i="547"/>
  <c r="P25" i="547"/>
  <c r="Q58" i="547"/>
  <c r="P58" i="547"/>
  <c r="Q212" i="546"/>
  <c r="P212" i="546"/>
  <c r="N89" i="546"/>
  <c r="AB89" i="546"/>
  <c r="AC73" i="546" s="1"/>
  <c r="AA89" i="546"/>
  <c r="Q5" i="547"/>
  <c r="P5" i="547"/>
  <c r="Q109" i="546"/>
  <c r="P109" i="546"/>
  <c r="Q57" i="546"/>
  <c r="P57" i="546"/>
  <c r="P5" i="546"/>
  <c r="Q5" i="546"/>
  <c r="AB191" i="546"/>
  <c r="AC175" i="546" s="1"/>
  <c r="AA191" i="546"/>
  <c r="N191" i="546"/>
  <c r="Q194" i="546"/>
  <c r="P194" i="546"/>
  <c r="AB22" i="546"/>
  <c r="AB39" i="546"/>
  <c r="M55" i="546"/>
  <c r="N56" i="546"/>
  <c r="M106" i="546"/>
  <c r="N107" i="546"/>
  <c r="AA109" i="546"/>
  <c r="M140" i="546"/>
  <c r="N141" i="546"/>
  <c r="M225" i="546"/>
  <c r="M55" i="547"/>
  <c r="M89" i="547"/>
  <c r="M106" i="547"/>
  <c r="Q141" i="547"/>
  <c r="N41" i="546"/>
  <c r="N93" i="546"/>
  <c r="N125" i="546"/>
  <c r="N129" i="546"/>
  <c r="N159" i="546"/>
  <c r="N177" i="546"/>
  <c r="N210" i="546"/>
  <c r="N214" i="546"/>
  <c r="N23" i="547"/>
  <c r="N40" i="547"/>
  <c r="N44" i="547"/>
  <c r="N74" i="547"/>
  <c r="N78" i="547"/>
  <c r="N94" i="547"/>
  <c r="N125" i="547"/>
  <c r="AB73" i="546"/>
  <c r="AB90" i="546"/>
  <c r="AA108" i="546"/>
  <c r="M123" i="546"/>
  <c r="N124" i="546"/>
  <c r="AA126" i="546"/>
  <c r="M157" i="546"/>
  <c r="N158" i="546"/>
  <c r="M208" i="546"/>
  <c r="N209" i="546"/>
  <c r="N22" i="547"/>
  <c r="M38" i="547"/>
  <c r="N39" i="547"/>
  <c r="N73" i="547"/>
  <c r="N124" i="547"/>
  <c r="F2" i="546"/>
  <c r="AB57" i="546"/>
  <c r="AB211" i="546"/>
  <c r="N21" i="547"/>
  <c r="N72" i="547"/>
  <c r="N123" i="547"/>
  <c r="AA107" i="546"/>
  <c r="N110" i="546"/>
  <c r="N128" i="546"/>
  <c r="AA141" i="546"/>
  <c r="N176" i="546"/>
  <c r="AA192" i="546"/>
  <c r="N6" i="547"/>
  <c r="O21" i="547"/>
  <c r="N26" i="547"/>
  <c r="N43" i="547"/>
  <c r="N59" i="547"/>
  <c r="AA90" i="547"/>
  <c r="N93" i="547"/>
  <c r="AA107" i="547"/>
  <c r="N143" i="547"/>
  <c r="M38" i="546"/>
  <c r="AA41" i="546"/>
  <c r="AA93" i="546"/>
  <c r="AA125" i="546"/>
  <c r="AA129" i="546"/>
  <c r="AA159" i="546"/>
  <c r="M174" i="546"/>
  <c r="AA177" i="546"/>
  <c r="AA210" i="546"/>
  <c r="AA214" i="546"/>
  <c r="AA23" i="547"/>
  <c r="AA40" i="547"/>
  <c r="AA44" i="547"/>
  <c r="AA74" i="547"/>
  <c r="AA78" i="547"/>
  <c r="AA94" i="547"/>
  <c r="AA125" i="547"/>
  <c r="P92" i="546"/>
  <c r="P144" i="546"/>
  <c r="P213" i="546"/>
  <c r="E8" i="545"/>
  <c r="P22" i="546"/>
  <c r="P39" i="546"/>
  <c r="AA124" i="546"/>
  <c r="AA158" i="546"/>
  <c r="P175" i="546"/>
  <c r="AA209" i="546"/>
  <c r="AA22" i="547"/>
  <c r="AA39" i="547"/>
  <c r="AA73" i="547"/>
  <c r="AA124" i="547"/>
  <c r="N73" i="546"/>
  <c r="AB124" i="547"/>
  <c r="P6" i="546"/>
  <c r="AA21" i="547"/>
  <c r="AA72" i="547"/>
  <c r="P76" i="547"/>
  <c r="P92" i="547"/>
  <c r="P109" i="547"/>
  <c r="AA123" i="547"/>
  <c r="Q6" i="544"/>
  <c r="P6" i="544"/>
  <c r="I3" i="542"/>
  <c r="F2" i="543"/>
  <c r="Q92" i="543"/>
  <c r="P92" i="543"/>
  <c r="Q159" i="543"/>
  <c r="P159" i="543"/>
  <c r="Q178" i="543"/>
  <c r="P178" i="543"/>
  <c r="Q26" i="544"/>
  <c r="P26" i="544"/>
  <c r="P21" i="543"/>
  <c r="Q21" i="543"/>
  <c r="R5" i="543" s="1"/>
  <c r="Q93" i="543"/>
  <c r="P93" i="543"/>
  <c r="Q77" i="544"/>
  <c r="P77" i="544"/>
  <c r="N140" i="544"/>
  <c r="AB140" i="544"/>
  <c r="AC124" i="544" s="1"/>
  <c r="AA140" i="544"/>
  <c r="Q38" i="543"/>
  <c r="R22" i="543" s="1"/>
  <c r="P38" i="543"/>
  <c r="Q126" i="543"/>
  <c r="P126" i="543"/>
  <c r="Q25" i="544"/>
  <c r="P25" i="544"/>
  <c r="Q59" i="544"/>
  <c r="P59" i="544"/>
  <c r="Q142" i="544"/>
  <c r="P142" i="544"/>
  <c r="Q40" i="543"/>
  <c r="P40" i="543"/>
  <c r="Q76" i="543"/>
  <c r="P76" i="543"/>
  <c r="Q196" i="543"/>
  <c r="P196" i="543"/>
  <c r="Q21" i="544"/>
  <c r="R5" i="544" s="1"/>
  <c r="P21" i="544"/>
  <c r="Q43" i="544"/>
  <c r="P43" i="544"/>
  <c r="N106" i="544"/>
  <c r="P5" i="543"/>
  <c r="N74" i="543"/>
  <c r="N91" i="543"/>
  <c r="N109" i="543"/>
  <c r="N125" i="543"/>
  <c r="N143" i="543"/>
  <c r="N176" i="543"/>
  <c r="N194" i="543"/>
  <c r="AB21" i="544"/>
  <c r="AC5" i="544" s="1"/>
  <c r="N24" i="544"/>
  <c r="N41" i="544"/>
  <c r="N57" i="544"/>
  <c r="N75" i="544"/>
  <c r="N91" i="544"/>
  <c r="N95" i="544"/>
  <c r="P107" i="544"/>
  <c r="N125" i="544"/>
  <c r="M89" i="543"/>
  <c r="M123" i="543"/>
  <c r="M208" i="543"/>
  <c r="M55" i="544"/>
  <c r="M89" i="544"/>
  <c r="AA21" i="543"/>
  <c r="AA38" i="543"/>
  <c r="N55" i="543"/>
  <c r="N72" i="543"/>
  <c r="AB92" i="543"/>
  <c r="AB126" i="543"/>
  <c r="N174" i="543"/>
  <c r="AB25" i="544"/>
  <c r="N123" i="544"/>
  <c r="N157" i="544"/>
  <c r="AB21" i="543"/>
  <c r="AC5" i="543" s="1"/>
  <c r="AB38" i="543"/>
  <c r="AC22" i="543" s="1"/>
  <c r="P56" i="543"/>
  <c r="P73" i="543"/>
  <c r="P90" i="543"/>
  <c r="P124" i="543"/>
  <c r="P175" i="543"/>
  <c r="P56" i="544"/>
  <c r="P90" i="544"/>
  <c r="AA107" i="544"/>
  <c r="P124" i="544"/>
  <c r="N143" i="544"/>
  <c r="AA74" i="543"/>
  <c r="AA91" i="543"/>
  <c r="M106" i="543"/>
  <c r="N107" i="543"/>
  <c r="AA109" i="543"/>
  <c r="AA125" i="543"/>
  <c r="M140" i="543"/>
  <c r="N141" i="543"/>
  <c r="AA143" i="543"/>
  <c r="AA176" i="543"/>
  <c r="M191" i="543"/>
  <c r="N192" i="543"/>
  <c r="AA194" i="543"/>
  <c r="N22" i="544"/>
  <c r="AA24" i="544"/>
  <c r="M38" i="544"/>
  <c r="N39" i="544"/>
  <c r="AA41" i="544"/>
  <c r="AA57" i="544"/>
  <c r="M72" i="544"/>
  <c r="AA75" i="544"/>
  <c r="AA91" i="544"/>
  <c r="AA95" i="544"/>
  <c r="AA125" i="544"/>
  <c r="P41" i="543"/>
  <c r="P77" i="543"/>
  <c r="P108" i="543"/>
  <c r="P112" i="543"/>
  <c r="P142" i="543"/>
  <c r="P160" i="543"/>
  <c r="P193" i="543"/>
  <c r="P197" i="543"/>
  <c r="P23" i="544"/>
  <c r="P40" i="544"/>
  <c r="P44" i="544"/>
  <c r="P74" i="544"/>
  <c r="P78" i="544"/>
  <c r="AA106" i="544"/>
  <c r="P110" i="544"/>
  <c r="AB125" i="544"/>
  <c r="M157" i="543"/>
  <c r="AA55" i="543"/>
  <c r="AA72" i="543"/>
  <c r="P127" i="543"/>
  <c r="AA174" i="543"/>
  <c r="AA123" i="544"/>
  <c r="AA157" i="544"/>
  <c r="Q74" i="540"/>
  <c r="P74" i="540"/>
  <c r="P5" i="540"/>
  <c r="Q5" i="540"/>
  <c r="Q38" i="540"/>
  <c r="R22" i="540" s="1"/>
  <c r="P38" i="540"/>
  <c r="P90" i="540"/>
  <c r="Q90" i="540"/>
  <c r="Q123" i="540"/>
  <c r="R107" i="540" s="1"/>
  <c r="P123" i="540"/>
  <c r="P175" i="540"/>
  <c r="Q175" i="540"/>
  <c r="AB89" i="541"/>
  <c r="AC73" i="541" s="1"/>
  <c r="AA89" i="541"/>
  <c r="N89" i="541"/>
  <c r="N140" i="541"/>
  <c r="AB140" i="541"/>
  <c r="AC124" i="541" s="1"/>
  <c r="AA140" i="541"/>
  <c r="P141" i="541"/>
  <c r="Q141" i="541"/>
  <c r="P124" i="540"/>
  <c r="Q124" i="540"/>
  <c r="N208" i="540"/>
  <c r="AB208" i="540"/>
  <c r="AC192" i="540" s="1"/>
  <c r="AA208" i="540"/>
  <c r="AB55" i="540"/>
  <c r="AC39" i="540" s="1"/>
  <c r="AA55" i="540"/>
  <c r="N55" i="540"/>
  <c r="Q89" i="540"/>
  <c r="R73" i="540" s="1"/>
  <c r="P89" i="540"/>
  <c r="Q174" i="540"/>
  <c r="R158" i="540" s="1"/>
  <c r="P174" i="540"/>
  <c r="I3" i="539"/>
  <c r="F2" i="540"/>
  <c r="AB39" i="540"/>
  <c r="N56" i="540"/>
  <c r="M72" i="540"/>
  <c r="N73" i="540"/>
  <c r="AA75" i="540"/>
  <c r="AA91" i="540"/>
  <c r="M106" i="540"/>
  <c r="N107" i="540"/>
  <c r="AA109" i="540"/>
  <c r="M140" i="540"/>
  <c r="N141" i="540"/>
  <c r="M191" i="540"/>
  <c r="N192" i="540"/>
  <c r="M38" i="541"/>
  <c r="AA38" i="540"/>
  <c r="P78" i="540"/>
  <c r="P108" i="540"/>
  <c r="P112" i="540"/>
  <c r="P142" i="540"/>
  <c r="P160" i="540"/>
  <c r="P193" i="540"/>
  <c r="P197" i="540"/>
  <c r="N21" i="541"/>
  <c r="P23" i="541"/>
  <c r="N55" i="541"/>
  <c r="N106" i="541"/>
  <c r="H1" i="540"/>
  <c r="AA5" i="540"/>
  <c r="AB38" i="540"/>
  <c r="AC22" i="540" s="1"/>
  <c r="AA90" i="540"/>
  <c r="N93" i="540"/>
  <c r="N111" i="540"/>
  <c r="AA124" i="540"/>
  <c r="N127" i="540"/>
  <c r="N159" i="540"/>
  <c r="AA175" i="540"/>
  <c r="N178" i="540"/>
  <c r="N196" i="540"/>
  <c r="AA141" i="541"/>
  <c r="AB5" i="540"/>
  <c r="AB90" i="540"/>
  <c r="AB124" i="540"/>
  <c r="AB175" i="540"/>
  <c r="AB141" i="541"/>
  <c r="M157" i="541"/>
  <c r="AB74" i="540"/>
  <c r="AA89" i="540"/>
  <c r="AA123" i="540"/>
  <c r="N157" i="540"/>
  <c r="AA174" i="540"/>
  <c r="P6" i="541"/>
  <c r="P26" i="541"/>
  <c r="P43" i="541"/>
  <c r="N72" i="541"/>
  <c r="P74" i="541"/>
  <c r="P78" i="541"/>
  <c r="P94" i="541"/>
  <c r="N123" i="541"/>
  <c r="P125" i="541"/>
  <c r="AB89" i="540"/>
  <c r="AC73" i="540" s="1"/>
  <c r="N92" i="540"/>
  <c r="AB123" i="540"/>
  <c r="AC107" i="540" s="1"/>
  <c r="P158" i="540"/>
  <c r="AB174" i="540"/>
  <c r="AC158" i="540" s="1"/>
  <c r="AA192" i="540"/>
  <c r="P5" i="541"/>
  <c r="AA22" i="541"/>
  <c r="AA39" i="541"/>
  <c r="N42" i="541"/>
  <c r="AA56" i="541"/>
  <c r="P73" i="541"/>
  <c r="AA90" i="541"/>
  <c r="AA107" i="541"/>
  <c r="N110" i="541"/>
  <c r="P124" i="541"/>
  <c r="N143" i="541"/>
  <c r="M21" i="540"/>
  <c r="E8" i="539"/>
  <c r="P6" i="540"/>
  <c r="P75" i="540"/>
  <c r="P91" i="540"/>
  <c r="P109" i="540"/>
  <c r="P125" i="540"/>
  <c r="P143" i="540"/>
  <c r="AA157" i="540"/>
  <c r="P176" i="540"/>
  <c r="P194" i="540"/>
  <c r="P24" i="541"/>
  <c r="P41" i="541"/>
  <c r="P58" i="541"/>
  <c r="AA72" i="541"/>
  <c r="P76" i="541"/>
  <c r="P92" i="541"/>
  <c r="P109" i="541"/>
  <c r="AA123" i="541"/>
  <c r="P142" i="541"/>
  <c r="I3" i="536"/>
  <c r="F2" i="537"/>
  <c r="Q21" i="537"/>
  <c r="R5" i="537" s="1"/>
  <c r="P21" i="537"/>
  <c r="Q91" i="537"/>
  <c r="P91" i="537"/>
  <c r="Q108" i="537"/>
  <c r="P108" i="537"/>
  <c r="Q126" i="537"/>
  <c r="P126" i="537"/>
  <c r="Q142" i="537"/>
  <c r="P142" i="537"/>
  <c r="Q160" i="537"/>
  <c r="P160" i="537"/>
  <c r="Q174" i="537"/>
  <c r="R158" i="537" s="1"/>
  <c r="P174" i="537"/>
  <c r="Q176" i="537"/>
  <c r="P176" i="537"/>
  <c r="Q38" i="537"/>
  <c r="R22" i="537" s="1"/>
  <c r="P38" i="537"/>
  <c r="Q195" i="537"/>
  <c r="P195" i="537"/>
  <c r="Q213" i="537"/>
  <c r="P213" i="537"/>
  <c r="Q193" i="537"/>
  <c r="P193" i="537"/>
  <c r="Q211" i="537"/>
  <c r="P211" i="537"/>
  <c r="Q140" i="538"/>
  <c r="R124" i="538" s="1"/>
  <c r="P140" i="538"/>
  <c r="Q142" i="538"/>
  <c r="P142" i="538"/>
  <c r="Q143" i="537"/>
  <c r="P143" i="537"/>
  <c r="Q5" i="537"/>
  <c r="N56" i="537"/>
  <c r="M72" i="537"/>
  <c r="N73" i="537"/>
  <c r="M89" i="537"/>
  <c r="N90" i="537"/>
  <c r="M106" i="537"/>
  <c r="M140" i="537"/>
  <c r="M225" i="537"/>
  <c r="M55" i="538"/>
  <c r="M106" i="538"/>
  <c r="Q141" i="538"/>
  <c r="AA21" i="537"/>
  <c r="AA38" i="537"/>
  <c r="N55" i="537"/>
  <c r="AB143" i="537"/>
  <c r="AA174" i="537"/>
  <c r="N191" i="537"/>
  <c r="P24" i="538"/>
  <c r="P41" i="538"/>
  <c r="P57" i="538"/>
  <c r="P75" i="538"/>
  <c r="N89" i="538"/>
  <c r="P91" i="538"/>
  <c r="AB21" i="537"/>
  <c r="AC5" i="537" s="1"/>
  <c r="AB38" i="537"/>
  <c r="AC22" i="537" s="1"/>
  <c r="AB174" i="537"/>
  <c r="AC158" i="537" s="1"/>
  <c r="P41" i="537"/>
  <c r="AB91" i="537"/>
  <c r="P94" i="537"/>
  <c r="AB108" i="537"/>
  <c r="N123" i="537"/>
  <c r="P125" i="537"/>
  <c r="AB126" i="537"/>
  <c r="P129" i="537"/>
  <c r="AB142" i="537"/>
  <c r="N157" i="537"/>
  <c r="P159" i="537"/>
  <c r="AB160" i="537"/>
  <c r="P177" i="537"/>
  <c r="AB193" i="537"/>
  <c r="N208" i="537"/>
  <c r="P210" i="537"/>
  <c r="AB211" i="537"/>
  <c r="P214" i="537"/>
  <c r="N21" i="538"/>
  <c r="P23" i="538"/>
  <c r="N38" i="538"/>
  <c r="P40" i="538"/>
  <c r="P44" i="538"/>
  <c r="N72" i="538"/>
  <c r="P74" i="538"/>
  <c r="P78" i="538"/>
  <c r="P94" i="538"/>
  <c r="N123" i="538"/>
  <c r="P125" i="538"/>
  <c r="AA140" i="538"/>
  <c r="N157" i="538"/>
  <c r="P124" i="537"/>
  <c r="P158" i="537"/>
  <c r="P209" i="537"/>
  <c r="P22" i="538"/>
  <c r="N26" i="538"/>
  <c r="P39" i="538"/>
  <c r="N59" i="538"/>
  <c r="P73" i="538"/>
  <c r="AA107" i="538"/>
  <c r="P124" i="538"/>
  <c r="AB140" i="538"/>
  <c r="AC124" i="538" s="1"/>
  <c r="N143" i="538"/>
  <c r="AA125" i="538"/>
  <c r="AA55" i="537"/>
  <c r="P110" i="537"/>
  <c r="P128" i="537"/>
  <c r="P144" i="537"/>
  <c r="AA191" i="537"/>
  <c r="AA89" i="538"/>
  <c r="E8" i="536"/>
  <c r="P92" i="537"/>
  <c r="P109" i="537"/>
  <c r="AA123" i="537"/>
  <c r="P127" i="537"/>
  <c r="AA157" i="537"/>
  <c r="P161" i="537"/>
  <c r="P194" i="537"/>
  <c r="AA208" i="537"/>
  <c r="P212" i="537"/>
  <c r="AA21" i="538"/>
  <c r="AA38" i="538"/>
  <c r="AA72" i="538"/>
  <c r="AA123" i="538"/>
  <c r="AA157" i="538"/>
  <c r="Q21" i="534"/>
  <c r="R5" i="534" s="1"/>
  <c r="P21" i="534"/>
  <c r="Q38" i="534"/>
  <c r="R22" i="534" s="1"/>
  <c r="P38" i="534"/>
  <c r="Q174" i="534"/>
  <c r="R158" i="534" s="1"/>
  <c r="P174" i="534"/>
  <c r="P140" i="535"/>
  <c r="Q140" i="535"/>
  <c r="R124" i="535" s="1"/>
  <c r="I3" i="533"/>
  <c r="F2" i="534"/>
  <c r="Q109" i="534"/>
  <c r="P109" i="534"/>
  <c r="AA21" i="534"/>
  <c r="AA38" i="534"/>
  <c r="N55" i="534"/>
  <c r="N72" i="534"/>
  <c r="N89" i="534"/>
  <c r="N106" i="534"/>
  <c r="AB109" i="534"/>
  <c r="N140" i="534"/>
  <c r="AA174" i="534"/>
  <c r="N191" i="534"/>
  <c r="N225" i="534"/>
  <c r="N89" i="535"/>
  <c r="N106" i="535"/>
  <c r="AB21" i="534"/>
  <c r="AC5" i="534" s="1"/>
  <c r="AB38" i="534"/>
  <c r="AC22" i="534" s="1"/>
  <c r="P56" i="534"/>
  <c r="P73" i="534"/>
  <c r="P90" i="534"/>
  <c r="P107" i="534"/>
  <c r="P141" i="534"/>
  <c r="AB174" i="534"/>
  <c r="AC158" i="534" s="1"/>
  <c r="P192" i="534"/>
  <c r="P90" i="535"/>
  <c r="P107" i="535"/>
  <c r="N158" i="534"/>
  <c r="N209" i="534"/>
  <c r="P41" i="534"/>
  <c r="P94" i="534"/>
  <c r="N123" i="534"/>
  <c r="P125" i="534"/>
  <c r="P129" i="534"/>
  <c r="N157" i="534"/>
  <c r="P159" i="534"/>
  <c r="P177" i="534"/>
  <c r="N208" i="534"/>
  <c r="P210" i="534"/>
  <c r="P214" i="534"/>
  <c r="N21" i="535"/>
  <c r="P23" i="535"/>
  <c r="N38" i="535"/>
  <c r="P40" i="535"/>
  <c r="N55" i="535"/>
  <c r="P57" i="535"/>
  <c r="N72" i="535"/>
  <c r="P74" i="535"/>
  <c r="P78" i="535"/>
  <c r="P94" i="535"/>
  <c r="N123" i="535"/>
  <c r="P125" i="535"/>
  <c r="AA140" i="535"/>
  <c r="N157" i="535"/>
  <c r="N40" i="534"/>
  <c r="N93" i="534"/>
  <c r="N110" i="534"/>
  <c r="N128" i="534"/>
  <c r="N144" i="534"/>
  <c r="N176" i="534"/>
  <c r="N195" i="534"/>
  <c r="N213" i="534"/>
  <c r="N6" i="535"/>
  <c r="N26" i="535"/>
  <c r="N43" i="535"/>
  <c r="N60" i="535"/>
  <c r="N77" i="535"/>
  <c r="AB140" i="535"/>
  <c r="AC124" i="535" s="1"/>
  <c r="N143" i="535"/>
  <c r="AA55" i="534"/>
  <c r="AA72" i="534"/>
  <c r="AA89" i="534"/>
  <c r="AA106" i="534"/>
  <c r="AA140" i="534"/>
  <c r="AA191" i="534"/>
  <c r="AA225" i="534"/>
  <c r="AA89" i="535"/>
  <c r="AA106" i="535"/>
  <c r="P110" i="535"/>
  <c r="E8" i="533"/>
  <c r="AA123" i="534"/>
  <c r="AA157" i="534"/>
  <c r="AA208" i="534"/>
  <c r="AA21" i="535"/>
  <c r="AA38" i="535"/>
  <c r="AA55" i="535"/>
  <c r="AA72" i="535"/>
  <c r="AA123" i="535"/>
  <c r="AA157" i="535"/>
  <c r="Q178" i="531"/>
  <c r="P178" i="531"/>
  <c r="AB208" i="531"/>
  <c r="AC192" i="531" s="1"/>
  <c r="AA208" i="531"/>
  <c r="N208" i="531"/>
  <c r="Q194" i="531"/>
  <c r="P194" i="531"/>
  <c r="Q196" i="531"/>
  <c r="P196" i="531"/>
  <c r="AB123" i="531"/>
  <c r="AC107" i="531" s="1"/>
  <c r="AA123" i="531"/>
  <c r="N123" i="531"/>
  <c r="Q21" i="531"/>
  <c r="R5" i="531" s="1"/>
  <c r="P21" i="531"/>
  <c r="AB55" i="532"/>
  <c r="AC39" i="532" s="1"/>
  <c r="AA55" i="532"/>
  <c r="N55" i="532"/>
  <c r="N140" i="532"/>
  <c r="AB140" i="532"/>
  <c r="AC124" i="532" s="1"/>
  <c r="AA140" i="532"/>
  <c r="P141" i="532"/>
  <c r="Q141" i="532"/>
  <c r="N157" i="531"/>
  <c r="AB157" i="531"/>
  <c r="AC141" i="531" s="1"/>
  <c r="AA157" i="531"/>
  <c r="P22" i="531"/>
  <c r="Q22" i="531"/>
  <c r="I3" i="530"/>
  <c r="F2" i="531"/>
  <c r="Q159" i="531"/>
  <c r="P159" i="531"/>
  <c r="M89" i="532"/>
  <c r="M106" i="532"/>
  <c r="N55" i="531"/>
  <c r="N72" i="531"/>
  <c r="N89" i="531"/>
  <c r="N174" i="531"/>
  <c r="P24" i="532"/>
  <c r="P41" i="532"/>
  <c r="P57" i="532"/>
  <c r="P75" i="532"/>
  <c r="P91" i="532"/>
  <c r="AA22" i="531"/>
  <c r="AA141" i="532"/>
  <c r="AB141" i="532"/>
  <c r="M157" i="532"/>
  <c r="AA21" i="531"/>
  <c r="P41" i="531"/>
  <c r="P77" i="531"/>
  <c r="N106" i="531"/>
  <c r="P108" i="531"/>
  <c r="P112" i="531"/>
  <c r="N140" i="531"/>
  <c r="P142" i="531"/>
  <c r="P160" i="531"/>
  <c r="N191" i="531"/>
  <c r="P193" i="531"/>
  <c r="AB194" i="531"/>
  <c r="P197" i="531"/>
  <c r="N21" i="532"/>
  <c r="P23" i="532"/>
  <c r="N38" i="532"/>
  <c r="P40" i="532"/>
  <c r="P44" i="532"/>
  <c r="N72" i="532"/>
  <c r="P74" i="532"/>
  <c r="P78" i="532"/>
  <c r="P94" i="532"/>
  <c r="N123" i="532"/>
  <c r="P125" i="532"/>
  <c r="H1" i="531"/>
  <c r="AB21" i="531"/>
  <c r="AC5" i="531" s="1"/>
  <c r="N40" i="531"/>
  <c r="AA56" i="531"/>
  <c r="AA73" i="531"/>
  <c r="AA90" i="531"/>
  <c r="P107" i="531"/>
  <c r="AA124" i="531"/>
  <c r="P141" i="531"/>
  <c r="AA175" i="531"/>
  <c r="P192" i="531"/>
  <c r="N6" i="532"/>
  <c r="O21" i="532"/>
  <c r="P22" i="532"/>
  <c r="N26" i="532"/>
  <c r="P39" i="532"/>
  <c r="N43" i="532"/>
  <c r="AA56" i="532"/>
  <c r="N59" i="532"/>
  <c r="P73" i="532"/>
  <c r="N77" i="532"/>
  <c r="N93" i="532"/>
  <c r="AA107" i="532"/>
  <c r="N110" i="532"/>
  <c r="P124" i="532"/>
  <c r="N143" i="532"/>
  <c r="M38" i="531"/>
  <c r="AA160" i="531"/>
  <c r="AA193" i="531"/>
  <c r="AA197" i="531"/>
  <c r="AA23" i="532"/>
  <c r="AA40" i="532"/>
  <c r="AA44" i="532"/>
  <c r="AA74" i="532"/>
  <c r="AA78" i="532"/>
  <c r="AA94" i="532"/>
  <c r="AA125" i="532"/>
  <c r="AB124" i="532"/>
  <c r="P23" i="531"/>
  <c r="P75" i="531"/>
  <c r="P92" i="531"/>
  <c r="AA106" i="531"/>
  <c r="P110" i="531"/>
  <c r="P126" i="531"/>
  <c r="AA140" i="531"/>
  <c r="P144" i="531"/>
  <c r="P177" i="531"/>
  <c r="AA191" i="531"/>
  <c r="P195" i="531"/>
  <c r="AA21" i="532"/>
  <c r="P25" i="532"/>
  <c r="AA38" i="532"/>
  <c r="P42" i="532"/>
  <c r="P58" i="532"/>
  <c r="AA72" i="532"/>
  <c r="P76" i="532"/>
  <c r="P92" i="532"/>
  <c r="P109" i="532"/>
  <c r="AA123" i="532"/>
  <c r="P142" i="532"/>
  <c r="Q75" i="528"/>
  <c r="P75" i="528"/>
  <c r="N140" i="529"/>
  <c r="AB140" i="529"/>
  <c r="AC124" i="529" s="1"/>
  <c r="AA140" i="529"/>
  <c r="Q6" i="528"/>
  <c r="P6" i="528"/>
  <c r="Q92" i="528"/>
  <c r="P92" i="528"/>
  <c r="Q196" i="528"/>
  <c r="P196" i="528"/>
  <c r="Q38" i="528"/>
  <c r="R22" i="528" s="1"/>
  <c r="P38" i="528"/>
  <c r="Q194" i="528"/>
  <c r="P194" i="528"/>
  <c r="I3" i="527"/>
  <c r="F2" i="528"/>
  <c r="Q111" i="528"/>
  <c r="P111" i="528"/>
  <c r="Q143" i="528"/>
  <c r="P143" i="528"/>
  <c r="Q159" i="528"/>
  <c r="P159" i="528"/>
  <c r="Q178" i="528"/>
  <c r="P178" i="528"/>
  <c r="Q127" i="528"/>
  <c r="P127" i="528"/>
  <c r="Q176" i="528"/>
  <c r="P176" i="528"/>
  <c r="Q142" i="529"/>
  <c r="P142" i="529"/>
  <c r="P21" i="528"/>
  <c r="Q21" i="528"/>
  <c r="R5" i="528" s="1"/>
  <c r="AA38" i="528"/>
  <c r="N55" i="528"/>
  <c r="N72" i="528"/>
  <c r="AB75" i="528"/>
  <c r="N89" i="528"/>
  <c r="AB92" i="528"/>
  <c r="N123" i="528"/>
  <c r="N174" i="528"/>
  <c r="N208" i="528"/>
  <c r="N55" i="529"/>
  <c r="N89" i="529"/>
  <c r="N106" i="529"/>
  <c r="P5" i="528"/>
  <c r="P56" i="528"/>
  <c r="P73" i="528"/>
  <c r="P90" i="528"/>
  <c r="P124" i="528"/>
  <c r="P175" i="528"/>
  <c r="P56" i="529"/>
  <c r="P90" i="529"/>
  <c r="P107" i="529"/>
  <c r="N107" i="528"/>
  <c r="N141" i="528"/>
  <c r="N192" i="528"/>
  <c r="N22" i="529"/>
  <c r="M38" i="529"/>
  <c r="N39" i="529"/>
  <c r="N73" i="529"/>
  <c r="N124" i="529"/>
  <c r="AB6" i="528"/>
  <c r="AA21" i="528"/>
  <c r="P41" i="528"/>
  <c r="P77" i="528"/>
  <c r="N106" i="528"/>
  <c r="P108" i="528"/>
  <c r="P112" i="528"/>
  <c r="N140" i="528"/>
  <c r="P142" i="528"/>
  <c r="AB143" i="528"/>
  <c r="P160" i="528"/>
  <c r="AB176" i="528"/>
  <c r="N191" i="528"/>
  <c r="P193" i="528"/>
  <c r="AB194" i="528"/>
  <c r="P197" i="528"/>
  <c r="N21" i="529"/>
  <c r="P23" i="529"/>
  <c r="P40" i="529"/>
  <c r="P44" i="529"/>
  <c r="N72" i="529"/>
  <c r="P74" i="529"/>
  <c r="P78" i="529"/>
  <c r="P94" i="529"/>
  <c r="N123" i="529"/>
  <c r="P125" i="529"/>
  <c r="N157" i="529"/>
  <c r="H1" i="528"/>
  <c r="AB21" i="528"/>
  <c r="AC5" i="528" s="1"/>
  <c r="N40" i="528"/>
  <c r="N93" i="528"/>
  <c r="N6" i="529"/>
  <c r="O21" i="529"/>
  <c r="AA107" i="529"/>
  <c r="N143" i="529"/>
  <c r="M157" i="528"/>
  <c r="AA125" i="529"/>
  <c r="AA55" i="528"/>
  <c r="AA72" i="528"/>
  <c r="P76" i="528"/>
  <c r="AA89" i="528"/>
  <c r="AA123" i="528"/>
  <c r="AA174" i="528"/>
  <c r="AA208" i="528"/>
  <c r="AA55" i="529"/>
  <c r="AA89" i="529"/>
  <c r="AA106" i="529"/>
  <c r="P110" i="529"/>
  <c r="AA124" i="529"/>
  <c r="AB124" i="529"/>
  <c r="P23" i="528"/>
  <c r="AA106" i="528"/>
  <c r="P110" i="528"/>
  <c r="AA140" i="528"/>
  <c r="P144" i="528"/>
  <c r="P177" i="528"/>
  <c r="AA191" i="528"/>
  <c r="P195" i="528"/>
  <c r="AA21" i="529"/>
  <c r="AA72" i="529"/>
  <c r="AA123" i="529"/>
  <c r="AA157" i="529"/>
  <c r="N123" i="525"/>
  <c r="AB123" i="525"/>
  <c r="AC107" i="525" s="1"/>
  <c r="AA123" i="525"/>
  <c r="Q126" i="526"/>
  <c r="P126" i="526"/>
  <c r="P55" i="525"/>
  <c r="Q55" i="525"/>
  <c r="R39" i="525" s="1"/>
  <c r="P175" i="525"/>
  <c r="Q175" i="525"/>
  <c r="N89" i="526"/>
  <c r="AB89" i="526"/>
  <c r="AC73" i="526" s="1"/>
  <c r="AA89" i="526"/>
  <c r="Q21" i="525"/>
  <c r="R5" i="525" s="1"/>
  <c r="P21" i="525"/>
  <c r="N89" i="525"/>
  <c r="AB89" i="525"/>
  <c r="AC73" i="525" s="1"/>
  <c r="AA89" i="525"/>
  <c r="P56" i="526"/>
  <c r="Q56" i="526"/>
  <c r="N72" i="525"/>
  <c r="AB72" i="525"/>
  <c r="AC56" i="525" s="1"/>
  <c r="AA72" i="525"/>
  <c r="Q178" i="525"/>
  <c r="P178" i="525"/>
  <c r="N208" i="525"/>
  <c r="AB208" i="525"/>
  <c r="AC192" i="525" s="1"/>
  <c r="AA208" i="525"/>
  <c r="P174" i="525"/>
  <c r="Q174" i="525"/>
  <c r="R158" i="525" s="1"/>
  <c r="Q158" i="526"/>
  <c r="P158" i="526"/>
  <c r="N55" i="526"/>
  <c r="AB55" i="526"/>
  <c r="AC39" i="526" s="1"/>
  <c r="AA55" i="526"/>
  <c r="N106" i="526"/>
  <c r="AB106" i="526"/>
  <c r="AC90" i="526" s="1"/>
  <c r="AA106" i="526"/>
  <c r="N140" i="526"/>
  <c r="AB140" i="526"/>
  <c r="AC124" i="526" s="1"/>
  <c r="AA140" i="526"/>
  <c r="I3" i="524"/>
  <c r="F2" i="525"/>
  <c r="AA21" i="525"/>
  <c r="P41" i="525"/>
  <c r="P77" i="525"/>
  <c r="N106" i="525"/>
  <c r="P108" i="525"/>
  <c r="P112" i="525"/>
  <c r="N140" i="525"/>
  <c r="P142" i="525"/>
  <c r="P160" i="525"/>
  <c r="N191" i="525"/>
  <c r="P193" i="525"/>
  <c r="P197" i="525"/>
  <c r="N21" i="526"/>
  <c r="P23" i="526"/>
  <c r="N38" i="526"/>
  <c r="N72" i="526"/>
  <c r="N123" i="526"/>
  <c r="AB21" i="525"/>
  <c r="AC5" i="525" s="1"/>
  <c r="AA56" i="525"/>
  <c r="AA73" i="525"/>
  <c r="P107" i="525"/>
  <c r="N111" i="525"/>
  <c r="N127" i="525"/>
  <c r="P141" i="525"/>
  <c r="N159" i="525"/>
  <c r="AA175" i="525"/>
  <c r="P192" i="525"/>
  <c r="P22" i="526"/>
  <c r="P39" i="526"/>
  <c r="P73" i="526"/>
  <c r="P124" i="526"/>
  <c r="AB56" i="525"/>
  <c r="M157" i="525"/>
  <c r="N38" i="525"/>
  <c r="AA55" i="525"/>
  <c r="P76" i="525"/>
  <c r="P93" i="525"/>
  <c r="AA174" i="525"/>
  <c r="P6" i="526"/>
  <c r="P26" i="526"/>
  <c r="P43" i="526"/>
  <c r="P59" i="526"/>
  <c r="P77" i="526"/>
  <c r="P93" i="526"/>
  <c r="P110" i="526"/>
  <c r="N174" i="526"/>
  <c r="AB55" i="525"/>
  <c r="AC39" i="525" s="1"/>
  <c r="N75" i="525"/>
  <c r="N92" i="525"/>
  <c r="AA107" i="525"/>
  <c r="N126" i="525"/>
  <c r="AA141" i="525"/>
  <c r="N144" i="525"/>
  <c r="P158" i="525"/>
  <c r="AB174" i="525"/>
  <c r="AC158" i="525" s="1"/>
  <c r="AA192" i="525"/>
  <c r="P5" i="526"/>
  <c r="AA39" i="526"/>
  <c r="N159" i="526"/>
  <c r="AB107" i="525"/>
  <c r="AB192" i="525"/>
  <c r="AA110" i="526"/>
  <c r="AB124" i="526"/>
  <c r="N141" i="526"/>
  <c r="M157" i="526"/>
  <c r="AA106" i="525"/>
  <c r="P110" i="525"/>
  <c r="AA140" i="525"/>
  <c r="AA191" i="525"/>
  <c r="AA21" i="526"/>
  <c r="AA38" i="526"/>
  <c r="AA72" i="526"/>
  <c r="P76" i="526"/>
  <c r="P92" i="526"/>
  <c r="P109" i="526"/>
  <c r="AA123" i="526"/>
  <c r="E8" i="524"/>
  <c r="P22" i="525"/>
  <c r="P6" i="525"/>
  <c r="AA38" i="525"/>
  <c r="P24" i="526"/>
  <c r="P41" i="526"/>
  <c r="P57" i="526"/>
  <c r="P75" i="526"/>
  <c r="P91" i="526"/>
  <c r="AA174" i="526"/>
  <c r="Q55" i="523"/>
  <c r="R39" i="523" s="1"/>
  <c r="P55" i="523"/>
  <c r="Q89" i="522"/>
  <c r="R73" i="522" s="1"/>
  <c r="P89" i="522"/>
  <c r="Q157" i="523"/>
  <c r="R141" i="523" s="1"/>
  <c r="P157" i="523"/>
  <c r="F2" i="522"/>
  <c r="I3" i="521"/>
  <c r="Q157" i="522"/>
  <c r="R141" i="522" s="1"/>
  <c r="P157" i="522"/>
  <c r="P123" i="522"/>
  <c r="Q123" i="522"/>
  <c r="R107" i="522" s="1"/>
  <c r="Q126" i="523"/>
  <c r="P126" i="523"/>
  <c r="Q55" i="522"/>
  <c r="R39" i="522" s="1"/>
  <c r="P55" i="522"/>
  <c r="Q72" i="522"/>
  <c r="R56" i="522" s="1"/>
  <c r="P72" i="522"/>
  <c r="Q21" i="523"/>
  <c r="R5" i="523" s="1"/>
  <c r="P21" i="523"/>
  <c r="Q140" i="523"/>
  <c r="R124" i="523" s="1"/>
  <c r="P140" i="523"/>
  <c r="Q89" i="523"/>
  <c r="R73" i="523" s="1"/>
  <c r="P89" i="523"/>
  <c r="Q41" i="522"/>
  <c r="P41" i="522"/>
  <c r="Q191" i="522"/>
  <c r="R175" i="522" s="1"/>
  <c r="P191" i="522"/>
  <c r="Q106" i="522"/>
  <c r="R90" i="522" s="1"/>
  <c r="P106" i="522"/>
  <c r="P174" i="522"/>
  <c r="Q174" i="522"/>
  <c r="R158" i="522" s="1"/>
  <c r="Q38" i="523"/>
  <c r="R22" i="523" s="1"/>
  <c r="P38" i="523"/>
  <c r="Q106" i="523"/>
  <c r="R90" i="523" s="1"/>
  <c r="P106" i="523"/>
  <c r="N21" i="522"/>
  <c r="N38" i="522"/>
  <c r="AB41" i="522"/>
  <c r="AA55" i="522"/>
  <c r="AA72" i="522"/>
  <c r="AA106" i="522"/>
  <c r="N140" i="522"/>
  <c r="AA157" i="522"/>
  <c r="AA191" i="522"/>
  <c r="P26" i="523"/>
  <c r="P43" i="523"/>
  <c r="N72" i="523"/>
  <c r="P74" i="523"/>
  <c r="P78" i="523"/>
  <c r="P94" i="523"/>
  <c r="N123" i="523"/>
  <c r="P125" i="523"/>
  <c r="AA140" i="523"/>
  <c r="AA157" i="523"/>
  <c r="P22" i="522"/>
  <c r="P39" i="522"/>
  <c r="AB55" i="522"/>
  <c r="AC39" i="522" s="1"/>
  <c r="AB72" i="522"/>
  <c r="AC56" i="522" s="1"/>
  <c r="AB106" i="522"/>
  <c r="AC90" i="522" s="1"/>
  <c r="P141" i="522"/>
  <c r="AB157" i="522"/>
  <c r="AC141" i="522" s="1"/>
  <c r="AB191" i="522"/>
  <c r="AC175" i="522" s="1"/>
  <c r="P5" i="523"/>
  <c r="P73" i="523"/>
  <c r="P124" i="523"/>
  <c r="AB140" i="523"/>
  <c r="AC124" i="523" s="1"/>
  <c r="AB157" i="523"/>
  <c r="AC141" i="523" s="1"/>
  <c r="P6" i="522"/>
  <c r="P58" i="522"/>
  <c r="P75" i="522"/>
  <c r="AA89" i="522"/>
  <c r="P93" i="522"/>
  <c r="P109" i="522"/>
  <c r="AA123" i="522"/>
  <c r="P127" i="522"/>
  <c r="P160" i="522"/>
  <c r="AA174" i="522"/>
  <c r="P178" i="522"/>
  <c r="AA21" i="523"/>
  <c r="P25" i="523"/>
  <c r="AA38" i="523"/>
  <c r="P42" i="523"/>
  <c r="AA55" i="523"/>
  <c r="P59" i="523"/>
  <c r="P77" i="523"/>
  <c r="AA89" i="523"/>
  <c r="P93" i="523"/>
  <c r="AA106" i="523"/>
  <c r="P110" i="523"/>
  <c r="N174" i="523"/>
  <c r="P5" i="522"/>
  <c r="AB89" i="522"/>
  <c r="AC73" i="522" s="1"/>
  <c r="AB123" i="522"/>
  <c r="AC107" i="522" s="1"/>
  <c r="AB174" i="522"/>
  <c r="AC158" i="522" s="1"/>
  <c r="AB21" i="523"/>
  <c r="AC5" i="523" s="1"/>
  <c r="AB38" i="523"/>
  <c r="AC22" i="523" s="1"/>
  <c r="AB55" i="523"/>
  <c r="AC39" i="523" s="1"/>
  <c r="AB89" i="523"/>
  <c r="AC73" i="523" s="1"/>
  <c r="AB106" i="523"/>
  <c r="AC90" i="523" s="1"/>
  <c r="N159" i="523"/>
  <c r="AA21" i="522"/>
  <c r="AA38" i="522"/>
  <c r="P57" i="522"/>
  <c r="P74" i="522"/>
  <c r="P92" i="522"/>
  <c r="P108" i="522"/>
  <c r="P126" i="522"/>
  <c r="AA140" i="522"/>
  <c r="P159" i="522"/>
  <c r="P177" i="522"/>
  <c r="P24" i="523"/>
  <c r="P41" i="523"/>
  <c r="P58" i="523"/>
  <c r="AA72" i="523"/>
  <c r="P76" i="523"/>
  <c r="P92" i="523"/>
  <c r="P109" i="523"/>
  <c r="AA123" i="523"/>
  <c r="P60" i="522"/>
  <c r="P91" i="522"/>
  <c r="P95" i="522"/>
  <c r="P125" i="522"/>
  <c r="P143" i="522"/>
  <c r="P176" i="522"/>
  <c r="P180" i="522"/>
  <c r="P23" i="523"/>
  <c r="AA174" i="523"/>
  <c r="N140" i="520"/>
  <c r="AB140" i="520"/>
  <c r="AC124" i="520" s="1"/>
  <c r="AA140" i="520"/>
  <c r="P124" i="519"/>
  <c r="Q124" i="519"/>
  <c r="P175" i="519"/>
  <c r="Q175" i="519"/>
  <c r="Q92" i="520"/>
  <c r="P92" i="520"/>
  <c r="Q94" i="520"/>
  <c r="P94" i="520"/>
  <c r="Q179" i="519"/>
  <c r="P179" i="519"/>
  <c r="N55" i="519"/>
  <c r="AB55" i="519"/>
  <c r="AC39" i="519" s="1"/>
  <c r="AA55" i="519"/>
  <c r="Q41" i="519"/>
  <c r="P41" i="519"/>
  <c r="Q110" i="519"/>
  <c r="P110" i="519"/>
  <c r="Q142" i="519"/>
  <c r="P142" i="519"/>
  <c r="Q161" i="519"/>
  <c r="P161" i="519"/>
  <c r="Q78" i="520"/>
  <c r="P78" i="520"/>
  <c r="P90" i="519"/>
  <c r="Q90" i="519"/>
  <c r="Q94" i="519"/>
  <c r="P94" i="519"/>
  <c r="N38" i="520"/>
  <c r="AB38" i="520"/>
  <c r="AC22" i="520" s="1"/>
  <c r="AA38" i="520"/>
  <c r="N89" i="520"/>
  <c r="AB89" i="520"/>
  <c r="AC73" i="520" s="1"/>
  <c r="AA89" i="520"/>
  <c r="Q109" i="520"/>
  <c r="P109" i="520"/>
  <c r="F2" i="519"/>
  <c r="I3" i="518"/>
  <c r="N55" i="520"/>
  <c r="AB55" i="520"/>
  <c r="AC39" i="520" s="1"/>
  <c r="AA55" i="520"/>
  <c r="Q125" i="520"/>
  <c r="P125" i="520"/>
  <c r="Q76" i="519"/>
  <c r="P76" i="519"/>
  <c r="Q6" i="520"/>
  <c r="P6" i="520"/>
  <c r="Q43" i="520"/>
  <c r="P43" i="520"/>
  <c r="Q59" i="519"/>
  <c r="P59" i="519"/>
  <c r="Q26" i="520"/>
  <c r="P26" i="520"/>
  <c r="Q158" i="520"/>
  <c r="P158" i="520"/>
  <c r="N106" i="520"/>
  <c r="AB106" i="520"/>
  <c r="AC90" i="520" s="1"/>
  <c r="AA106" i="520"/>
  <c r="N157" i="520"/>
  <c r="AB157" i="520"/>
  <c r="AC141" i="520" s="1"/>
  <c r="AA157" i="520"/>
  <c r="Q40" i="519"/>
  <c r="P40" i="519"/>
  <c r="Q74" i="520"/>
  <c r="P74" i="520"/>
  <c r="Q126" i="520"/>
  <c r="P126" i="520"/>
  <c r="N21" i="519"/>
  <c r="N38" i="519"/>
  <c r="AB41" i="519"/>
  <c r="N140" i="519"/>
  <c r="N72" i="520"/>
  <c r="N123" i="520"/>
  <c r="P22" i="519"/>
  <c r="P39" i="519"/>
  <c r="AA90" i="519"/>
  <c r="N109" i="519"/>
  <c r="AA124" i="519"/>
  <c r="N127" i="519"/>
  <c r="P141" i="519"/>
  <c r="AA175" i="519"/>
  <c r="P5" i="520"/>
  <c r="AA22" i="520"/>
  <c r="AA39" i="520"/>
  <c r="P73" i="520"/>
  <c r="P124" i="520"/>
  <c r="P6" i="519"/>
  <c r="AB40" i="519"/>
  <c r="P58" i="519"/>
  <c r="AB59" i="519"/>
  <c r="AB76" i="519"/>
  <c r="AB94" i="519"/>
  <c r="AB110" i="519"/>
  <c r="AB142" i="519"/>
  <c r="AB161" i="519"/>
  <c r="AB179" i="519"/>
  <c r="AB6" i="520"/>
  <c r="AB26" i="520"/>
  <c r="P42" i="520"/>
  <c r="AB43" i="520"/>
  <c r="P59" i="520"/>
  <c r="AB74" i="520"/>
  <c r="P77" i="520"/>
  <c r="AB78" i="520"/>
  <c r="P93" i="520"/>
  <c r="AB94" i="520"/>
  <c r="P110" i="520"/>
  <c r="AB125" i="520"/>
  <c r="N174" i="520"/>
  <c r="P5" i="519"/>
  <c r="AA73" i="520"/>
  <c r="AA124" i="520"/>
  <c r="N159" i="520"/>
  <c r="M72" i="519"/>
  <c r="M106" i="519"/>
  <c r="M157" i="519"/>
  <c r="M191" i="519"/>
  <c r="AB124" i="520"/>
  <c r="N141" i="520"/>
  <c r="AA21" i="519"/>
  <c r="AA38" i="519"/>
  <c r="P57" i="519"/>
  <c r="P74" i="519"/>
  <c r="P92" i="519"/>
  <c r="P108" i="519"/>
  <c r="AA140" i="519"/>
  <c r="AA72" i="520"/>
  <c r="AA123" i="520"/>
  <c r="AA5" i="519"/>
  <c r="P56" i="519"/>
  <c r="P73" i="519"/>
  <c r="P107" i="519"/>
  <c r="P158" i="519"/>
  <c r="M89" i="519"/>
  <c r="M123" i="519"/>
  <c r="M174" i="519"/>
  <c r="M21" i="520"/>
  <c r="N39" i="520"/>
  <c r="AA174" i="520"/>
  <c r="N140" i="517"/>
  <c r="AB140" i="517"/>
  <c r="AC124" i="517" s="1"/>
  <c r="AA140" i="517"/>
  <c r="Q21" i="516"/>
  <c r="R5" i="516" s="1"/>
  <c r="P21" i="516"/>
  <c r="Q127" i="516"/>
  <c r="P127" i="516"/>
  <c r="Q109" i="516"/>
  <c r="P109" i="516"/>
  <c r="Q38" i="516"/>
  <c r="R22" i="516" s="1"/>
  <c r="P38" i="516"/>
  <c r="Q160" i="516"/>
  <c r="P160" i="516"/>
  <c r="Q142" i="517"/>
  <c r="P142" i="517"/>
  <c r="Q177" i="516"/>
  <c r="P177" i="516"/>
  <c r="I3" i="515"/>
  <c r="F2" i="516"/>
  <c r="Q161" i="516"/>
  <c r="P161" i="516"/>
  <c r="AA21" i="516"/>
  <c r="AA38" i="516"/>
  <c r="N55" i="516"/>
  <c r="N72" i="516"/>
  <c r="N106" i="516"/>
  <c r="AB109" i="516"/>
  <c r="AB127" i="516"/>
  <c r="N157" i="516"/>
  <c r="AB160" i="516"/>
  <c r="N191" i="516"/>
  <c r="N55" i="517"/>
  <c r="N89" i="517"/>
  <c r="N106" i="517"/>
  <c r="P56" i="516"/>
  <c r="P73" i="516"/>
  <c r="P107" i="516"/>
  <c r="P158" i="516"/>
  <c r="P56" i="517"/>
  <c r="P90" i="517"/>
  <c r="P107" i="517"/>
  <c r="N90" i="516"/>
  <c r="N124" i="516"/>
  <c r="N175" i="516"/>
  <c r="N22" i="517"/>
  <c r="M38" i="517"/>
  <c r="N39" i="517"/>
  <c r="N73" i="517"/>
  <c r="N124" i="517"/>
  <c r="P41" i="516"/>
  <c r="P60" i="516"/>
  <c r="N89" i="516"/>
  <c r="P91" i="516"/>
  <c r="P95" i="516"/>
  <c r="N123" i="516"/>
  <c r="P125" i="516"/>
  <c r="P143" i="516"/>
  <c r="N174" i="516"/>
  <c r="P176" i="516"/>
  <c r="AB177" i="516"/>
  <c r="P180" i="516"/>
  <c r="N21" i="517"/>
  <c r="P23" i="517"/>
  <c r="P40" i="517"/>
  <c r="P44" i="517"/>
  <c r="N72" i="517"/>
  <c r="P74" i="517"/>
  <c r="P78" i="517"/>
  <c r="P94" i="517"/>
  <c r="N123" i="517"/>
  <c r="P125" i="517"/>
  <c r="N157" i="517"/>
  <c r="N6" i="517"/>
  <c r="O21" i="517"/>
  <c r="N26" i="517"/>
  <c r="AA107" i="517"/>
  <c r="N143" i="517"/>
  <c r="M140" i="516"/>
  <c r="AA55" i="516"/>
  <c r="P59" i="516"/>
  <c r="AA72" i="516"/>
  <c r="P76" i="516"/>
  <c r="P94" i="516"/>
  <c r="AA106" i="516"/>
  <c r="P110" i="516"/>
  <c r="AA157" i="516"/>
  <c r="AA191" i="516"/>
  <c r="AA55" i="517"/>
  <c r="AA89" i="517"/>
  <c r="AA106" i="517"/>
  <c r="P110" i="517"/>
  <c r="AA124" i="517"/>
  <c r="AB124" i="517"/>
  <c r="P6" i="516"/>
  <c r="P58" i="516"/>
  <c r="AA89" i="516"/>
  <c r="AA123" i="516"/>
  <c r="AA174" i="516"/>
  <c r="P178" i="516"/>
  <c r="AA21" i="517"/>
  <c r="AA72" i="517"/>
  <c r="AA123" i="517"/>
  <c r="AA157" i="517"/>
  <c r="Q39" i="513"/>
  <c r="P39" i="513"/>
  <c r="P177" i="513"/>
  <c r="Q177" i="513"/>
  <c r="P57" i="513"/>
  <c r="Q57" i="513"/>
  <c r="Q43" i="514"/>
  <c r="P43" i="514"/>
  <c r="Q93" i="514"/>
  <c r="P93" i="514"/>
  <c r="Q161" i="513"/>
  <c r="P161" i="513"/>
  <c r="P41" i="514"/>
  <c r="Q41" i="514"/>
  <c r="P91" i="514"/>
  <c r="Q91" i="514"/>
  <c r="P92" i="513"/>
  <c r="Q92" i="513"/>
  <c r="P159" i="513"/>
  <c r="Q159" i="513"/>
  <c r="Q5" i="514"/>
  <c r="P5" i="514"/>
  <c r="P141" i="514"/>
  <c r="Q141" i="514"/>
  <c r="Q26" i="514"/>
  <c r="P26" i="514"/>
  <c r="Q77" i="514"/>
  <c r="P77" i="514"/>
  <c r="Q76" i="513"/>
  <c r="P76" i="513"/>
  <c r="P24" i="514"/>
  <c r="Q24" i="514"/>
  <c r="P75" i="514"/>
  <c r="Q75" i="514"/>
  <c r="P126" i="514"/>
  <c r="Q126" i="514"/>
  <c r="P5" i="513"/>
  <c r="Q5" i="513"/>
  <c r="P74" i="513"/>
  <c r="Q74" i="513"/>
  <c r="P126" i="513"/>
  <c r="Q126" i="513"/>
  <c r="Q6" i="514"/>
  <c r="P6" i="514"/>
  <c r="Q59" i="514"/>
  <c r="P59" i="514"/>
  <c r="Q110" i="514"/>
  <c r="P110" i="514"/>
  <c r="N140" i="514"/>
  <c r="AB140" i="514"/>
  <c r="AC124" i="514" s="1"/>
  <c r="AA140" i="514"/>
  <c r="P108" i="513"/>
  <c r="Q108" i="513"/>
  <c r="Q179" i="513"/>
  <c r="P179" i="513"/>
  <c r="P57" i="514"/>
  <c r="Q57" i="514"/>
  <c r="P108" i="514"/>
  <c r="Q108" i="514"/>
  <c r="G8" i="512"/>
  <c r="AB22" i="513"/>
  <c r="AB39" i="513"/>
  <c r="M55" i="513"/>
  <c r="N56" i="513"/>
  <c r="M72" i="513"/>
  <c r="N73" i="513"/>
  <c r="M106" i="513"/>
  <c r="N107" i="513"/>
  <c r="AB141" i="513"/>
  <c r="M157" i="513"/>
  <c r="M191" i="513"/>
  <c r="M55" i="514"/>
  <c r="M89" i="514"/>
  <c r="M106" i="514"/>
  <c r="AA5" i="513"/>
  <c r="N41" i="513"/>
  <c r="O55" i="513"/>
  <c r="N60" i="513"/>
  <c r="O72" i="513"/>
  <c r="N91" i="513"/>
  <c r="N95" i="513"/>
  <c r="O106" i="513"/>
  <c r="N125" i="513"/>
  <c r="N143" i="513"/>
  <c r="O157" i="513"/>
  <c r="N176" i="513"/>
  <c r="N180" i="513"/>
  <c r="O191" i="513"/>
  <c r="N23" i="514"/>
  <c r="N40" i="514"/>
  <c r="N44" i="514"/>
  <c r="O55" i="514"/>
  <c r="N74" i="514"/>
  <c r="N78" i="514"/>
  <c r="O89" i="514"/>
  <c r="N94" i="514"/>
  <c r="O106" i="514"/>
  <c r="N125" i="514"/>
  <c r="AA141" i="514"/>
  <c r="AB5" i="513"/>
  <c r="AA57" i="513"/>
  <c r="AA74" i="513"/>
  <c r="M89" i="513"/>
  <c r="N90" i="513"/>
  <c r="AA92" i="513"/>
  <c r="AA108" i="513"/>
  <c r="M123" i="513"/>
  <c r="N124" i="513"/>
  <c r="AA126" i="513"/>
  <c r="AA159" i="513"/>
  <c r="M174" i="513"/>
  <c r="N175" i="513"/>
  <c r="AA177" i="513"/>
  <c r="M21" i="514"/>
  <c r="N22" i="514"/>
  <c r="AA24" i="514"/>
  <c r="M38" i="514"/>
  <c r="N39" i="514"/>
  <c r="AA41" i="514"/>
  <c r="AA57" i="514"/>
  <c r="M72" i="514"/>
  <c r="N73" i="514"/>
  <c r="AA75" i="514"/>
  <c r="AA91" i="514"/>
  <c r="AA108" i="514"/>
  <c r="M123" i="514"/>
  <c r="N124" i="514"/>
  <c r="AA126" i="514"/>
  <c r="AB141" i="514"/>
  <c r="M157" i="514"/>
  <c r="F2" i="513"/>
  <c r="AB57" i="513"/>
  <c r="AB74" i="513"/>
  <c r="AB92" i="513"/>
  <c r="AB108" i="513"/>
  <c r="AB126" i="513"/>
  <c r="AB159" i="513"/>
  <c r="AB177" i="513"/>
  <c r="AB24" i="514"/>
  <c r="AB41" i="514"/>
  <c r="AB57" i="514"/>
  <c r="AB75" i="514"/>
  <c r="AB91" i="514"/>
  <c r="AB108" i="514"/>
  <c r="AB126" i="514"/>
  <c r="AA56" i="513"/>
  <c r="AA73" i="513"/>
  <c r="AA107" i="513"/>
  <c r="AA158" i="513"/>
  <c r="O21" i="514"/>
  <c r="N143" i="514"/>
  <c r="M21" i="513"/>
  <c r="N22" i="513"/>
  <c r="M38" i="513"/>
  <c r="AA41" i="513"/>
  <c r="AA60" i="513"/>
  <c r="AA91" i="513"/>
  <c r="AA95" i="513"/>
  <c r="AA125" i="513"/>
  <c r="M140" i="513"/>
  <c r="N141" i="513"/>
  <c r="AA143" i="513"/>
  <c r="AA176" i="513"/>
  <c r="AA180" i="513"/>
  <c r="AA23" i="514"/>
  <c r="AA40" i="514"/>
  <c r="AA44" i="514"/>
  <c r="AA74" i="514"/>
  <c r="AA78" i="514"/>
  <c r="AA94" i="514"/>
  <c r="AA125" i="514"/>
  <c r="AB124" i="514"/>
  <c r="P6" i="513"/>
  <c r="P58" i="513"/>
  <c r="P75" i="513"/>
  <c r="P93" i="513"/>
  <c r="P109" i="513"/>
  <c r="P127" i="513"/>
  <c r="P160" i="513"/>
  <c r="P178" i="513"/>
  <c r="P25" i="514"/>
  <c r="P42" i="514"/>
  <c r="P58" i="514"/>
  <c r="P76" i="514"/>
  <c r="P92" i="514"/>
  <c r="P109" i="514"/>
  <c r="P142" i="514"/>
  <c r="Q41" i="510"/>
  <c r="P41" i="510"/>
  <c r="Q179" i="510"/>
  <c r="P179" i="510"/>
  <c r="N55" i="510"/>
  <c r="AB55" i="510"/>
  <c r="AC39" i="510" s="1"/>
  <c r="AA55" i="510"/>
  <c r="AB106" i="510"/>
  <c r="AC90" i="510" s="1"/>
  <c r="AA106" i="510"/>
  <c r="N106" i="510"/>
  <c r="Q109" i="510"/>
  <c r="P109" i="510"/>
  <c r="Q93" i="510"/>
  <c r="P93" i="510"/>
  <c r="Q161" i="510"/>
  <c r="P161" i="510"/>
  <c r="Q6" i="511"/>
  <c r="P6" i="511"/>
  <c r="Q142" i="510"/>
  <c r="P142" i="510"/>
  <c r="Q26" i="511"/>
  <c r="P26" i="511"/>
  <c r="F2" i="510"/>
  <c r="I3" i="509"/>
  <c r="P140" i="511"/>
  <c r="Q140" i="511"/>
  <c r="R124" i="511" s="1"/>
  <c r="Q60" i="510"/>
  <c r="P60" i="510"/>
  <c r="Q5" i="510"/>
  <c r="P5" i="510"/>
  <c r="Q94" i="510"/>
  <c r="P94" i="510"/>
  <c r="Q142" i="511"/>
  <c r="P142" i="511"/>
  <c r="Q56" i="510"/>
  <c r="P56" i="510"/>
  <c r="Q21" i="511"/>
  <c r="R5" i="511" s="1"/>
  <c r="P21" i="511"/>
  <c r="N21" i="510"/>
  <c r="N38" i="510"/>
  <c r="P40" i="510"/>
  <c r="AB41" i="510"/>
  <c r="P59" i="510"/>
  <c r="AB60" i="510"/>
  <c r="P75" i="510"/>
  <c r="AB94" i="510"/>
  <c r="AB142" i="510"/>
  <c r="P160" i="510"/>
  <c r="AB6" i="511"/>
  <c r="AA21" i="511"/>
  <c r="P25" i="511"/>
  <c r="AB26" i="511"/>
  <c r="P41" i="511"/>
  <c r="N55" i="511"/>
  <c r="P57" i="511"/>
  <c r="P75" i="511"/>
  <c r="N89" i="511"/>
  <c r="P91" i="511"/>
  <c r="N106" i="511"/>
  <c r="P108" i="511"/>
  <c r="P126" i="511"/>
  <c r="AB142" i="511"/>
  <c r="N6" i="510"/>
  <c r="P22" i="510"/>
  <c r="P39" i="510"/>
  <c r="N92" i="510"/>
  <c r="N177" i="510"/>
  <c r="AB21" i="511"/>
  <c r="AC5" i="511" s="1"/>
  <c r="P56" i="511"/>
  <c r="P90" i="511"/>
  <c r="P107" i="511"/>
  <c r="M72" i="510"/>
  <c r="N73" i="510"/>
  <c r="M191" i="510"/>
  <c r="M123" i="511"/>
  <c r="E8" i="509"/>
  <c r="P58" i="510"/>
  <c r="P74" i="510"/>
  <c r="AB93" i="510"/>
  <c r="P108" i="510"/>
  <c r="AB109" i="510"/>
  <c r="P126" i="510"/>
  <c r="N157" i="510"/>
  <c r="P159" i="510"/>
  <c r="P24" i="511"/>
  <c r="N38" i="511"/>
  <c r="P40" i="511"/>
  <c r="P44" i="511"/>
  <c r="N72" i="511"/>
  <c r="P74" i="511"/>
  <c r="P78" i="511"/>
  <c r="P94" i="511"/>
  <c r="P125" i="511"/>
  <c r="AA140" i="511"/>
  <c r="N157" i="511"/>
  <c r="AA22" i="510"/>
  <c r="AA39" i="510"/>
  <c r="N57" i="510"/>
  <c r="N61" i="510"/>
  <c r="N91" i="510"/>
  <c r="N95" i="510"/>
  <c r="P107" i="510"/>
  <c r="P158" i="510"/>
  <c r="N23" i="511"/>
  <c r="N27" i="511"/>
  <c r="P39" i="511"/>
  <c r="N43" i="511"/>
  <c r="AA56" i="511"/>
  <c r="N59" i="511"/>
  <c r="P73" i="511"/>
  <c r="N77" i="511"/>
  <c r="AA90" i="511"/>
  <c r="N93" i="511"/>
  <c r="AA107" i="511"/>
  <c r="N110" i="511"/>
  <c r="P124" i="511"/>
  <c r="AB140" i="511"/>
  <c r="AC124" i="511" s="1"/>
  <c r="N143" i="511"/>
  <c r="AB39" i="510"/>
  <c r="AA58" i="510"/>
  <c r="AA74" i="510"/>
  <c r="M89" i="510"/>
  <c r="AA92" i="510"/>
  <c r="M123" i="510"/>
  <c r="M174" i="510"/>
  <c r="N175" i="510"/>
  <c r="AA177" i="510"/>
  <c r="AA21" i="510"/>
  <c r="AA38" i="510"/>
  <c r="P125" i="510"/>
  <c r="P143" i="510"/>
  <c r="P176" i="510"/>
  <c r="P180" i="510"/>
  <c r="AA55" i="511"/>
  <c r="AA89" i="511"/>
  <c r="AA106" i="511"/>
  <c r="AA73" i="510"/>
  <c r="P90" i="510"/>
  <c r="AA107" i="510"/>
  <c r="AA57" i="510"/>
  <c r="AA61" i="510"/>
  <c r="AA91" i="510"/>
  <c r="M140" i="510"/>
  <c r="P76" i="510"/>
  <c r="P110" i="510"/>
  <c r="AA157" i="510"/>
  <c r="AA38" i="511"/>
  <c r="AA72" i="511"/>
  <c r="AA157" i="511"/>
  <c r="Q123" i="507"/>
  <c r="R107" i="507" s="1"/>
  <c r="P123" i="507"/>
  <c r="Q91" i="508"/>
  <c r="P91" i="508"/>
  <c r="Q108" i="508"/>
  <c r="P108" i="508"/>
  <c r="Q25" i="508"/>
  <c r="P25" i="508"/>
  <c r="Q57" i="508"/>
  <c r="P57" i="508"/>
  <c r="Q75" i="508"/>
  <c r="P75" i="508"/>
  <c r="Q55" i="507"/>
  <c r="R39" i="507" s="1"/>
  <c r="P55" i="507"/>
  <c r="Q89" i="507"/>
  <c r="R73" i="507" s="1"/>
  <c r="P89" i="507"/>
  <c r="Q41" i="508"/>
  <c r="P41" i="508"/>
  <c r="Q142" i="507"/>
  <c r="P142" i="507"/>
  <c r="Q140" i="508"/>
  <c r="R124" i="508" s="1"/>
  <c r="P140" i="508"/>
  <c r="Q110" i="507"/>
  <c r="P110" i="507"/>
  <c r="N174" i="507"/>
  <c r="AB174" i="507"/>
  <c r="AC158" i="507" s="1"/>
  <c r="AA174" i="507"/>
  <c r="Q157" i="508"/>
  <c r="R141" i="508" s="1"/>
  <c r="P157" i="508"/>
  <c r="N72" i="507"/>
  <c r="AB72" i="507"/>
  <c r="AC56" i="507" s="1"/>
  <c r="AA72" i="507"/>
  <c r="N106" i="507"/>
  <c r="AB106" i="507"/>
  <c r="AC90" i="507" s="1"/>
  <c r="AA106" i="507"/>
  <c r="Q41" i="507"/>
  <c r="P41" i="507"/>
  <c r="Q60" i="507"/>
  <c r="P60" i="507"/>
  <c r="Q76" i="507"/>
  <c r="P76" i="507"/>
  <c r="Q94" i="507"/>
  <c r="P94" i="507"/>
  <c r="Q160" i="507"/>
  <c r="P160" i="507"/>
  <c r="I3" i="506"/>
  <c r="F2" i="507"/>
  <c r="Q178" i="507"/>
  <c r="P178" i="507"/>
  <c r="N21" i="508"/>
  <c r="AB21" i="508"/>
  <c r="AC5" i="508" s="1"/>
  <c r="AA21" i="508"/>
  <c r="Q125" i="508"/>
  <c r="P125" i="508"/>
  <c r="Q56" i="507"/>
  <c r="Q90" i="507"/>
  <c r="Q124" i="507"/>
  <c r="M140" i="507"/>
  <c r="Q5" i="508"/>
  <c r="M55" i="508"/>
  <c r="M89" i="508"/>
  <c r="M106" i="508"/>
  <c r="M123" i="508"/>
  <c r="Q141" i="508"/>
  <c r="Q158" i="508"/>
  <c r="AA56" i="507"/>
  <c r="AA90" i="507"/>
  <c r="AA5" i="508"/>
  <c r="N44" i="508"/>
  <c r="N74" i="508"/>
  <c r="N78" i="508"/>
  <c r="N94" i="508"/>
  <c r="N111" i="508"/>
  <c r="N21" i="507"/>
  <c r="N38" i="507"/>
  <c r="AB41" i="507"/>
  <c r="AA55" i="507"/>
  <c r="AB60" i="507"/>
  <c r="AB76" i="507"/>
  <c r="AA89" i="507"/>
  <c r="AB94" i="507"/>
  <c r="AB110" i="507"/>
  <c r="AA123" i="507"/>
  <c r="N157" i="507"/>
  <c r="AB160" i="507"/>
  <c r="AB178" i="507"/>
  <c r="N191" i="507"/>
  <c r="AB25" i="508"/>
  <c r="N38" i="508"/>
  <c r="AB41" i="508"/>
  <c r="AB57" i="508"/>
  <c r="N72" i="508"/>
  <c r="AB75" i="508"/>
  <c r="AB91" i="508"/>
  <c r="AB108" i="508"/>
  <c r="AB125" i="508"/>
  <c r="AA140" i="508"/>
  <c r="AA157" i="508"/>
  <c r="N174" i="508"/>
  <c r="N6" i="507"/>
  <c r="P22" i="507"/>
  <c r="P39" i="507"/>
  <c r="AB55" i="507"/>
  <c r="AC39" i="507" s="1"/>
  <c r="N58" i="507"/>
  <c r="N74" i="507"/>
  <c r="AB89" i="507"/>
  <c r="AC73" i="507" s="1"/>
  <c r="N92" i="507"/>
  <c r="N108" i="507"/>
  <c r="AB123" i="507"/>
  <c r="AC107" i="507" s="1"/>
  <c r="N126" i="507"/>
  <c r="AA141" i="507"/>
  <c r="N144" i="507"/>
  <c r="P158" i="507"/>
  <c r="N176" i="507"/>
  <c r="N180" i="507"/>
  <c r="N23" i="508"/>
  <c r="N27" i="508"/>
  <c r="P39" i="508"/>
  <c r="N43" i="508"/>
  <c r="N59" i="508"/>
  <c r="P73" i="508"/>
  <c r="N77" i="508"/>
  <c r="N93" i="508"/>
  <c r="N110" i="508"/>
  <c r="AA124" i="508"/>
  <c r="AB140" i="508"/>
  <c r="AC124" i="508" s="1"/>
  <c r="AB157" i="508"/>
  <c r="AC141" i="508" s="1"/>
  <c r="N160" i="508"/>
  <c r="E8" i="506"/>
  <c r="N107" i="507"/>
  <c r="AA21" i="507"/>
  <c r="AA38" i="507"/>
  <c r="AA157" i="507"/>
  <c r="AA191" i="507"/>
  <c r="AA38" i="508"/>
  <c r="AA72" i="508"/>
  <c r="AA174" i="508"/>
  <c r="N174" i="501"/>
  <c r="AB174" i="501"/>
  <c r="AC158" i="501" s="1"/>
  <c r="AA174" i="501"/>
  <c r="Q176" i="501"/>
  <c r="P176" i="501"/>
  <c r="Q94" i="501"/>
  <c r="P94" i="501"/>
  <c r="Q145" i="501"/>
  <c r="P145" i="501"/>
  <c r="Q109" i="501"/>
  <c r="P109" i="501"/>
  <c r="Q6" i="502"/>
  <c r="P6" i="502"/>
  <c r="N55" i="501"/>
  <c r="AB55" i="501"/>
  <c r="AC39" i="501" s="1"/>
  <c r="AA55" i="501"/>
  <c r="Q128" i="501"/>
  <c r="P128" i="501"/>
  <c r="Q26" i="502"/>
  <c r="P26" i="502"/>
  <c r="P140" i="502"/>
  <c r="Q140" i="502"/>
  <c r="R124" i="502" s="1"/>
  <c r="Q110" i="501"/>
  <c r="P110" i="501"/>
  <c r="P157" i="502"/>
  <c r="Q157" i="502"/>
  <c r="R141" i="502" s="1"/>
  <c r="Q159" i="502"/>
  <c r="P159" i="502"/>
  <c r="F2" i="501"/>
  <c r="I3" i="500"/>
  <c r="Q21" i="502"/>
  <c r="R5" i="502" s="1"/>
  <c r="P21" i="502"/>
  <c r="Q180" i="501"/>
  <c r="P180" i="501"/>
  <c r="N21" i="501"/>
  <c r="N38" i="501"/>
  <c r="N55" i="502"/>
  <c r="N89" i="502"/>
  <c r="N106" i="502"/>
  <c r="N123" i="502"/>
  <c r="N6" i="501"/>
  <c r="P22" i="501"/>
  <c r="P39" i="501"/>
  <c r="N58" i="501"/>
  <c r="N74" i="501"/>
  <c r="N92" i="501"/>
  <c r="N108" i="501"/>
  <c r="N126" i="501"/>
  <c r="N143" i="501"/>
  <c r="N160" i="501"/>
  <c r="N178" i="501"/>
  <c r="AB21" i="502"/>
  <c r="AC5" i="502" s="1"/>
  <c r="N24" i="502"/>
  <c r="N40" i="502"/>
  <c r="N44" i="502"/>
  <c r="P56" i="502"/>
  <c r="N74" i="502"/>
  <c r="N78" i="502"/>
  <c r="P90" i="502"/>
  <c r="N94" i="502"/>
  <c r="P107" i="502"/>
  <c r="N111" i="502"/>
  <c r="P124" i="502"/>
  <c r="E8" i="500"/>
  <c r="M72" i="501"/>
  <c r="M106" i="501"/>
  <c r="M191" i="501"/>
  <c r="M38" i="502"/>
  <c r="AB109" i="501"/>
  <c r="N72" i="502"/>
  <c r="AA140" i="502"/>
  <c r="AA157" i="502"/>
  <c r="N174" i="502"/>
  <c r="AA22" i="501"/>
  <c r="AA39" i="501"/>
  <c r="N57" i="501"/>
  <c r="N61" i="501"/>
  <c r="P73" i="501"/>
  <c r="N91" i="501"/>
  <c r="N95" i="501"/>
  <c r="P107" i="501"/>
  <c r="N23" i="502"/>
  <c r="N27" i="502"/>
  <c r="P39" i="502"/>
  <c r="N43" i="502"/>
  <c r="AA56" i="502"/>
  <c r="N59" i="502"/>
  <c r="P73" i="502"/>
  <c r="N77" i="502"/>
  <c r="N93" i="502"/>
  <c r="N110" i="502"/>
  <c r="AB140" i="502"/>
  <c r="AC124" i="502" s="1"/>
  <c r="AB157" i="502"/>
  <c r="AC141" i="502" s="1"/>
  <c r="N160" i="502"/>
  <c r="AA6" i="501"/>
  <c r="AB39" i="501"/>
  <c r="AA58" i="501"/>
  <c r="AA74" i="501"/>
  <c r="M89" i="501"/>
  <c r="N90" i="501"/>
  <c r="AA92" i="501"/>
  <c r="AA108" i="501"/>
  <c r="M123" i="501"/>
  <c r="N124" i="501"/>
  <c r="AA126" i="501"/>
  <c r="M140" i="501"/>
  <c r="N141" i="501"/>
  <c r="AA143" i="501"/>
  <c r="M157" i="501"/>
  <c r="N158" i="501"/>
  <c r="AA160" i="501"/>
  <c r="AA178" i="501"/>
  <c r="AA24" i="502"/>
  <c r="AA40" i="502"/>
  <c r="AA44" i="502"/>
  <c r="AA74" i="502"/>
  <c r="AA78" i="502"/>
  <c r="AA94" i="502"/>
  <c r="AA111" i="502"/>
  <c r="AA21" i="501"/>
  <c r="AA38" i="501"/>
  <c r="P125" i="501"/>
  <c r="P142" i="501"/>
  <c r="P159" i="501"/>
  <c r="AB160" i="501"/>
  <c r="P177" i="501"/>
  <c r="P181" i="501"/>
  <c r="AA55" i="502"/>
  <c r="AA89" i="502"/>
  <c r="AA106" i="502"/>
  <c r="AA123" i="502"/>
  <c r="AA73" i="501"/>
  <c r="AA107" i="501"/>
  <c r="AA91" i="501"/>
  <c r="P41" i="501"/>
  <c r="P76" i="501"/>
  <c r="AA72" i="502"/>
  <c r="P92" i="502"/>
  <c r="P109" i="502"/>
  <c r="AA174" i="502"/>
  <c r="Q39" i="498"/>
  <c r="P39" i="498"/>
  <c r="AB72" i="498"/>
  <c r="AC56" i="498" s="1"/>
  <c r="AA72" i="498"/>
  <c r="N72" i="498"/>
  <c r="Q73" i="498"/>
  <c r="P73" i="498"/>
  <c r="Q179" i="498"/>
  <c r="P179" i="498"/>
  <c r="Q5" i="499"/>
  <c r="P5" i="499"/>
  <c r="Q109" i="498"/>
  <c r="P109" i="498"/>
  <c r="N38" i="498"/>
  <c r="AB38" i="498"/>
  <c r="AC22" i="498" s="1"/>
  <c r="AA38" i="498"/>
  <c r="Q161" i="498"/>
  <c r="P161" i="498"/>
  <c r="P140" i="499"/>
  <c r="Q140" i="499"/>
  <c r="R124" i="499" s="1"/>
  <c r="Q144" i="498"/>
  <c r="P144" i="498"/>
  <c r="P157" i="499"/>
  <c r="Q157" i="499"/>
  <c r="R141" i="499" s="1"/>
  <c r="I3" i="497"/>
  <c r="F2" i="498"/>
  <c r="Q159" i="499"/>
  <c r="P159" i="499"/>
  <c r="AB106" i="498"/>
  <c r="AC90" i="498" s="1"/>
  <c r="AA106" i="498"/>
  <c r="N106" i="498"/>
  <c r="Q127" i="498"/>
  <c r="P127" i="498"/>
  <c r="P25" i="499"/>
  <c r="Q25" i="499"/>
  <c r="Q5" i="498"/>
  <c r="P5" i="498"/>
  <c r="AA22" i="498"/>
  <c r="AA39" i="498"/>
  <c r="N57" i="498"/>
  <c r="N61" i="498"/>
  <c r="N91" i="498"/>
  <c r="N95" i="498"/>
  <c r="P107" i="498"/>
  <c r="N125" i="498"/>
  <c r="N142" i="498"/>
  <c r="N159" i="498"/>
  <c r="N177" i="498"/>
  <c r="AA5" i="499"/>
  <c r="N24" i="499"/>
  <c r="P41" i="499"/>
  <c r="N55" i="499"/>
  <c r="P57" i="499"/>
  <c r="P75" i="499"/>
  <c r="N89" i="499"/>
  <c r="P91" i="499"/>
  <c r="N106" i="499"/>
  <c r="N123" i="499"/>
  <c r="P125" i="499"/>
  <c r="I8" i="497"/>
  <c r="AB22" i="498"/>
  <c r="AB39" i="498"/>
  <c r="M55" i="498"/>
  <c r="N56" i="498"/>
  <c r="M89" i="498"/>
  <c r="M123" i="498"/>
  <c r="N124" i="498"/>
  <c r="M140" i="498"/>
  <c r="N141" i="498"/>
  <c r="AA143" i="498"/>
  <c r="M157" i="498"/>
  <c r="N158" i="498"/>
  <c r="M191" i="498"/>
  <c r="AB5" i="499"/>
  <c r="AA25" i="499"/>
  <c r="P56" i="499"/>
  <c r="P90" i="499"/>
  <c r="P107" i="499"/>
  <c r="P124" i="499"/>
  <c r="AB25" i="499"/>
  <c r="M38" i="499"/>
  <c r="M72" i="499"/>
  <c r="H1" i="498"/>
  <c r="AA5" i="498"/>
  <c r="N60" i="498"/>
  <c r="AA73" i="498"/>
  <c r="N76" i="498"/>
  <c r="N94" i="498"/>
  <c r="AA107" i="498"/>
  <c r="N110" i="498"/>
  <c r="N23" i="499"/>
  <c r="N27" i="499"/>
  <c r="P40" i="499"/>
  <c r="P44" i="499"/>
  <c r="P74" i="499"/>
  <c r="P78" i="499"/>
  <c r="P94" i="499"/>
  <c r="P111" i="499"/>
  <c r="AA140" i="499"/>
  <c r="AA157" i="499"/>
  <c r="N174" i="499"/>
  <c r="AA57" i="498"/>
  <c r="AA61" i="498"/>
  <c r="AB73" i="498"/>
  <c r="AA91" i="498"/>
  <c r="AA95" i="498"/>
  <c r="AA125" i="498"/>
  <c r="AA142" i="498"/>
  <c r="AA159" i="498"/>
  <c r="M174" i="498"/>
  <c r="N175" i="498"/>
  <c r="AA177" i="498"/>
  <c r="M21" i="499"/>
  <c r="AA24" i="499"/>
  <c r="P39" i="499"/>
  <c r="P73" i="499"/>
  <c r="AA124" i="499"/>
  <c r="AB140" i="499"/>
  <c r="AC124" i="499" s="1"/>
  <c r="AB157" i="499"/>
  <c r="AC141" i="499" s="1"/>
  <c r="N160" i="499"/>
  <c r="P128" i="498"/>
  <c r="P145" i="498"/>
  <c r="P176" i="498"/>
  <c r="P180" i="498"/>
  <c r="AA124" i="498"/>
  <c r="AA141" i="498"/>
  <c r="AA158" i="498"/>
  <c r="N6" i="499"/>
  <c r="P22" i="499"/>
  <c r="N26" i="499"/>
  <c r="AA55" i="499"/>
  <c r="AA89" i="499"/>
  <c r="AA106" i="499"/>
  <c r="AA123" i="499"/>
  <c r="M21" i="498"/>
  <c r="N22" i="498"/>
  <c r="AB56" i="498"/>
  <c r="AA27" i="499"/>
  <c r="P40" i="498"/>
  <c r="P59" i="498"/>
  <c r="P75" i="498"/>
  <c r="P93" i="498"/>
  <c r="P76" i="499"/>
  <c r="P92" i="499"/>
  <c r="P109" i="499"/>
  <c r="AA174" i="499"/>
  <c r="P24" i="496"/>
  <c r="Q24" i="496"/>
  <c r="AB55" i="495"/>
  <c r="AC39" i="495" s="1"/>
  <c r="AA55" i="495"/>
  <c r="N55" i="495"/>
  <c r="Q107" i="495"/>
  <c r="P107" i="495"/>
  <c r="Q160" i="495"/>
  <c r="P160" i="495"/>
  <c r="Q179" i="495"/>
  <c r="P179" i="495"/>
  <c r="N38" i="495"/>
  <c r="AB38" i="495"/>
  <c r="AC22" i="495" s="1"/>
  <c r="AA38" i="495"/>
  <c r="N72" i="495"/>
  <c r="AB72" i="495"/>
  <c r="AC56" i="495" s="1"/>
  <c r="AA72" i="495"/>
  <c r="Q142" i="495"/>
  <c r="P142" i="495"/>
  <c r="Q22" i="496"/>
  <c r="P22" i="496"/>
  <c r="I3" i="494"/>
  <c r="F2" i="495"/>
  <c r="Q126" i="495"/>
  <c r="P126" i="495"/>
  <c r="P177" i="495"/>
  <c r="Q177" i="495"/>
  <c r="Q158" i="495"/>
  <c r="P158" i="495"/>
  <c r="Q127" i="495"/>
  <c r="P127" i="495"/>
  <c r="Q161" i="495"/>
  <c r="P161" i="495"/>
  <c r="N191" i="495"/>
  <c r="AB191" i="495"/>
  <c r="AC175" i="495" s="1"/>
  <c r="AA191" i="495"/>
  <c r="Q178" i="495"/>
  <c r="P178" i="495"/>
  <c r="N157" i="495"/>
  <c r="AB157" i="495"/>
  <c r="AC141" i="495" s="1"/>
  <c r="AA157" i="495"/>
  <c r="AB38" i="496"/>
  <c r="AC22" i="496" s="1"/>
  <c r="AA38" i="496"/>
  <c r="N38" i="496"/>
  <c r="N140" i="496"/>
  <c r="AB140" i="496"/>
  <c r="AC124" i="496" s="1"/>
  <c r="AA140" i="496"/>
  <c r="Q75" i="495"/>
  <c r="P75" i="495"/>
  <c r="P21" i="495"/>
  <c r="Q21" i="495"/>
  <c r="R5" i="495" s="1"/>
  <c r="P159" i="495"/>
  <c r="Q159" i="495"/>
  <c r="Q5" i="496"/>
  <c r="P5" i="496"/>
  <c r="Q142" i="496"/>
  <c r="P142" i="496"/>
  <c r="AB106" i="495"/>
  <c r="AC90" i="495" s="1"/>
  <c r="AA106" i="495"/>
  <c r="N106" i="495"/>
  <c r="Q109" i="495"/>
  <c r="P109" i="495"/>
  <c r="N55" i="496"/>
  <c r="AB55" i="496"/>
  <c r="AC39" i="496" s="1"/>
  <c r="AA55" i="496"/>
  <c r="AA22" i="495"/>
  <c r="N57" i="495"/>
  <c r="N61" i="495"/>
  <c r="P73" i="495"/>
  <c r="N91" i="495"/>
  <c r="N95" i="495"/>
  <c r="N125" i="495"/>
  <c r="N143" i="495"/>
  <c r="N176" i="495"/>
  <c r="N180" i="495"/>
  <c r="N23" i="496"/>
  <c r="N27" i="496"/>
  <c r="P40" i="496"/>
  <c r="P44" i="496"/>
  <c r="N72" i="496"/>
  <c r="P74" i="496"/>
  <c r="N89" i="496"/>
  <c r="P91" i="496"/>
  <c r="N106" i="496"/>
  <c r="P108" i="496"/>
  <c r="N123" i="496"/>
  <c r="P125" i="496"/>
  <c r="AB39" i="495"/>
  <c r="N56" i="495"/>
  <c r="AA74" i="495"/>
  <c r="M89" i="495"/>
  <c r="N90" i="495"/>
  <c r="AA92" i="495"/>
  <c r="AA108" i="495"/>
  <c r="M123" i="495"/>
  <c r="N124" i="495"/>
  <c r="AA126" i="495"/>
  <c r="AA159" i="495"/>
  <c r="M174" i="495"/>
  <c r="N175" i="495"/>
  <c r="AA177" i="495"/>
  <c r="M21" i="496"/>
  <c r="AA24" i="496"/>
  <c r="P39" i="496"/>
  <c r="N43" i="496"/>
  <c r="P73" i="496"/>
  <c r="P90" i="496"/>
  <c r="P107" i="496"/>
  <c r="P124" i="496"/>
  <c r="AA21" i="495"/>
  <c r="AB126" i="495"/>
  <c r="AB159" i="495"/>
  <c r="AB177" i="495"/>
  <c r="AB24" i="496"/>
  <c r="M157" i="496"/>
  <c r="AB21" i="495"/>
  <c r="AC5" i="495" s="1"/>
  <c r="N41" i="495"/>
  <c r="N60" i="495"/>
  <c r="AA73" i="495"/>
  <c r="AA107" i="495"/>
  <c r="AA158" i="495"/>
  <c r="N6" i="496"/>
  <c r="N26" i="496"/>
  <c r="P77" i="496"/>
  <c r="P94" i="496"/>
  <c r="P111" i="496"/>
  <c r="AA57" i="495"/>
  <c r="AA61" i="495"/>
  <c r="AA91" i="495"/>
  <c r="AA95" i="495"/>
  <c r="AB107" i="495"/>
  <c r="AA125" i="495"/>
  <c r="M140" i="495"/>
  <c r="AA143" i="495"/>
  <c r="AB158" i="495"/>
  <c r="AA176" i="495"/>
  <c r="AA180" i="495"/>
  <c r="AA23" i="496"/>
  <c r="AA27" i="496"/>
  <c r="AA39" i="496"/>
  <c r="AA73" i="496"/>
  <c r="N76" i="496"/>
  <c r="AA90" i="496"/>
  <c r="N93" i="496"/>
  <c r="AA107" i="496"/>
  <c r="N110" i="496"/>
  <c r="AA124" i="496"/>
  <c r="N143" i="496"/>
  <c r="P76" i="495"/>
  <c r="P94" i="495"/>
  <c r="P110" i="495"/>
  <c r="AB143" i="495"/>
  <c r="AB23" i="496"/>
  <c r="AB124" i="496"/>
  <c r="AA56" i="495"/>
  <c r="AA90" i="495"/>
  <c r="AA175" i="495"/>
  <c r="N25" i="496"/>
  <c r="AA72" i="496"/>
  <c r="AA89" i="496"/>
  <c r="AA106" i="496"/>
  <c r="AA123" i="496"/>
  <c r="AB175" i="495"/>
  <c r="AA6" i="496"/>
  <c r="AA26" i="496"/>
  <c r="P93" i="495"/>
  <c r="P22" i="495"/>
  <c r="P39" i="495"/>
  <c r="Q75" i="492"/>
  <c r="P75" i="492"/>
  <c r="Q109" i="492"/>
  <c r="P109" i="492"/>
  <c r="Q40" i="492"/>
  <c r="P40" i="492"/>
  <c r="P58" i="492"/>
  <c r="Q58" i="492"/>
  <c r="P92" i="492"/>
  <c r="Q92" i="492"/>
  <c r="N157" i="492"/>
  <c r="AB157" i="492"/>
  <c r="AC141" i="492" s="1"/>
  <c r="AA157" i="492"/>
  <c r="Q160" i="492"/>
  <c r="P160" i="492"/>
  <c r="P159" i="492"/>
  <c r="Q159" i="492"/>
  <c r="AB72" i="492"/>
  <c r="AC56" i="492" s="1"/>
  <c r="AA72" i="492"/>
  <c r="N72" i="492"/>
  <c r="P126" i="492"/>
  <c r="Q126" i="492"/>
  <c r="P6" i="492"/>
  <c r="Q6" i="492"/>
  <c r="AB106" i="492"/>
  <c r="AC90" i="492" s="1"/>
  <c r="AA106" i="492"/>
  <c r="N106" i="492"/>
  <c r="Q24" i="493"/>
  <c r="P24" i="493"/>
  <c r="Q59" i="492"/>
  <c r="P59" i="492"/>
  <c r="Q177" i="492"/>
  <c r="P177" i="492"/>
  <c r="P140" i="493"/>
  <c r="Q140" i="493"/>
  <c r="R124" i="493" s="1"/>
  <c r="Q93" i="492"/>
  <c r="P93" i="492"/>
  <c r="P74" i="492"/>
  <c r="Q74" i="492"/>
  <c r="Q127" i="492"/>
  <c r="P127" i="492"/>
  <c r="N191" i="492"/>
  <c r="AB191" i="492"/>
  <c r="AC175" i="492" s="1"/>
  <c r="AA191" i="492"/>
  <c r="P55" i="493"/>
  <c r="Q55" i="493"/>
  <c r="R39" i="493" s="1"/>
  <c r="Q142" i="493"/>
  <c r="P142" i="493"/>
  <c r="P108" i="492"/>
  <c r="Q108" i="492"/>
  <c r="P38" i="492"/>
  <c r="Q178" i="492"/>
  <c r="P178" i="492"/>
  <c r="N57" i="492"/>
  <c r="N61" i="492"/>
  <c r="N91" i="492"/>
  <c r="N95" i="492"/>
  <c r="N125" i="492"/>
  <c r="N143" i="492"/>
  <c r="N176" i="492"/>
  <c r="N180" i="492"/>
  <c r="N23" i="493"/>
  <c r="N27" i="493"/>
  <c r="N72" i="493"/>
  <c r="P74" i="493"/>
  <c r="N89" i="493"/>
  <c r="P91" i="493"/>
  <c r="N106" i="493"/>
  <c r="P108" i="493"/>
  <c r="N123" i="493"/>
  <c r="P125" i="493"/>
  <c r="AA6" i="492"/>
  <c r="M55" i="492"/>
  <c r="AA58" i="492"/>
  <c r="AA74" i="492"/>
  <c r="M89" i="492"/>
  <c r="AA92" i="492"/>
  <c r="AA108" i="492"/>
  <c r="M123" i="492"/>
  <c r="AA126" i="492"/>
  <c r="AA159" i="492"/>
  <c r="M174" i="492"/>
  <c r="AA177" i="492"/>
  <c r="M21" i="493"/>
  <c r="AA24" i="493"/>
  <c r="P39" i="493"/>
  <c r="P73" i="493"/>
  <c r="P90" i="493"/>
  <c r="P107" i="493"/>
  <c r="P124" i="493"/>
  <c r="M38" i="493"/>
  <c r="AB6" i="492"/>
  <c r="AB58" i="492"/>
  <c r="AB74" i="492"/>
  <c r="AB92" i="492"/>
  <c r="AB108" i="492"/>
  <c r="AB126" i="492"/>
  <c r="AB159" i="492"/>
  <c r="AB177" i="492"/>
  <c r="AB24" i="493"/>
  <c r="N41" i="492"/>
  <c r="P56" i="492"/>
  <c r="N60" i="492"/>
  <c r="AA73" i="492"/>
  <c r="N76" i="492"/>
  <c r="P90" i="492"/>
  <c r="N94" i="492"/>
  <c r="AA107" i="492"/>
  <c r="N110" i="492"/>
  <c r="P124" i="492"/>
  <c r="N142" i="492"/>
  <c r="AA158" i="492"/>
  <c r="N161" i="492"/>
  <c r="P175" i="492"/>
  <c r="N179" i="492"/>
  <c r="N6" i="493"/>
  <c r="P22" i="493"/>
  <c r="N26" i="493"/>
  <c r="P43" i="493"/>
  <c r="AA55" i="493"/>
  <c r="P59" i="493"/>
  <c r="P77" i="493"/>
  <c r="P94" i="493"/>
  <c r="P111" i="493"/>
  <c r="AA140" i="493"/>
  <c r="N157" i="493"/>
  <c r="AA57" i="492"/>
  <c r="AA61" i="492"/>
  <c r="AA91" i="492"/>
  <c r="AA95" i="492"/>
  <c r="AA125" i="492"/>
  <c r="M140" i="492"/>
  <c r="AA143" i="492"/>
  <c r="AA176" i="492"/>
  <c r="AA180" i="492"/>
  <c r="AA23" i="493"/>
  <c r="AA27" i="493"/>
  <c r="AB55" i="493"/>
  <c r="AC39" i="493" s="1"/>
  <c r="AA124" i="493"/>
  <c r="AB140" i="493"/>
  <c r="AC124" i="493" s="1"/>
  <c r="N143" i="493"/>
  <c r="F2" i="492"/>
  <c r="AA56" i="492"/>
  <c r="AA90" i="492"/>
  <c r="AA175" i="492"/>
  <c r="N25" i="493"/>
  <c r="AA72" i="493"/>
  <c r="AA89" i="493"/>
  <c r="AA106" i="493"/>
  <c r="AA123" i="493"/>
  <c r="M21" i="492"/>
  <c r="AA142" i="492"/>
  <c r="P22" i="492"/>
  <c r="P39" i="492"/>
  <c r="P41" i="493"/>
  <c r="P57" i="493"/>
  <c r="P75" i="493"/>
  <c r="AA157" i="493"/>
  <c r="Q59" i="489"/>
  <c r="P59" i="489"/>
  <c r="Q109" i="489"/>
  <c r="P109" i="489"/>
  <c r="Q108" i="490"/>
  <c r="P108" i="490"/>
  <c r="I3" i="488"/>
  <c r="F2" i="489"/>
  <c r="Q25" i="490"/>
  <c r="P25" i="490"/>
  <c r="Q55" i="490"/>
  <c r="R39" i="490" s="1"/>
  <c r="P55" i="490"/>
  <c r="Q160" i="489"/>
  <c r="P160" i="489"/>
  <c r="N55" i="489"/>
  <c r="AB55" i="489"/>
  <c r="AC39" i="489" s="1"/>
  <c r="AA55" i="489"/>
  <c r="Q93" i="489"/>
  <c r="P93" i="489"/>
  <c r="Q5" i="490"/>
  <c r="P5" i="490"/>
  <c r="AB21" i="489"/>
  <c r="AC5" i="489" s="1"/>
  <c r="AA21" i="489"/>
  <c r="N21" i="489"/>
  <c r="Q178" i="489"/>
  <c r="P178" i="489"/>
  <c r="Q140" i="490"/>
  <c r="R124" i="490" s="1"/>
  <c r="P140" i="490"/>
  <c r="Q142" i="490"/>
  <c r="P142" i="490"/>
  <c r="Q125" i="490"/>
  <c r="P125" i="490"/>
  <c r="Q75" i="489"/>
  <c r="P75" i="489"/>
  <c r="Q127" i="489"/>
  <c r="P127" i="489"/>
  <c r="Q40" i="489"/>
  <c r="P40" i="489"/>
  <c r="Q91" i="490"/>
  <c r="P91" i="490"/>
  <c r="N38" i="489"/>
  <c r="AB41" i="489"/>
  <c r="AB60" i="489"/>
  <c r="AB76" i="489"/>
  <c r="AB94" i="489"/>
  <c r="AB110" i="489"/>
  <c r="AB142" i="489"/>
  <c r="AB161" i="489"/>
  <c r="AB179" i="489"/>
  <c r="AB6" i="490"/>
  <c r="AB26" i="490"/>
  <c r="Q56" i="490"/>
  <c r="M72" i="490"/>
  <c r="M89" i="490"/>
  <c r="M106" i="490"/>
  <c r="M123" i="490"/>
  <c r="Q141" i="490"/>
  <c r="P41" i="490"/>
  <c r="P45" i="490"/>
  <c r="P74" i="490"/>
  <c r="N5" i="489"/>
  <c r="AA40" i="489"/>
  <c r="AA59" i="489"/>
  <c r="M72" i="489"/>
  <c r="N73" i="489"/>
  <c r="AA75" i="489"/>
  <c r="AA93" i="489"/>
  <c r="M106" i="489"/>
  <c r="N107" i="489"/>
  <c r="AA109" i="489"/>
  <c r="AA127" i="489"/>
  <c r="M157" i="489"/>
  <c r="N158" i="489"/>
  <c r="AA160" i="489"/>
  <c r="AA178" i="489"/>
  <c r="M191" i="489"/>
  <c r="AA25" i="490"/>
  <c r="N40" i="490"/>
  <c r="N44" i="490"/>
  <c r="N59" i="490"/>
  <c r="N77" i="490"/>
  <c r="N94" i="490"/>
  <c r="N111" i="490"/>
  <c r="E8" i="488"/>
  <c r="P6" i="489"/>
  <c r="AB40" i="489"/>
  <c r="P58" i="489"/>
  <c r="AB59" i="489"/>
  <c r="P74" i="489"/>
  <c r="AB75" i="489"/>
  <c r="P92" i="489"/>
  <c r="AB93" i="489"/>
  <c r="P108" i="489"/>
  <c r="AB109" i="489"/>
  <c r="P126" i="489"/>
  <c r="AB127" i="489"/>
  <c r="P159" i="489"/>
  <c r="AB160" i="489"/>
  <c r="P177" i="489"/>
  <c r="AB178" i="489"/>
  <c r="P24" i="490"/>
  <c r="AB25" i="490"/>
  <c r="M38" i="490"/>
  <c r="N57" i="489"/>
  <c r="O72" i="489"/>
  <c r="N143" i="489"/>
  <c r="N176" i="489"/>
  <c r="N180" i="489"/>
  <c r="N23" i="490"/>
  <c r="N27" i="490"/>
  <c r="AA55" i="490"/>
  <c r="AB91" i="490"/>
  <c r="AB108" i="490"/>
  <c r="AB125" i="490"/>
  <c r="AA140" i="490"/>
  <c r="N157" i="490"/>
  <c r="N56" i="489"/>
  <c r="M89" i="489"/>
  <c r="N90" i="489"/>
  <c r="M123" i="489"/>
  <c r="N124" i="489"/>
  <c r="M174" i="489"/>
  <c r="N175" i="489"/>
  <c r="M21" i="490"/>
  <c r="AB55" i="490"/>
  <c r="AC39" i="490" s="1"/>
  <c r="AB140" i="490"/>
  <c r="AC124" i="490" s="1"/>
  <c r="N143" i="490"/>
  <c r="AA40" i="490"/>
  <c r="AA44" i="490"/>
  <c r="AA59" i="490"/>
  <c r="AA77" i="490"/>
  <c r="AA94" i="490"/>
  <c r="AA111" i="490"/>
  <c r="AA5" i="489"/>
  <c r="N41" i="489"/>
  <c r="N60" i="489"/>
  <c r="AA73" i="489"/>
  <c r="N76" i="489"/>
  <c r="N94" i="489"/>
  <c r="AA107" i="489"/>
  <c r="N110" i="489"/>
  <c r="N142" i="489"/>
  <c r="AA158" i="489"/>
  <c r="N161" i="489"/>
  <c r="N179" i="489"/>
  <c r="N6" i="490"/>
  <c r="P22" i="490"/>
  <c r="N26" i="490"/>
  <c r="P43" i="490"/>
  <c r="P93" i="490"/>
  <c r="P110" i="490"/>
  <c r="AB5" i="489"/>
  <c r="M140" i="489"/>
  <c r="AA143" i="490"/>
  <c r="AA56" i="489"/>
  <c r="AA90" i="489"/>
  <c r="AA124" i="489"/>
  <c r="P141" i="489"/>
  <c r="P42" i="490"/>
  <c r="P75" i="490"/>
  <c r="P92" i="490"/>
  <c r="AA157" i="490"/>
  <c r="AA21" i="487"/>
  <c r="N21" i="487"/>
  <c r="AB21" i="487"/>
  <c r="AC5" i="487" s="1"/>
  <c r="P40" i="486"/>
  <c r="Q40" i="486"/>
  <c r="AB72" i="486"/>
  <c r="AC56" i="486" s="1"/>
  <c r="AA72" i="486"/>
  <c r="N72" i="486"/>
  <c r="Q26" i="487"/>
  <c r="P26" i="487"/>
  <c r="F2" i="486"/>
  <c r="I3" i="485"/>
  <c r="Q179" i="486"/>
  <c r="P179" i="486"/>
  <c r="Q41" i="486"/>
  <c r="P41" i="486"/>
  <c r="N55" i="487"/>
  <c r="AB55" i="487"/>
  <c r="AC39" i="487" s="1"/>
  <c r="AA55" i="487"/>
  <c r="N140" i="487"/>
  <c r="AB140" i="487"/>
  <c r="AC124" i="487" s="1"/>
  <c r="AA140" i="487"/>
  <c r="N55" i="486"/>
  <c r="AA55" i="486"/>
  <c r="AB55" i="486"/>
  <c r="AC39" i="486" s="1"/>
  <c r="Q6" i="487"/>
  <c r="P6" i="487"/>
  <c r="P25" i="487"/>
  <c r="Q25" i="487"/>
  <c r="Q58" i="487"/>
  <c r="P58" i="487"/>
  <c r="Q142" i="487"/>
  <c r="P142" i="487"/>
  <c r="Q161" i="486"/>
  <c r="P161" i="486"/>
  <c r="N6" i="486"/>
  <c r="P22" i="486"/>
  <c r="P39" i="486"/>
  <c r="N58" i="486"/>
  <c r="N74" i="486"/>
  <c r="N92" i="486"/>
  <c r="N108" i="486"/>
  <c r="N126" i="486"/>
  <c r="N159" i="486"/>
  <c r="N177" i="486"/>
  <c r="H1" i="487"/>
  <c r="N24" i="487"/>
  <c r="P41" i="487"/>
  <c r="P45" i="487"/>
  <c r="N72" i="487"/>
  <c r="P74" i="487"/>
  <c r="N89" i="487"/>
  <c r="P91" i="487"/>
  <c r="N106" i="487"/>
  <c r="P108" i="487"/>
  <c r="N123" i="487"/>
  <c r="P125" i="487"/>
  <c r="P73" i="487"/>
  <c r="P90" i="487"/>
  <c r="P107" i="487"/>
  <c r="P124" i="487"/>
  <c r="M191" i="486"/>
  <c r="E8" i="485"/>
  <c r="AB40" i="486"/>
  <c r="N157" i="486"/>
  <c r="M38" i="487"/>
  <c r="N39" i="487"/>
  <c r="N21" i="486"/>
  <c r="P5" i="486"/>
  <c r="AA39" i="486"/>
  <c r="N57" i="486"/>
  <c r="N61" i="486"/>
  <c r="P73" i="486"/>
  <c r="N91" i="486"/>
  <c r="N95" i="486"/>
  <c r="P107" i="486"/>
  <c r="N125" i="486"/>
  <c r="P158" i="486"/>
  <c r="N176" i="486"/>
  <c r="N180" i="486"/>
  <c r="N23" i="487"/>
  <c r="N27" i="487"/>
  <c r="P40" i="487"/>
  <c r="P44" i="487"/>
  <c r="P59" i="487"/>
  <c r="P77" i="487"/>
  <c r="P94" i="487"/>
  <c r="P111" i="487"/>
  <c r="N157" i="487"/>
  <c r="N38" i="486"/>
  <c r="AA6" i="486"/>
  <c r="AB39" i="486"/>
  <c r="N56" i="486"/>
  <c r="AA58" i="486"/>
  <c r="AA74" i="486"/>
  <c r="M89" i="486"/>
  <c r="N90" i="486"/>
  <c r="AA92" i="486"/>
  <c r="AA108" i="486"/>
  <c r="M123" i="486"/>
  <c r="N124" i="486"/>
  <c r="AA126" i="486"/>
  <c r="AA159" i="486"/>
  <c r="M174" i="486"/>
  <c r="N175" i="486"/>
  <c r="AA177" i="486"/>
  <c r="N22" i="487"/>
  <c r="AA24" i="487"/>
  <c r="N43" i="487"/>
  <c r="AA73" i="487"/>
  <c r="AA90" i="487"/>
  <c r="AA107" i="487"/>
  <c r="AA124" i="487"/>
  <c r="N143" i="487"/>
  <c r="M106" i="486"/>
  <c r="AA21" i="486"/>
  <c r="AA38" i="486"/>
  <c r="AB58" i="486"/>
  <c r="P143" i="486"/>
  <c r="AA111" i="487"/>
  <c r="AB124" i="487"/>
  <c r="AA5" i="486"/>
  <c r="AA73" i="486"/>
  <c r="AA107" i="486"/>
  <c r="AA158" i="486"/>
  <c r="AA72" i="487"/>
  <c r="AA89" i="487"/>
  <c r="AA106" i="487"/>
  <c r="AA123" i="487"/>
  <c r="AA57" i="486"/>
  <c r="M140" i="486"/>
  <c r="AA143" i="486"/>
  <c r="AA176" i="486"/>
  <c r="AA180" i="486"/>
  <c r="AA23" i="487"/>
  <c r="AA27" i="487"/>
  <c r="AA39" i="487"/>
  <c r="P76" i="486"/>
  <c r="P94" i="486"/>
  <c r="P110" i="486"/>
  <c r="AA157" i="486"/>
  <c r="AB39" i="487"/>
  <c r="AA157" i="487"/>
  <c r="AB89" i="483"/>
  <c r="AC73" i="483" s="1"/>
  <c r="AA89" i="483"/>
  <c r="N89" i="483"/>
  <c r="Q90" i="483"/>
  <c r="P90" i="483"/>
  <c r="Q177" i="483"/>
  <c r="P177" i="483"/>
  <c r="Q182" i="483"/>
  <c r="P182" i="483"/>
  <c r="Q25" i="484"/>
  <c r="P25" i="484"/>
  <c r="Q61" i="483"/>
  <c r="P61" i="483"/>
  <c r="Q108" i="483"/>
  <c r="P108" i="483"/>
  <c r="Q143" i="483"/>
  <c r="P143" i="483"/>
  <c r="Q6" i="483"/>
  <c r="P6" i="483"/>
  <c r="N157" i="483"/>
  <c r="AB157" i="483"/>
  <c r="AC141" i="483" s="1"/>
  <c r="AA157" i="483"/>
  <c r="Q178" i="483"/>
  <c r="P178" i="483"/>
  <c r="Q56" i="483"/>
  <c r="P56" i="483"/>
  <c r="Q181" i="483"/>
  <c r="P181" i="483"/>
  <c r="N21" i="484"/>
  <c r="AB21" i="484"/>
  <c r="AC5" i="484" s="1"/>
  <c r="AA21" i="484"/>
  <c r="Q140" i="484"/>
  <c r="R124" i="484" s="1"/>
  <c r="P140" i="484"/>
  <c r="I3" i="482"/>
  <c r="F2" i="483"/>
  <c r="Q142" i="484"/>
  <c r="P142" i="484"/>
  <c r="AB123" i="483"/>
  <c r="AC107" i="483" s="1"/>
  <c r="AA123" i="483"/>
  <c r="N123" i="483"/>
  <c r="Q159" i="483"/>
  <c r="P159" i="483"/>
  <c r="N55" i="484"/>
  <c r="AB55" i="484"/>
  <c r="AC39" i="484" s="1"/>
  <c r="AA55" i="484"/>
  <c r="Q5" i="483"/>
  <c r="P5" i="483"/>
  <c r="Q57" i="483"/>
  <c r="P57" i="483"/>
  <c r="AB55" i="483"/>
  <c r="AC39" i="483" s="1"/>
  <c r="AA55" i="483"/>
  <c r="N55" i="483"/>
  <c r="Q95" i="483"/>
  <c r="P95" i="483"/>
  <c r="Q126" i="483"/>
  <c r="P126" i="483"/>
  <c r="AB6" i="483"/>
  <c r="AB58" i="483"/>
  <c r="AB74" i="483"/>
  <c r="P91" i="483"/>
  <c r="AB92" i="483"/>
  <c r="AB108" i="483"/>
  <c r="AB6" i="484"/>
  <c r="AB26" i="484"/>
  <c r="N41" i="483"/>
  <c r="N60" i="483"/>
  <c r="AA73" i="483"/>
  <c r="N76" i="483"/>
  <c r="N94" i="483"/>
  <c r="AA107" i="483"/>
  <c r="N110" i="483"/>
  <c r="N142" i="483"/>
  <c r="N176" i="483"/>
  <c r="N180" i="483"/>
  <c r="N24" i="484"/>
  <c r="N72" i="484"/>
  <c r="N89" i="484"/>
  <c r="N106" i="484"/>
  <c r="N123" i="484"/>
  <c r="AA57" i="483"/>
  <c r="AA61" i="483"/>
  <c r="AB73" i="483"/>
  <c r="M191" i="483"/>
  <c r="AA25" i="484"/>
  <c r="P73" i="484"/>
  <c r="P90" i="484"/>
  <c r="P107" i="484"/>
  <c r="P124" i="484"/>
  <c r="AB57" i="483"/>
  <c r="AB61" i="483"/>
  <c r="AB95" i="483"/>
  <c r="N140" i="483"/>
  <c r="AB143" i="483"/>
  <c r="N174" i="483"/>
  <c r="AB177" i="483"/>
  <c r="AB181" i="483"/>
  <c r="AB25" i="484"/>
  <c r="M38" i="484"/>
  <c r="N40" i="483"/>
  <c r="AA56" i="483"/>
  <c r="N59" i="483"/>
  <c r="N75" i="483"/>
  <c r="AA90" i="483"/>
  <c r="N93" i="483"/>
  <c r="N109" i="483"/>
  <c r="AA124" i="483"/>
  <c r="P141" i="483"/>
  <c r="N160" i="483"/>
  <c r="P175" i="483"/>
  <c r="N179" i="483"/>
  <c r="N183" i="483"/>
  <c r="N23" i="484"/>
  <c r="N27" i="484"/>
  <c r="P40" i="484"/>
  <c r="P44" i="484"/>
  <c r="P59" i="484"/>
  <c r="P77" i="484"/>
  <c r="P94" i="484"/>
  <c r="P111" i="484"/>
  <c r="AA140" i="484"/>
  <c r="N157" i="484"/>
  <c r="M21" i="483"/>
  <c r="N22" i="483"/>
  <c r="M38" i="483"/>
  <c r="AA41" i="483"/>
  <c r="AB56" i="483"/>
  <c r="AB90" i="483"/>
  <c r="AA94" i="483"/>
  <c r="AA142" i="483"/>
  <c r="AA176" i="483"/>
  <c r="AA180" i="483"/>
  <c r="N22" i="484"/>
  <c r="AA24" i="484"/>
  <c r="P39" i="484"/>
  <c r="AB140" i="484"/>
  <c r="AC124" i="484" s="1"/>
  <c r="P127" i="483"/>
  <c r="P39" i="483"/>
  <c r="N58" i="483"/>
  <c r="AA141" i="483"/>
  <c r="N6" i="484"/>
  <c r="N26" i="484"/>
  <c r="AA72" i="484"/>
  <c r="AA89" i="484"/>
  <c r="AA106" i="484"/>
  <c r="P110" i="484"/>
  <c r="AA123" i="484"/>
  <c r="P143" i="484"/>
  <c r="AA59" i="483"/>
  <c r="M72" i="483"/>
  <c r="N73" i="483"/>
  <c r="AA93" i="483"/>
  <c r="M106" i="483"/>
  <c r="AA179" i="483"/>
  <c r="AA183" i="483"/>
  <c r="AA39" i="484"/>
  <c r="P74" i="483"/>
  <c r="P92" i="483"/>
  <c r="AA140" i="483"/>
  <c r="AA174" i="483"/>
  <c r="AA22" i="483"/>
  <c r="AA39" i="483"/>
  <c r="P107" i="483"/>
  <c r="P42" i="484"/>
  <c r="P57" i="484"/>
  <c r="P75" i="484"/>
  <c r="P92" i="484"/>
  <c r="P109" i="484"/>
  <c r="AA157" i="484"/>
  <c r="AB39" i="483"/>
  <c r="Q140" i="580" l="1"/>
  <c r="R124" i="580" s="1"/>
  <c r="P140" i="580"/>
  <c r="Q123" i="579"/>
  <c r="R107" i="579" s="1"/>
  <c r="P123" i="579"/>
  <c r="Q208" i="579"/>
  <c r="R192" i="579" s="1"/>
  <c r="P208" i="579"/>
  <c r="N106" i="580"/>
  <c r="AB106" i="580"/>
  <c r="AC90" i="580" s="1"/>
  <c r="AA106" i="580"/>
  <c r="Q90" i="580"/>
  <c r="P90" i="580"/>
  <c r="AB157" i="580"/>
  <c r="AC141" i="580" s="1"/>
  <c r="AA157" i="580"/>
  <c r="N157" i="580"/>
  <c r="Q72" i="580"/>
  <c r="R56" i="580" s="1"/>
  <c r="P72" i="580"/>
  <c r="N174" i="579"/>
  <c r="AB174" i="579"/>
  <c r="AC158" i="579" s="1"/>
  <c r="AA174" i="579"/>
  <c r="N38" i="579"/>
  <c r="AB38" i="579"/>
  <c r="AC22" i="579" s="1"/>
  <c r="AA38" i="579"/>
  <c r="AB123" i="580"/>
  <c r="AC107" i="580" s="1"/>
  <c r="AA123" i="580"/>
  <c r="N123" i="580"/>
  <c r="AB157" i="579"/>
  <c r="AC141" i="579" s="1"/>
  <c r="AA157" i="579"/>
  <c r="N157" i="579"/>
  <c r="Q89" i="579"/>
  <c r="R73" i="579" s="1"/>
  <c r="P89" i="579"/>
  <c r="Q56" i="579"/>
  <c r="P56" i="579"/>
  <c r="Q21" i="580"/>
  <c r="R5" i="580" s="1"/>
  <c r="P21" i="580"/>
  <c r="Q72" i="579"/>
  <c r="R56" i="579" s="1"/>
  <c r="P72" i="579"/>
  <c r="Q140" i="579"/>
  <c r="R124" i="579" s="1"/>
  <c r="P140" i="579"/>
  <c r="AB106" i="579"/>
  <c r="AC90" i="579" s="1"/>
  <c r="AA106" i="579"/>
  <c r="N106" i="579"/>
  <c r="Q191" i="579"/>
  <c r="R175" i="579" s="1"/>
  <c r="P191" i="579"/>
  <c r="D2" i="579"/>
  <c r="Q21" i="579"/>
  <c r="R5" i="579" s="1"/>
  <c r="P21" i="579"/>
  <c r="Q89" i="580"/>
  <c r="R73" i="580" s="1"/>
  <c r="P89" i="580"/>
  <c r="AB55" i="580"/>
  <c r="AC39" i="580" s="1"/>
  <c r="AA55" i="580"/>
  <c r="N55" i="580"/>
  <c r="Q55" i="579"/>
  <c r="R39" i="579" s="1"/>
  <c r="P55" i="579"/>
  <c r="AB38" i="580"/>
  <c r="AC22" i="580" s="1"/>
  <c r="AA38" i="580"/>
  <c r="N38" i="580"/>
  <c r="Q60" i="577"/>
  <c r="P60" i="577"/>
  <c r="Q124" i="577"/>
  <c r="P124" i="577"/>
  <c r="AB55" i="576"/>
  <c r="AC39" i="576" s="1"/>
  <c r="AA55" i="576"/>
  <c r="N55" i="576"/>
  <c r="Q196" i="576"/>
  <c r="P196" i="576"/>
  <c r="D2" i="576"/>
  <c r="Q21" i="576"/>
  <c r="R5" i="576" s="1"/>
  <c r="P21" i="576"/>
  <c r="Q43" i="577"/>
  <c r="P43" i="577"/>
  <c r="AB123" i="577"/>
  <c r="AC107" i="577" s="1"/>
  <c r="AA123" i="577"/>
  <c r="N123" i="577"/>
  <c r="Q57" i="576"/>
  <c r="P57" i="576"/>
  <c r="Q208" i="576"/>
  <c r="R192" i="576" s="1"/>
  <c r="P208" i="576"/>
  <c r="Q72" i="576"/>
  <c r="R56" i="576" s="1"/>
  <c r="P72" i="576"/>
  <c r="Q25" i="577"/>
  <c r="P25" i="577"/>
  <c r="Q56" i="577"/>
  <c r="P56" i="577"/>
  <c r="Q178" i="576"/>
  <c r="P178" i="576"/>
  <c r="P38" i="576"/>
  <c r="Q38" i="576"/>
  <c r="R22" i="576" s="1"/>
  <c r="Q6" i="577"/>
  <c r="P6" i="577"/>
  <c r="AB55" i="577"/>
  <c r="AC39" i="577" s="1"/>
  <c r="AA55" i="577"/>
  <c r="N55" i="577"/>
  <c r="Q125" i="577"/>
  <c r="P125" i="577"/>
  <c r="Q39" i="577"/>
  <c r="P39" i="577"/>
  <c r="Q92" i="577"/>
  <c r="P92" i="577"/>
  <c r="Q159" i="576"/>
  <c r="P159" i="576"/>
  <c r="Q6" i="576"/>
  <c r="P6" i="576"/>
  <c r="Q76" i="577"/>
  <c r="P76" i="577"/>
  <c r="N89" i="577"/>
  <c r="AB89" i="577"/>
  <c r="AC73" i="577" s="1"/>
  <c r="AA89" i="577"/>
  <c r="AB38" i="577"/>
  <c r="AC22" i="577" s="1"/>
  <c r="AA38" i="577"/>
  <c r="N38" i="577"/>
  <c r="Q77" i="577"/>
  <c r="P77" i="577"/>
  <c r="Q72" i="577"/>
  <c r="R56" i="577" s="1"/>
  <c r="P72" i="577"/>
  <c r="Q77" i="576"/>
  <c r="P77" i="576"/>
  <c r="Q5" i="577"/>
  <c r="P5" i="577"/>
  <c r="Q128" i="576"/>
  <c r="P128" i="576"/>
  <c r="Q21" i="577"/>
  <c r="R5" i="577" s="1"/>
  <c r="P21" i="577"/>
  <c r="P140" i="577"/>
  <c r="Q140" i="577"/>
  <c r="R124" i="577" s="1"/>
  <c r="AB157" i="577"/>
  <c r="AC141" i="577" s="1"/>
  <c r="AA157" i="577"/>
  <c r="N157" i="577"/>
  <c r="N106" i="577"/>
  <c r="AB106" i="577"/>
  <c r="AC90" i="577" s="1"/>
  <c r="AA106" i="577"/>
  <c r="Q76" i="576"/>
  <c r="P76" i="576"/>
  <c r="Q61" i="577"/>
  <c r="P61" i="577"/>
  <c r="Q191" i="576"/>
  <c r="R175" i="576" s="1"/>
  <c r="P191" i="576"/>
  <c r="Q143" i="577"/>
  <c r="P143" i="577"/>
  <c r="Q158" i="576"/>
  <c r="P158" i="576"/>
  <c r="Q57" i="577"/>
  <c r="P57" i="577"/>
  <c r="Q112" i="576"/>
  <c r="P112" i="576"/>
  <c r="Q140" i="576"/>
  <c r="R124" i="576" s="1"/>
  <c r="P140" i="576"/>
  <c r="Q109" i="577"/>
  <c r="P109" i="577"/>
  <c r="Q41" i="576"/>
  <c r="P41" i="576"/>
  <c r="AB157" i="576"/>
  <c r="AC141" i="576" s="1"/>
  <c r="AA157" i="576"/>
  <c r="N157" i="576"/>
  <c r="Q40" i="577"/>
  <c r="P40" i="577"/>
  <c r="Q108" i="576"/>
  <c r="P108" i="576"/>
  <c r="Q123" i="576"/>
  <c r="R107" i="576" s="1"/>
  <c r="P123" i="576"/>
  <c r="P174" i="576"/>
  <c r="Q174" i="576"/>
  <c r="R158" i="576" s="1"/>
  <c r="Q91" i="577"/>
  <c r="P91" i="577"/>
  <c r="AB106" i="576"/>
  <c r="AC90" i="576" s="1"/>
  <c r="AA106" i="576"/>
  <c r="N106" i="576"/>
  <c r="Q89" i="576"/>
  <c r="R73" i="576" s="1"/>
  <c r="P89" i="576"/>
  <c r="Q26" i="574"/>
  <c r="P26" i="574"/>
  <c r="Q197" i="573"/>
  <c r="P197" i="573"/>
  <c r="Q89" i="573"/>
  <c r="R73" i="573" s="1"/>
  <c r="P89" i="573"/>
  <c r="P141" i="573"/>
  <c r="Q141" i="573"/>
  <c r="Q124" i="574"/>
  <c r="P124" i="574"/>
  <c r="AB72" i="574"/>
  <c r="AC56" i="574" s="1"/>
  <c r="AA72" i="574"/>
  <c r="N72" i="574"/>
  <c r="P124" i="573"/>
  <c r="Q124" i="573"/>
  <c r="Q56" i="574"/>
  <c r="P56" i="574"/>
  <c r="Q161" i="573"/>
  <c r="P161" i="573"/>
  <c r="AB208" i="573"/>
  <c r="AC192" i="573" s="1"/>
  <c r="N208" i="573"/>
  <c r="AA208" i="573"/>
  <c r="Q89" i="574"/>
  <c r="R73" i="574" s="1"/>
  <c r="P89" i="574"/>
  <c r="P73" i="573"/>
  <c r="Q73" i="573"/>
  <c r="Q40" i="573"/>
  <c r="P40" i="573"/>
  <c r="AB55" i="574"/>
  <c r="AC39" i="574" s="1"/>
  <c r="AA55" i="574"/>
  <c r="N55" i="574"/>
  <c r="Q144" i="573"/>
  <c r="P144" i="573"/>
  <c r="AB174" i="573"/>
  <c r="AC158" i="573" s="1"/>
  <c r="N174" i="573"/>
  <c r="AA174" i="573"/>
  <c r="Q123" i="574"/>
  <c r="R107" i="574" s="1"/>
  <c r="P123" i="574"/>
  <c r="Q39" i="574"/>
  <c r="P39" i="574"/>
  <c r="Q125" i="574"/>
  <c r="P125" i="574"/>
  <c r="Q127" i="573"/>
  <c r="P127" i="573"/>
  <c r="AB106" i="573"/>
  <c r="AC90" i="573" s="1"/>
  <c r="AA106" i="573"/>
  <c r="N106" i="573"/>
  <c r="Q21" i="574"/>
  <c r="R5" i="574" s="1"/>
  <c r="P21" i="574"/>
  <c r="AB38" i="574"/>
  <c r="AC22" i="574" s="1"/>
  <c r="AA38" i="574"/>
  <c r="N38" i="574"/>
  <c r="Q92" i="574"/>
  <c r="P92" i="574"/>
  <c r="Q111" i="573"/>
  <c r="P111" i="573"/>
  <c r="AB55" i="573"/>
  <c r="AC39" i="573" s="1"/>
  <c r="AA55" i="573"/>
  <c r="N55" i="573"/>
  <c r="D2" i="573" s="1"/>
  <c r="Q140" i="574"/>
  <c r="R124" i="574" s="1"/>
  <c r="P140" i="574"/>
  <c r="Q157" i="573"/>
  <c r="R141" i="573" s="1"/>
  <c r="P157" i="573"/>
  <c r="Q22" i="574"/>
  <c r="P22" i="574"/>
  <c r="Q77" i="574"/>
  <c r="P77" i="574"/>
  <c r="AA38" i="573"/>
  <c r="N38" i="573"/>
  <c r="AB38" i="573"/>
  <c r="AC22" i="573" s="1"/>
  <c r="Q61" i="574"/>
  <c r="P61" i="574"/>
  <c r="Q93" i="573"/>
  <c r="P93" i="573"/>
  <c r="AB157" i="574"/>
  <c r="AC141" i="574" s="1"/>
  <c r="AA157" i="574"/>
  <c r="N157" i="574"/>
  <c r="Q143" i="574"/>
  <c r="P143" i="574"/>
  <c r="Q192" i="573"/>
  <c r="P192" i="573"/>
  <c r="Q57" i="574"/>
  <c r="P57" i="574"/>
  <c r="Q76" i="573"/>
  <c r="P76" i="573"/>
  <c r="Q140" i="573"/>
  <c r="R124" i="573" s="1"/>
  <c r="P140" i="573"/>
  <c r="Q109" i="574"/>
  <c r="P109" i="574"/>
  <c r="AB191" i="573"/>
  <c r="AC175" i="573" s="1"/>
  <c r="AA191" i="573"/>
  <c r="N191" i="573"/>
  <c r="Q40" i="574"/>
  <c r="P40" i="574"/>
  <c r="Q106" i="574"/>
  <c r="R90" i="574" s="1"/>
  <c r="P106" i="574"/>
  <c r="Q193" i="573"/>
  <c r="P193" i="573"/>
  <c r="Q23" i="574"/>
  <c r="P23" i="574"/>
  <c r="Q41" i="573"/>
  <c r="P41" i="573"/>
  <c r="Q21" i="573"/>
  <c r="R5" i="573" s="1"/>
  <c r="P21" i="573"/>
  <c r="Q123" i="573"/>
  <c r="R107" i="573" s="1"/>
  <c r="P123" i="573"/>
  <c r="Q77" i="571"/>
  <c r="P77" i="571"/>
  <c r="Q128" i="570"/>
  <c r="P128" i="570"/>
  <c r="AB157" i="570"/>
  <c r="AC141" i="570" s="1"/>
  <c r="AA157" i="570"/>
  <c r="N157" i="570"/>
  <c r="Q106" i="571"/>
  <c r="R90" i="571" s="1"/>
  <c r="P106" i="571"/>
  <c r="Q90" i="571"/>
  <c r="P90" i="571"/>
  <c r="AB140" i="570"/>
  <c r="AC124" i="570" s="1"/>
  <c r="N140" i="570"/>
  <c r="AA140" i="570"/>
  <c r="Q157" i="571"/>
  <c r="R141" i="571" s="1"/>
  <c r="P157" i="571"/>
  <c r="Q61" i="571"/>
  <c r="P61" i="571"/>
  <c r="Q112" i="570"/>
  <c r="P112" i="570"/>
  <c r="AB123" i="570"/>
  <c r="AC107" i="570" s="1"/>
  <c r="AA123" i="570"/>
  <c r="N123" i="570"/>
  <c r="Q123" i="571"/>
  <c r="R107" i="571" s="1"/>
  <c r="P123" i="571"/>
  <c r="Q57" i="571"/>
  <c r="P57" i="571"/>
  <c r="Q108" i="570"/>
  <c r="P108" i="570"/>
  <c r="AB89" i="570"/>
  <c r="AC73" i="570" s="1"/>
  <c r="AA89" i="570"/>
  <c r="N89" i="570"/>
  <c r="Q92" i="571"/>
  <c r="P92" i="571"/>
  <c r="Q174" i="570"/>
  <c r="R158" i="570" s="1"/>
  <c r="P174" i="570"/>
  <c r="Q41" i="571"/>
  <c r="P41" i="571"/>
  <c r="AB72" i="570"/>
  <c r="AC56" i="570" s="1"/>
  <c r="N72" i="570"/>
  <c r="AA72" i="570"/>
  <c r="N72" i="571"/>
  <c r="AB72" i="571"/>
  <c r="AC56" i="571" s="1"/>
  <c r="AA72" i="571"/>
  <c r="Q106" i="570"/>
  <c r="R90" i="570" s="1"/>
  <c r="P106" i="570"/>
  <c r="Q24" i="571"/>
  <c r="P24" i="571"/>
  <c r="Q77" i="570"/>
  <c r="P77" i="570"/>
  <c r="N21" i="570"/>
  <c r="AB21" i="570"/>
  <c r="AC5" i="570" s="1"/>
  <c r="AA21" i="570"/>
  <c r="P38" i="570"/>
  <c r="Q38" i="570"/>
  <c r="R22" i="570" s="1"/>
  <c r="N191" i="570"/>
  <c r="AA191" i="570"/>
  <c r="AB191" i="570"/>
  <c r="AC175" i="570" s="1"/>
  <c r="AA38" i="571"/>
  <c r="N38" i="571"/>
  <c r="AB38" i="571"/>
  <c r="AC22" i="571" s="1"/>
  <c r="Q55" i="570"/>
  <c r="R39" i="570" s="1"/>
  <c r="P55" i="570"/>
  <c r="AB55" i="571"/>
  <c r="AC39" i="571" s="1"/>
  <c r="AA55" i="571"/>
  <c r="N55" i="571"/>
  <c r="Q194" i="570"/>
  <c r="P194" i="570"/>
  <c r="Q57" i="570"/>
  <c r="P57" i="570"/>
  <c r="Q22" i="571"/>
  <c r="P22" i="571"/>
  <c r="Q143" i="571"/>
  <c r="P143" i="571"/>
  <c r="AB208" i="570"/>
  <c r="AC192" i="570" s="1"/>
  <c r="AA208" i="570"/>
  <c r="N208" i="570"/>
  <c r="Q176" i="570"/>
  <c r="P176" i="570"/>
  <c r="Q6" i="570"/>
  <c r="P6" i="570"/>
  <c r="Q140" i="571"/>
  <c r="R124" i="571" s="1"/>
  <c r="P140" i="571"/>
  <c r="Q89" i="571"/>
  <c r="R73" i="571" s="1"/>
  <c r="P89" i="571"/>
  <c r="Q192" i="570"/>
  <c r="P192" i="570"/>
  <c r="Q125" i="571"/>
  <c r="P125" i="571"/>
  <c r="Q145" i="570"/>
  <c r="P145" i="570"/>
  <c r="Q125" i="565"/>
  <c r="P125" i="565"/>
  <c r="Q55" i="565"/>
  <c r="R39" i="565" s="1"/>
  <c r="P55" i="565"/>
  <c r="Q157" i="564"/>
  <c r="R141" i="564" s="1"/>
  <c r="P157" i="564"/>
  <c r="Q140" i="564"/>
  <c r="R124" i="564" s="1"/>
  <c r="P140" i="564"/>
  <c r="Q38" i="564"/>
  <c r="R22" i="564" s="1"/>
  <c r="P38" i="564"/>
  <c r="D2" i="564"/>
  <c r="Q21" i="564"/>
  <c r="R5" i="564" s="1"/>
  <c r="P21" i="564"/>
  <c r="Q123" i="564"/>
  <c r="R107" i="564" s="1"/>
  <c r="P123" i="564"/>
  <c r="N208" i="564"/>
  <c r="AB208" i="564"/>
  <c r="AC192" i="564" s="1"/>
  <c r="AA208" i="564"/>
  <c r="Q175" i="564"/>
  <c r="P175" i="564"/>
  <c r="Q72" i="564"/>
  <c r="R56" i="564" s="1"/>
  <c r="P72" i="564"/>
  <c r="D2" i="565"/>
  <c r="N106" i="564"/>
  <c r="AB106" i="564"/>
  <c r="AC90" i="564" s="1"/>
  <c r="AA106" i="564"/>
  <c r="Q157" i="565"/>
  <c r="R141" i="565" s="1"/>
  <c r="P157" i="565"/>
  <c r="Q124" i="565"/>
  <c r="P124" i="565"/>
  <c r="Q140" i="565"/>
  <c r="R124" i="565" s="1"/>
  <c r="P140" i="565"/>
  <c r="Q56" i="564"/>
  <c r="P56" i="564"/>
  <c r="Q123" i="565"/>
  <c r="R107" i="565" s="1"/>
  <c r="P123" i="565"/>
  <c r="AB89" i="564"/>
  <c r="AC73" i="564" s="1"/>
  <c r="AA89" i="564"/>
  <c r="N89" i="564"/>
  <c r="N191" i="564"/>
  <c r="AB191" i="564"/>
  <c r="AC175" i="564" s="1"/>
  <c r="AA191" i="564"/>
  <c r="Q143" i="565"/>
  <c r="P143" i="565"/>
  <c r="Q89" i="565"/>
  <c r="R73" i="565" s="1"/>
  <c r="P89" i="565"/>
  <c r="Q73" i="562"/>
  <c r="P73" i="562"/>
  <c r="Q21" i="561"/>
  <c r="R5" i="561" s="1"/>
  <c r="P21" i="561"/>
  <c r="Q21" i="562"/>
  <c r="R5" i="562" s="1"/>
  <c r="P21" i="562"/>
  <c r="AB72" i="562"/>
  <c r="AC56" i="562" s="1"/>
  <c r="AA72" i="562"/>
  <c r="N72" i="562"/>
  <c r="Q158" i="561"/>
  <c r="P158" i="561"/>
  <c r="Q191" i="561"/>
  <c r="R175" i="561" s="1"/>
  <c r="P191" i="561"/>
  <c r="AB157" i="561"/>
  <c r="AC141" i="561" s="1"/>
  <c r="AA157" i="561"/>
  <c r="N157" i="561"/>
  <c r="AB55" i="561"/>
  <c r="AC39" i="561" s="1"/>
  <c r="AA55" i="561"/>
  <c r="N55" i="561"/>
  <c r="Q39" i="562"/>
  <c r="P39" i="562"/>
  <c r="Q106" i="561"/>
  <c r="R90" i="561" s="1"/>
  <c r="P106" i="561"/>
  <c r="AB38" i="562"/>
  <c r="AC22" i="562" s="1"/>
  <c r="AA38" i="562"/>
  <c r="N38" i="562"/>
  <c r="Q124" i="561"/>
  <c r="P124" i="561"/>
  <c r="N72" i="561"/>
  <c r="AB72" i="561"/>
  <c r="AC56" i="561" s="1"/>
  <c r="AA72" i="561"/>
  <c r="N174" i="561"/>
  <c r="AB174" i="561"/>
  <c r="AC158" i="561" s="1"/>
  <c r="AA174" i="561"/>
  <c r="AB123" i="561"/>
  <c r="AC107" i="561" s="1"/>
  <c r="AA123" i="561"/>
  <c r="N123" i="561"/>
  <c r="AB106" i="562"/>
  <c r="AC90" i="562" s="1"/>
  <c r="AA106" i="562"/>
  <c r="N106" i="562"/>
  <c r="Q157" i="562"/>
  <c r="R141" i="562" s="1"/>
  <c r="P157" i="562"/>
  <c r="N38" i="561"/>
  <c r="AB38" i="561"/>
  <c r="AC22" i="561" s="1"/>
  <c r="AA38" i="561"/>
  <c r="Q124" i="562"/>
  <c r="P124" i="562"/>
  <c r="Q22" i="562"/>
  <c r="P22" i="562"/>
  <c r="AB89" i="562"/>
  <c r="AC73" i="562" s="1"/>
  <c r="AA89" i="562"/>
  <c r="N89" i="562"/>
  <c r="Q140" i="562"/>
  <c r="R124" i="562" s="1"/>
  <c r="P140" i="562"/>
  <c r="Q22" i="561"/>
  <c r="P22" i="561"/>
  <c r="AB123" i="562"/>
  <c r="AC107" i="562" s="1"/>
  <c r="AA123" i="562"/>
  <c r="N123" i="562"/>
  <c r="D2" i="562" s="1"/>
  <c r="AB55" i="562"/>
  <c r="AC39" i="562" s="1"/>
  <c r="AA55" i="562"/>
  <c r="N55" i="562"/>
  <c r="Q209" i="561"/>
  <c r="P209" i="561"/>
  <c r="AB225" i="561"/>
  <c r="AC209" i="561" s="1"/>
  <c r="AA225" i="561"/>
  <c r="N225" i="561"/>
  <c r="AB208" i="561"/>
  <c r="AC192" i="561" s="1"/>
  <c r="AA208" i="561"/>
  <c r="N208" i="561"/>
  <c r="AB140" i="561"/>
  <c r="AC124" i="561" s="1"/>
  <c r="AA140" i="561"/>
  <c r="N140" i="561"/>
  <c r="Q140" i="558"/>
  <c r="R124" i="558" s="1"/>
  <c r="P140" i="558"/>
  <c r="Q157" i="559"/>
  <c r="R141" i="559" s="1"/>
  <c r="P157" i="559"/>
  <c r="P123" i="558"/>
  <c r="Q123" i="558"/>
  <c r="R107" i="558" s="1"/>
  <c r="AB123" i="559"/>
  <c r="AC107" i="559" s="1"/>
  <c r="AA123" i="559"/>
  <c r="N123" i="559"/>
  <c r="Q55" i="558"/>
  <c r="R39" i="558" s="1"/>
  <c r="P55" i="558"/>
  <c r="Q39" i="558"/>
  <c r="P39" i="558"/>
  <c r="Q73" i="559"/>
  <c r="P73" i="559"/>
  <c r="N38" i="558"/>
  <c r="AB38" i="558"/>
  <c r="AC22" i="558" s="1"/>
  <c r="AA38" i="558"/>
  <c r="AB72" i="559"/>
  <c r="AC56" i="559" s="1"/>
  <c r="AA72" i="559"/>
  <c r="N72" i="559"/>
  <c r="Q22" i="558"/>
  <c r="P22" i="558"/>
  <c r="Q5" i="559"/>
  <c r="P5" i="559"/>
  <c r="P140" i="559"/>
  <c r="Q140" i="559"/>
  <c r="R124" i="559" s="1"/>
  <c r="Q106" i="558"/>
  <c r="R90" i="558" s="1"/>
  <c r="P106" i="558"/>
  <c r="Q158" i="558"/>
  <c r="P158" i="558"/>
  <c r="Q106" i="559"/>
  <c r="R90" i="559" s="1"/>
  <c r="P106" i="559"/>
  <c r="Q157" i="558"/>
  <c r="R141" i="558" s="1"/>
  <c r="P157" i="558"/>
  <c r="Q124" i="559"/>
  <c r="P124" i="559"/>
  <c r="Q89" i="559"/>
  <c r="R73" i="559" s="1"/>
  <c r="P89" i="559"/>
  <c r="P89" i="558"/>
  <c r="Q89" i="558"/>
  <c r="R73" i="558" s="1"/>
  <c r="Q55" i="559"/>
  <c r="R39" i="559" s="1"/>
  <c r="P55" i="559"/>
  <c r="P72" i="558"/>
  <c r="Q72" i="558"/>
  <c r="R56" i="558" s="1"/>
  <c r="Q38" i="559"/>
  <c r="R22" i="559" s="1"/>
  <c r="P38" i="559"/>
  <c r="D2" i="559"/>
  <c r="Q21" i="559"/>
  <c r="R5" i="559" s="1"/>
  <c r="P21" i="559"/>
  <c r="P174" i="558"/>
  <c r="Q174" i="558"/>
  <c r="R158" i="558" s="1"/>
  <c r="Q191" i="558"/>
  <c r="R175" i="558" s="1"/>
  <c r="P191" i="558"/>
  <c r="P208" i="558"/>
  <c r="Q208" i="558"/>
  <c r="R192" i="558" s="1"/>
  <c r="AB106" i="556"/>
  <c r="AC90" i="556" s="1"/>
  <c r="AA106" i="556"/>
  <c r="N106" i="556"/>
  <c r="N123" i="555"/>
  <c r="AB123" i="555"/>
  <c r="AC107" i="555" s="1"/>
  <c r="AA123" i="555"/>
  <c r="N208" i="555"/>
  <c r="AB208" i="555"/>
  <c r="AC192" i="555" s="1"/>
  <c r="AA208" i="555"/>
  <c r="Q123" i="556"/>
  <c r="R107" i="556" s="1"/>
  <c r="P123" i="556"/>
  <c r="Q21" i="555"/>
  <c r="R5" i="555" s="1"/>
  <c r="P21" i="555"/>
  <c r="N191" i="555"/>
  <c r="AB191" i="555"/>
  <c r="AC175" i="555" s="1"/>
  <c r="AA191" i="555"/>
  <c r="N89" i="555"/>
  <c r="AB89" i="555"/>
  <c r="AC73" i="555" s="1"/>
  <c r="AA89" i="555"/>
  <c r="N140" i="555"/>
  <c r="AB140" i="555"/>
  <c r="AC124" i="555" s="1"/>
  <c r="AA140" i="555"/>
  <c r="D2" i="556"/>
  <c r="Q21" i="556"/>
  <c r="R5" i="556" s="1"/>
  <c r="P21" i="556"/>
  <c r="N106" i="555"/>
  <c r="AB106" i="555"/>
  <c r="AC90" i="555" s="1"/>
  <c r="AA106" i="555"/>
  <c r="Q157" i="555"/>
  <c r="R141" i="555" s="1"/>
  <c r="P157" i="555"/>
  <c r="Q140" i="556"/>
  <c r="R124" i="556" s="1"/>
  <c r="P140" i="556"/>
  <c r="Q38" i="555"/>
  <c r="R22" i="555" s="1"/>
  <c r="P38" i="555"/>
  <c r="N55" i="555"/>
  <c r="AB55" i="555"/>
  <c r="AC39" i="555" s="1"/>
  <c r="AA55" i="555"/>
  <c r="Q72" i="556"/>
  <c r="R56" i="556" s="1"/>
  <c r="P72" i="556"/>
  <c r="AB89" i="556"/>
  <c r="AC73" i="556" s="1"/>
  <c r="AA89" i="556"/>
  <c r="N89" i="556"/>
  <c r="AB55" i="556"/>
  <c r="AC39" i="556" s="1"/>
  <c r="AA55" i="556"/>
  <c r="N55" i="556"/>
  <c r="N174" i="555"/>
  <c r="AB174" i="555"/>
  <c r="AC158" i="555" s="1"/>
  <c r="AA174" i="555"/>
  <c r="Q157" i="556"/>
  <c r="R141" i="556" s="1"/>
  <c r="P157" i="556"/>
  <c r="AB38" i="556"/>
  <c r="AC22" i="556" s="1"/>
  <c r="AA38" i="556"/>
  <c r="N38" i="556"/>
  <c r="N174" i="552"/>
  <c r="AB174" i="552"/>
  <c r="AC158" i="552" s="1"/>
  <c r="AA174" i="552"/>
  <c r="Q194" i="552"/>
  <c r="P194" i="552"/>
  <c r="AB123" i="553"/>
  <c r="AC107" i="553" s="1"/>
  <c r="AA123" i="553"/>
  <c r="N123" i="553"/>
  <c r="AB106" i="553"/>
  <c r="AC90" i="553" s="1"/>
  <c r="AA106" i="553"/>
  <c r="N106" i="553"/>
  <c r="N140" i="553"/>
  <c r="AB140" i="553"/>
  <c r="AC124" i="553" s="1"/>
  <c r="AA140" i="553"/>
  <c r="Q25" i="553"/>
  <c r="P25" i="553"/>
  <c r="N106" i="552"/>
  <c r="AB106" i="552"/>
  <c r="AC90" i="552" s="1"/>
  <c r="AA106" i="552"/>
  <c r="N123" i="552"/>
  <c r="AB123" i="552"/>
  <c r="AC107" i="552" s="1"/>
  <c r="AA123" i="552"/>
  <c r="Q176" i="552"/>
  <c r="P176" i="552"/>
  <c r="Q6" i="553"/>
  <c r="P6" i="553"/>
  <c r="AB89" i="553"/>
  <c r="AC73" i="553" s="1"/>
  <c r="AA89" i="553"/>
  <c r="N89" i="553"/>
  <c r="N89" i="552"/>
  <c r="AB89" i="552"/>
  <c r="AC73" i="552" s="1"/>
  <c r="AA89" i="552"/>
  <c r="Q143" i="552"/>
  <c r="P143" i="552"/>
  <c r="Q195" i="552"/>
  <c r="P195" i="552"/>
  <c r="AB55" i="553"/>
  <c r="AC39" i="553" s="1"/>
  <c r="AA55" i="553"/>
  <c r="N55" i="553"/>
  <c r="Q26" i="553"/>
  <c r="P26" i="553"/>
  <c r="Q125" i="552"/>
  <c r="P125" i="552"/>
  <c r="AB38" i="553"/>
  <c r="AC22" i="553" s="1"/>
  <c r="AA38" i="553"/>
  <c r="N38" i="553"/>
  <c r="N55" i="552"/>
  <c r="AB55" i="552"/>
  <c r="AC39" i="552" s="1"/>
  <c r="AA55" i="552"/>
  <c r="Q109" i="552"/>
  <c r="P109" i="552"/>
  <c r="Q73" i="553"/>
  <c r="P73" i="553"/>
  <c r="Q208" i="552"/>
  <c r="R192" i="552" s="1"/>
  <c r="P208" i="552"/>
  <c r="Q143" i="553"/>
  <c r="P143" i="553"/>
  <c r="Q91" i="552"/>
  <c r="P91" i="552"/>
  <c r="AB72" i="553"/>
  <c r="AC56" i="553" s="1"/>
  <c r="AA72" i="553"/>
  <c r="N72" i="553"/>
  <c r="AB157" i="552"/>
  <c r="AC141" i="552" s="1"/>
  <c r="AA157" i="552"/>
  <c r="N157" i="552"/>
  <c r="Q110" i="553"/>
  <c r="P110" i="553"/>
  <c r="Q74" i="552"/>
  <c r="P74" i="552"/>
  <c r="AB21" i="552"/>
  <c r="AC5" i="552" s="1"/>
  <c r="AA21" i="552"/>
  <c r="N21" i="552"/>
  <c r="Q77" i="553"/>
  <c r="P77" i="553"/>
  <c r="N191" i="552"/>
  <c r="AB191" i="552"/>
  <c r="AC175" i="552" s="1"/>
  <c r="AA191" i="552"/>
  <c r="Q93" i="553"/>
  <c r="P93" i="553"/>
  <c r="Q59" i="553"/>
  <c r="P59" i="553"/>
  <c r="Q21" i="553"/>
  <c r="R5" i="553" s="1"/>
  <c r="P21" i="553"/>
  <c r="Q6" i="552"/>
  <c r="P6" i="552"/>
  <c r="N140" i="552"/>
  <c r="AB140" i="552"/>
  <c r="AC124" i="552" s="1"/>
  <c r="AA140" i="552"/>
  <c r="Q42" i="553"/>
  <c r="P42" i="553"/>
  <c r="AB157" i="553"/>
  <c r="AC141" i="553" s="1"/>
  <c r="AA157" i="553"/>
  <c r="N157" i="553"/>
  <c r="Q195" i="549"/>
  <c r="P195" i="549"/>
  <c r="AB38" i="550"/>
  <c r="AC22" i="550" s="1"/>
  <c r="AA38" i="550"/>
  <c r="N38" i="550"/>
  <c r="Q225" i="549"/>
  <c r="R209" i="549" s="1"/>
  <c r="P225" i="549"/>
  <c r="N89" i="549"/>
  <c r="AB89" i="549"/>
  <c r="AC73" i="549" s="1"/>
  <c r="AA89" i="549"/>
  <c r="Q38" i="549"/>
  <c r="R22" i="549" s="1"/>
  <c r="P38" i="549"/>
  <c r="Q176" i="549"/>
  <c r="P176" i="549"/>
  <c r="Q209" i="549"/>
  <c r="P209" i="549"/>
  <c r="Q90" i="549"/>
  <c r="P90" i="549"/>
  <c r="Q73" i="549"/>
  <c r="P73" i="549"/>
  <c r="Q91" i="549"/>
  <c r="P91" i="549"/>
  <c r="Q21" i="549"/>
  <c r="R5" i="549" s="1"/>
  <c r="P21" i="549"/>
  <c r="Q144" i="549"/>
  <c r="P144" i="549"/>
  <c r="AB208" i="549"/>
  <c r="AC192" i="549" s="1"/>
  <c r="AA208" i="549"/>
  <c r="N208" i="549"/>
  <c r="Q55" i="549"/>
  <c r="R39" i="549" s="1"/>
  <c r="P55" i="549"/>
  <c r="N72" i="549"/>
  <c r="AB72" i="549"/>
  <c r="AC56" i="549" s="1"/>
  <c r="AA72" i="549"/>
  <c r="Q125" i="550"/>
  <c r="P125" i="550"/>
  <c r="Q128" i="549"/>
  <c r="P128" i="549"/>
  <c r="Q191" i="549"/>
  <c r="R175" i="549" s="1"/>
  <c r="P191" i="549"/>
  <c r="Q94" i="550"/>
  <c r="P94" i="550"/>
  <c r="Q110" i="549"/>
  <c r="P110" i="549"/>
  <c r="Q158" i="549"/>
  <c r="P158" i="549"/>
  <c r="Q5" i="549"/>
  <c r="P5" i="549"/>
  <c r="Q78" i="550"/>
  <c r="P78" i="550"/>
  <c r="Q92" i="549"/>
  <c r="P92" i="549"/>
  <c r="AB157" i="549"/>
  <c r="AC141" i="549" s="1"/>
  <c r="AA157" i="549"/>
  <c r="N157" i="549"/>
  <c r="Q72" i="550"/>
  <c r="R56" i="550" s="1"/>
  <c r="P72" i="550"/>
  <c r="Q157" i="550"/>
  <c r="R141" i="550" s="1"/>
  <c r="P157" i="550"/>
  <c r="Q74" i="550"/>
  <c r="P74" i="550"/>
  <c r="Q40" i="549"/>
  <c r="P40" i="549"/>
  <c r="Q140" i="549"/>
  <c r="R124" i="549" s="1"/>
  <c r="P140" i="549"/>
  <c r="Q174" i="549"/>
  <c r="R158" i="549" s="1"/>
  <c r="P174" i="549"/>
  <c r="Q43" i="550"/>
  <c r="P43" i="550"/>
  <c r="Q123" i="550"/>
  <c r="R107" i="550" s="1"/>
  <c r="P123" i="550"/>
  <c r="Q26" i="550"/>
  <c r="P26" i="550"/>
  <c r="AB106" i="550"/>
  <c r="AC90" i="550" s="1"/>
  <c r="AA106" i="550"/>
  <c r="N106" i="550"/>
  <c r="Q124" i="549"/>
  <c r="P124" i="549"/>
  <c r="Q140" i="550"/>
  <c r="R124" i="550" s="1"/>
  <c r="P140" i="550"/>
  <c r="N106" i="549"/>
  <c r="AB106" i="549"/>
  <c r="AC90" i="549" s="1"/>
  <c r="AA106" i="549"/>
  <c r="Q6" i="550"/>
  <c r="P6" i="550"/>
  <c r="AB89" i="550"/>
  <c r="AC73" i="550" s="1"/>
  <c r="AA89" i="550"/>
  <c r="N89" i="550"/>
  <c r="AB123" i="549"/>
  <c r="AC107" i="549" s="1"/>
  <c r="AA123" i="549"/>
  <c r="N123" i="549"/>
  <c r="AB21" i="550"/>
  <c r="AC5" i="550" s="1"/>
  <c r="AA21" i="550"/>
  <c r="N21" i="550"/>
  <c r="Q194" i="549"/>
  <c r="P194" i="549"/>
  <c r="Q213" i="549"/>
  <c r="P213" i="549"/>
  <c r="AB55" i="550"/>
  <c r="AC39" i="550" s="1"/>
  <c r="AA55" i="550"/>
  <c r="N55" i="550"/>
  <c r="Q209" i="546"/>
  <c r="P209" i="546"/>
  <c r="Q110" i="546"/>
  <c r="P110" i="546"/>
  <c r="Q22" i="547"/>
  <c r="P22" i="547"/>
  <c r="Q94" i="547"/>
  <c r="P94" i="547"/>
  <c r="Q93" i="546"/>
  <c r="P93" i="546"/>
  <c r="Q56" i="546"/>
  <c r="P56" i="546"/>
  <c r="N55" i="546"/>
  <c r="AB55" i="546"/>
  <c r="AC39" i="546" s="1"/>
  <c r="AA55" i="546"/>
  <c r="Q123" i="547"/>
  <c r="R107" i="547" s="1"/>
  <c r="P123" i="547"/>
  <c r="AB208" i="546"/>
  <c r="AC192" i="546" s="1"/>
  <c r="AA208" i="546"/>
  <c r="N208" i="546"/>
  <c r="Q74" i="547"/>
  <c r="P74" i="547"/>
  <c r="Q140" i="547"/>
  <c r="R124" i="547" s="1"/>
  <c r="P140" i="547"/>
  <c r="P73" i="546"/>
  <c r="Q73" i="546"/>
  <c r="Q59" i="547"/>
  <c r="P59" i="547"/>
  <c r="Q72" i="547"/>
  <c r="R56" i="547" s="1"/>
  <c r="P72" i="547"/>
  <c r="Q158" i="546"/>
  <c r="P158" i="546"/>
  <c r="Q44" i="547"/>
  <c r="P44" i="547"/>
  <c r="AB106" i="547"/>
  <c r="AC90" i="547" s="1"/>
  <c r="AA106" i="547"/>
  <c r="N106" i="547"/>
  <c r="N174" i="546"/>
  <c r="AB174" i="546"/>
  <c r="AC158" i="546" s="1"/>
  <c r="AA174" i="546"/>
  <c r="Q43" i="547"/>
  <c r="P43" i="547"/>
  <c r="Q21" i="547"/>
  <c r="R5" i="547" s="1"/>
  <c r="P21" i="547"/>
  <c r="AB157" i="546"/>
  <c r="AC141" i="546" s="1"/>
  <c r="AA157" i="546"/>
  <c r="N157" i="546"/>
  <c r="Q40" i="547"/>
  <c r="P40" i="547"/>
  <c r="AB89" i="547"/>
  <c r="AC73" i="547" s="1"/>
  <c r="AA89" i="547"/>
  <c r="N89" i="547"/>
  <c r="Q26" i="547"/>
  <c r="P26" i="547"/>
  <c r="Q23" i="547"/>
  <c r="P23" i="547"/>
  <c r="AB55" i="547"/>
  <c r="AC39" i="547" s="1"/>
  <c r="AA55" i="547"/>
  <c r="N55" i="547"/>
  <c r="Q78" i="547"/>
  <c r="P78" i="547"/>
  <c r="Q124" i="546"/>
  <c r="P124" i="546"/>
  <c r="Q214" i="546"/>
  <c r="P214" i="546"/>
  <c r="AB225" i="546"/>
  <c r="AC209" i="546" s="1"/>
  <c r="AA225" i="546"/>
  <c r="N225" i="546"/>
  <c r="Q191" i="546"/>
  <c r="R175" i="546" s="1"/>
  <c r="P191" i="546"/>
  <c r="Q41" i="546"/>
  <c r="P41" i="546"/>
  <c r="Q6" i="547"/>
  <c r="P6" i="547"/>
  <c r="AB123" i="546"/>
  <c r="AC107" i="546" s="1"/>
  <c r="AA123" i="546"/>
  <c r="N123" i="546"/>
  <c r="Q210" i="546"/>
  <c r="P210" i="546"/>
  <c r="Q141" i="546"/>
  <c r="P141" i="546"/>
  <c r="Q89" i="546"/>
  <c r="R73" i="546" s="1"/>
  <c r="P89" i="546"/>
  <c r="Q157" i="547"/>
  <c r="R141" i="547" s="1"/>
  <c r="P157" i="547"/>
  <c r="Q124" i="547"/>
  <c r="P124" i="547"/>
  <c r="Q177" i="546"/>
  <c r="P177" i="546"/>
  <c r="AB140" i="546"/>
  <c r="AC124" i="546" s="1"/>
  <c r="AA140" i="546"/>
  <c r="N140" i="546"/>
  <c r="Q176" i="546"/>
  <c r="P176" i="546"/>
  <c r="Q73" i="547"/>
  <c r="P73" i="547"/>
  <c r="Q159" i="546"/>
  <c r="P159" i="546"/>
  <c r="N38" i="546"/>
  <c r="AB38" i="546"/>
  <c r="AC22" i="546" s="1"/>
  <c r="AA38" i="546"/>
  <c r="Q39" i="547"/>
  <c r="P39" i="547"/>
  <c r="Q129" i="546"/>
  <c r="P129" i="546"/>
  <c r="Q107" i="546"/>
  <c r="P107" i="546"/>
  <c r="Q93" i="547"/>
  <c r="P93" i="547"/>
  <c r="Q143" i="547"/>
  <c r="P143" i="547"/>
  <c r="Q128" i="546"/>
  <c r="P128" i="546"/>
  <c r="AB38" i="547"/>
  <c r="AC22" i="547" s="1"/>
  <c r="AA38" i="547"/>
  <c r="N38" i="547"/>
  <c r="Q125" i="547"/>
  <c r="P125" i="547"/>
  <c r="Q125" i="546"/>
  <c r="P125" i="546"/>
  <c r="AB106" i="546"/>
  <c r="AC90" i="546" s="1"/>
  <c r="AA106" i="546"/>
  <c r="N106" i="546"/>
  <c r="Q72" i="546"/>
  <c r="R56" i="546" s="1"/>
  <c r="P72" i="546"/>
  <c r="Q91" i="543"/>
  <c r="P91" i="543"/>
  <c r="N72" i="544"/>
  <c r="AB72" i="544"/>
  <c r="AC56" i="544" s="1"/>
  <c r="AA72" i="544"/>
  <c r="Q141" i="543"/>
  <c r="P141" i="543"/>
  <c r="Q109" i="543"/>
  <c r="P109" i="543"/>
  <c r="Q72" i="543"/>
  <c r="R56" i="543" s="1"/>
  <c r="P72" i="543"/>
  <c r="Q91" i="544"/>
  <c r="P91" i="544"/>
  <c r="Q74" i="543"/>
  <c r="P74" i="543"/>
  <c r="N157" i="543"/>
  <c r="AB157" i="543"/>
  <c r="AC141" i="543" s="1"/>
  <c r="AA157" i="543"/>
  <c r="Q39" i="544"/>
  <c r="P39" i="544"/>
  <c r="Q55" i="543"/>
  <c r="R39" i="543" s="1"/>
  <c r="P55" i="543"/>
  <c r="Q75" i="544"/>
  <c r="P75" i="544"/>
  <c r="N38" i="544"/>
  <c r="AB38" i="544"/>
  <c r="AC22" i="544" s="1"/>
  <c r="AA38" i="544"/>
  <c r="Q107" i="543"/>
  <c r="P107" i="543"/>
  <c r="Q57" i="544"/>
  <c r="P57" i="544"/>
  <c r="Q106" i="544"/>
  <c r="R90" i="544" s="1"/>
  <c r="P106" i="544"/>
  <c r="P140" i="544"/>
  <c r="Q140" i="544"/>
  <c r="R124" i="544" s="1"/>
  <c r="N106" i="543"/>
  <c r="AB106" i="543"/>
  <c r="AC90" i="543" s="1"/>
  <c r="AA106" i="543"/>
  <c r="Q41" i="544"/>
  <c r="P41" i="544"/>
  <c r="Q22" i="544"/>
  <c r="P22" i="544"/>
  <c r="AB89" i="544"/>
  <c r="AC73" i="544" s="1"/>
  <c r="AA89" i="544"/>
  <c r="N89" i="544"/>
  <c r="Q24" i="544"/>
  <c r="P24" i="544"/>
  <c r="AB55" i="544"/>
  <c r="AC39" i="544" s="1"/>
  <c r="AA55" i="544"/>
  <c r="N55" i="544"/>
  <c r="Q192" i="543"/>
  <c r="P192" i="543"/>
  <c r="Q143" i="544"/>
  <c r="P143" i="544"/>
  <c r="Q157" i="544"/>
  <c r="R141" i="544" s="1"/>
  <c r="P157" i="544"/>
  <c r="AB208" i="543"/>
  <c r="AC192" i="543" s="1"/>
  <c r="AA208" i="543"/>
  <c r="N208" i="543"/>
  <c r="Q194" i="543"/>
  <c r="P194" i="543"/>
  <c r="N140" i="543"/>
  <c r="AB140" i="543"/>
  <c r="AC124" i="543" s="1"/>
  <c r="AA140" i="543"/>
  <c r="N191" i="543"/>
  <c r="AB191" i="543"/>
  <c r="AC175" i="543" s="1"/>
  <c r="AA191" i="543"/>
  <c r="Q123" i="544"/>
  <c r="R107" i="544" s="1"/>
  <c r="P123" i="544"/>
  <c r="AB123" i="543"/>
  <c r="AC107" i="543" s="1"/>
  <c r="AA123" i="543"/>
  <c r="N123" i="543"/>
  <c r="Q176" i="543"/>
  <c r="P176" i="543"/>
  <c r="Q95" i="544"/>
  <c r="P95" i="544"/>
  <c r="AB89" i="543"/>
  <c r="AC73" i="543" s="1"/>
  <c r="AA89" i="543"/>
  <c r="N89" i="543"/>
  <c r="Q143" i="543"/>
  <c r="P143" i="543"/>
  <c r="Q174" i="543"/>
  <c r="R158" i="543" s="1"/>
  <c r="P174" i="543"/>
  <c r="Q125" i="544"/>
  <c r="P125" i="544"/>
  <c r="Q125" i="543"/>
  <c r="P125" i="543"/>
  <c r="Q110" i="541"/>
  <c r="P110" i="541"/>
  <c r="Q196" i="540"/>
  <c r="P196" i="540"/>
  <c r="Q106" i="541"/>
  <c r="R90" i="541" s="1"/>
  <c r="P106" i="541"/>
  <c r="AB38" i="541"/>
  <c r="AC22" i="541" s="1"/>
  <c r="AA38" i="541"/>
  <c r="N38" i="541"/>
  <c r="Q56" i="540"/>
  <c r="P56" i="540"/>
  <c r="Q92" i="540"/>
  <c r="P92" i="540"/>
  <c r="Q157" i="540"/>
  <c r="R141" i="540" s="1"/>
  <c r="P157" i="540"/>
  <c r="Q178" i="540"/>
  <c r="P178" i="540"/>
  <c r="Q55" i="541"/>
  <c r="R39" i="541" s="1"/>
  <c r="P55" i="541"/>
  <c r="Q192" i="540"/>
  <c r="P192" i="540"/>
  <c r="Q208" i="540"/>
  <c r="R192" i="540" s="1"/>
  <c r="P208" i="540"/>
  <c r="AB191" i="540"/>
  <c r="AC175" i="540" s="1"/>
  <c r="AA191" i="540"/>
  <c r="N191" i="540"/>
  <c r="Q159" i="540"/>
  <c r="P159" i="540"/>
  <c r="Q21" i="541"/>
  <c r="R5" i="541" s="1"/>
  <c r="P21" i="541"/>
  <c r="Q141" i="540"/>
  <c r="P141" i="540"/>
  <c r="Q123" i="541"/>
  <c r="R107" i="541" s="1"/>
  <c r="P123" i="541"/>
  <c r="Q127" i="540"/>
  <c r="P127" i="540"/>
  <c r="AB140" i="540"/>
  <c r="AC124" i="540" s="1"/>
  <c r="AA140" i="540"/>
  <c r="N140" i="540"/>
  <c r="Q42" i="541"/>
  <c r="P42" i="541"/>
  <c r="AB157" i="541"/>
  <c r="AC141" i="541" s="1"/>
  <c r="AA157" i="541"/>
  <c r="N157" i="541"/>
  <c r="Q111" i="540"/>
  <c r="P111" i="540"/>
  <c r="Q107" i="540"/>
  <c r="P107" i="540"/>
  <c r="Q93" i="540"/>
  <c r="P93" i="540"/>
  <c r="AB106" i="540"/>
  <c r="AC90" i="540" s="1"/>
  <c r="AA106" i="540"/>
  <c r="N106" i="540"/>
  <c r="Q72" i="541"/>
  <c r="R56" i="541" s="1"/>
  <c r="P72" i="541"/>
  <c r="Q55" i="540"/>
  <c r="R39" i="540" s="1"/>
  <c r="P55" i="540"/>
  <c r="Q140" i="541"/>
  <c r="R124" i="541" s="1"/>
  <c r="P140" i="541"/>
  <c r="N21" i="540"/>
  <c r="AB21" i="540"/>
  <c r="AC5" i="540" s="1"/>
  <c r="AA21" i="540"/>
  <c r="Q89" i="541"/>
  <c r="R73" i="541" s="1"/>
  <c r="P89" i="541"/>
  <c r="Q143" i="541"/>
  <c r="P143" i="541"/>
  <c r="Q73" i="540"/>
  <c r="P73" i="540"/>
  <c r="AB72" i="540"/>
  <c r="AC56" i="540" s="1"/>
  <c r="AA72" i="540"/>
  <c r="N72" i="540"/>
  <c r="Q157" i="537"/>
  <c r="R141" i="537" s="1"/>
  <c r="P157" i="537"/>
  <c r="Q89" i="538"/>
  <c r="R73" i="538" s="1"/>
  <c r="P89" i="538"/>
  <c r="AB106" i="538"/>
  <c r="AC90" i="538" s="1"/>
  <c r="AA106" i="538"/>
  <c r="N106" i="538"/>
  <c r="Q143" i="538"/>
  <c r="P143" i="538"/>
  <c r="Q157" i="538"/>
  <c r="R141" i="538" s="1"/>
  <c r="P157" i="538"/>
  <c r="Q21" i="538"/>
  <c r="R5" i="538" s="1"/>
  <c r="P21" i="538"/>
  <c r="AB55" i="538"/>
  <c r="AC39" i="538" s="1"/>
  <c r="AA55" i="538"/>
  <c r="N55" i="538"/>
  <c r="AB225" i="537"/>
  <c r="AC209" i="537" s="1"/>
  <c r="AA225" i="537"/>
  <c r="N225" i="537"/>
  <c r="Q123" i="537"/>
  <c r="R107" i="537" s="1"/>
  <c r="P123" i="537"/>
  <c r="AB140" i="537"/>
  <c r="AC124" i="537" s="1"/>
  <c r="AA140" i="537"/>
  <c r="N140" i="537"/>
  <c r="Q123" i="538"/>
  <c r="R107" i="538" s="1"/>
  <c r="P123" i="538"/>
  <c r="AB106" i="537"/>
  <c r="AC90" i="537" s="1"/>
  <c r="AA106" i="537"/>
  <c r="N106" i="537"/>
  <c r="Q38" i="538"/>
  <c r="R22" i="538" s="1"/>
  <c r="P38" i="538"/>
  <c r="Q208" i="537"/>
  <c r="R192" i="537" s="1"/>
  <c r="P208" i="537"/>
  <c r="Q191" i="537"/>
  <c r="R175" i="537" s="1"/>
  <c r="P191" i="537"/>
  <c r="Q90" i="537"/>
  <c r="P90" i="537"/>
  <c r="Q59" i="538"/>
  <c r="P59" i="538"/>
  <c r="AB89" i="537"/>
  <c r="AC73" i="537" s="1"/>
  <c r="AA89" i="537"/>
  <c r="N89" i="537"/>
  <c r="Q73" i="537"/>
  <c r="P73" i="537"/>
  <c r="Q26" i="538"/>
  <c r="P26" i="538"/>
  <c r="Q72" i="538"/>
  <c r="R56" i="538" s="1"/>
  <c r="P72" i="538"/>
  <c r="Q55" i="537"/>
  <c r="R39" i="537" s="1"/>
  <c r="P55" i="537"/>
  <c r="AB72" i="537"/>
  <c r="AC56" i="537" s="1"/>
  <c r="AA72" i="537"/>
  <c r="N72" i="537"/>
  <c r="Q56" i="537"/>
  <c r="P56" i="537"/>
  <c r="Q195" i="534"/>
  <c r="P195" i="534"/>
  <c r="Q191" i="534"/>
  <c r="R175" i="534" s="1"/>
  <c r="P191" i="534"/>
  <c r="Q213" i="534"/>
  <c r="P213" i="534"/>
  <c r="Q176" i="534"/>
  <c r="P176" i="534"/>
  <c r="Q144" i="534"/>
  <c r="P144" i="534"/>
  <c r="Q72" i="535"/>
  <c r="R56" i="535" s="1"/>
  <c r="P72" i="535"/>
  <c r="Q157" i="534"/>
  <c r="R141" i="534" s="1"/>
  <c r="P157" i="534"/>
  <c r="Q140" i="534"/>
  <c r="R124" i="534" s="1"/>
  <c r="P140" i="534"/>
  <c r="Q128" i="534"/>
  <c r="P128" i="534"/>
  <c r="Q143" i="535"/>
  <c r="P143" i="535"/>
  <c r="Q110" i="534"/>
  <c r="P110" i="534"/>
  <c r="Q55" i="535"/>
  <c r="R39" i="535" s="1"/>
  <c r="P55" i="535"/>
  <c r="Q106" i="534"/>
  <c r="R90" i="534" s="1"/>
  <c r="P106" i="534"/>
  <c r="Q93" i="534"/>
  <c r="P93" i="534"/>
  <c r="Q123" i="534"/>
  <c r="R107" i="534" s="1"/>
  <c r="P123" i="534"/>
  <c r="Q89" i="534"/>
  <c r="R73" i="534" s="1"/>
  <c r="P89" i="534"/>
  <c r="Q208" i="534"/>
  <c r="R192" i="534" s="1"/>
  <c r="P208" i="534"/>
  <c r="Q77" i="535"/>
  <c r="P77" i="535"/>
  <c r="Q40" i="534"/>
  <c r="P40" i="534"/>
  <c r="Q38" i="535"/>
  <c r="R22" i="535" s="1"/>
  <c r="P38" i="535"/>
  <c r="Q72" i="534"/>
  <c r="R56" i="534" s="1"/>
  <c r="P72" i="534"/>
  <c r="Q60" i="535"/>
  <c r="P60" i="535"/>
  <c r="Q157" i="535"/>
  <c r="R141" i="535" s="1"/>
  <c r="P157" i="535"/>
  <c r="Q55" i="534"/>
  <c r="R39" i="534" s="1"/>
  <c r="P55" i="534"/>
  <c r="Q43" i="535"/>
  <c r="P43" i="535"/>
  <c r="Q21" i="535"/>
  <c r="R5" i="535" s="1"/>
  <c r="P21" i="535"/>
  <c r="D2" i="535"/>
  <c r="Q209" i="534"/>
  <c r="P209" i="534"/>
  <c r="D2" i="534"/>
  <c r="Q225" i="534"/>
  <c r="R209" i="534" s="1"/>
  <c r="P225" i="534"/>
  <c r="Q26" i="535"/>
  <c r="P26" i="535"/>
  <c r="Q158" i="534"/>
  <c r="P158" i="534"/>
  <c r="Q106" i="535"/>
  <c r="R90" i="535" s="1"/>
  <c r="P106" i="535"/>
  <c r="Q6" i="535"/>
  <c r="P6" i="535"/>
  <c r="Q123" i="535"/>
  <c r="R107" i="535" s="1"/>
  <c r="P123" i="535"/>
  <c r="Q89" i="535"/>
  <c r="R73" i="535" s="1"/>
  <c r="P89" i="535"/>
  <c r="Q72" i="531"/>
  <c r="R56" i="531" s="1"/>
  <c r="P72" i="531"/>
  <c r="Q157" i="531"/>
  <c r="R141" i="531" s="1"/>
  <c r="P157" i="531"/>
  <c r="Q123" i="531"/>
  <c r="R107" i="531" s="1"/>
  <c r="P123" i="531"/>
  <c r="Q110" i="532"/>
  <c r="P110" i="532"/>
  <c r="Q6" i="532"/>
  <c r="P6" i="532"/>
  <c r="AB157" i="532"/>
  <c r="AC141" i="532" s="1"/>
  <c r="AA157" i="532"/>
  <c r="N157" i="532"/>
  <c r="Q55" i="531"/>
  <c r="R39" i="531" s="1"/>
  <c r="P55" i="531"/>
  <c r="Q123" i="532"/>
  <c r="R107" i="532" s="1"/>
  <c r="P123" i="532"/>
  <c r="AB106" i="532"/>
  <c r="AC90" i="532" s="1"/>
  <c r="AA106" i="532"/>
  <c r="N106" i="532"/>
  <c r="Q93" i="532"/>
  <c r="P93" i="532"/>
  <c r="Q191" i="531"/>
  <c r="R175" i="531" s="1"/>
  <c r="P191" i="531"/>
  <c r="AB89" i="532"/>
  <c r="AC73" i="532" s="1"/>
  <c r="AA89" i="532"/>
  <c r="N89" i="532"/>
  <c r="Q77" i="532"/>
  <c r="P77" i="532"/>
  <c r="Q140" i="532"/>
  <c r="R124" i="532" s="1"/>
  <c r="P140" i="532"/>
  <c r="Q59" i="532"/>
  <c r="P59" i="532"/>
  <c r="Q72" i="532"/>
  <c r="R56" i="532" s="1"/>
  <c r="P72" i="532"/>
  <c r="Q140" i="531"/>
  <c r="R124" i="531" s="1"/>
  <c r="P140" i="531"/>
  <c r="Q55" i="532"/>
  <c r="R39" i="532" s="1"/>
  <c r="P55" i="532"/>
  <c r="Q208" i="531"/>
  <c r="R192" i="531" s="1"/>
  <c r="P208" i="531"/>
  <c r="Q43" i="532"/>
  <c r="P43" i="532"/>
  <c r="Q38" i="532"/>
  <c r="R22" i="532" s="1"/>
  <c r="P38" i="532"/>
  <c r="Q106" i="531"/>
  <c r="R90" i="531" s="1"/>
  <c r="P106" i="531"/>
  <c r="N38" i="531"/>
  <c r="AB38" i="531"/>
  <c r="AC22" i="531" s="1"/>
  <c r="AA38" i="531"/>
  <c r="Q26" i="532"/>
  <c r="P26" i="532"/>
  <c r="Q40" i="531"/>
  <c r="P40" i="531"/>
  <c r="Q174" i="531"/>
  <c r="R158" i="531" s="1"/>
  <c r="P174" i="531"/>
  <c r="Q143" i="532"/>
  <c r="P143" i="532"/>
  <c r="Q21" i="532"/>
  <c r="R5" i="532" s="1"/>
  <c r="P21" i="532"/>
  <c r="Q89" i="531"/>
  <c r="R73" i="531" s="1"/>
  <c r="P89" i="531"/>
  <c r="Q6" i="529"/>
  <c r="P6" i="529"/>
  <c r="Q140" i="528"/>
  <c r="R124" i="528" s="1"/>
  <c r="P140" i="528"/>
  <c r="Q22" i="529"/>
  <c r="P22" i="529"/>
  <c r="Q93" i="528"/>
  <c r="P93" i="528"/>
  <c r="Q192" i="528"/>
  <c r="P192" i="528"/>
  <c r="Q106" i="529"/>
  <c r="R90" i="529" s="1"/>
  <c r="P106" i="529"/>
  <c r="Q40" i="528"/>
  <c r="P40" i="528"/>
  <c r="Q141" i="528"/>
  <c r="P141" i="528"/>
  <c r="Q89" i="529"/>
  <c r="R73" i="529" s="1"/>
  <c r="P89" i="529"/>
  <c r="Q21" i="529"/>
  <c r="R5" i="529" s="1"/>
  <c r="P21" i="529"/>
  <c r="D2" i="529"/>
  <c r="Q106" i="528"/>
  <c r="R90" i="528" s="1"/>
  <c r="P106" i="528"/>
  <c r="Q107" i="528"/>
  <c r="P107" i="528"/>
  <c r="Q55" i="529"/>
  <c r="R39" i="529" s="1"/>
  <c r="P55" i="529"/>
  <c r="AB38" i="529"/>
  <c r="AC22" i="529" s="1"/>
  <c r="AA38" i="529"/>
  <c r="N38" i="529"/>
  <c r="Q208" i="528"/>
  <c r="R192" i="528" s="1"/>
  <c r="P208" i="528"/>
  <c r="Q55" i="528"/>
  <c r="R39" i="528" s="1"/>
  <c r="P55" i="528"/>
  <c r="Q157" i="529"/>
  <c r="R141" i="529" s="1"/>
  <c r="P157" i="529"/>
  <c r="Q174" i="528"/>
  <c r="R158" i="528" s="1"/>
  <c r="P174" i="528"/>
  <c r="Q123" i="528"/>
  <c r="R107" i="528" s="1"/>
  <c r="P123" i="528"/>
  <c r="Q72" i="529"/>
  <c r="R56" i="529" s="1"/>
  <c r="P72" i="529"/>
  <c r="Q123" i="529"/>
  <c r="R107" i="529" s="1"/>
  <c r="P123" i="529"/>
  <c r="Q191" i="528"/>
  <c r="R175" i="528" s="1"/>
  <c r="P191" i="528"/>
  <c r="N157" i="528"/>
  <c r="AB157" i="528"/>
  <c r="AC141" i="528" s="1"/>
  <c r="AA157" i="528"/>
  <c r="Q124" i="529"/>
  <c r="P124" i="529"/>
  <c r="Q89" i="528"/>
  <c r="R73" i="528" s="1"/>
  <c r="P89" i="528"/>
  <c r="P140" i="529"/>
  <c r="Q140" i="529"/>
  <c r="R124" i="529" s="1"/>
  <c r="Q143" i="529"/>
  <c r="P143" i="529"/>
  <c r="Q73" i="529"/>
  <c r="P73" i="529"/>
  <c r="Q39" i="529"/>
  <c r="P39" i="529"/>
  <c r="Q72" i="528"/>
  <c r="R56" i="528" s="1"/>
  <c r="P72" i="528"/>
  <c r="Q141" i="526"/>
  <c r="P141" i="526"/>
  <c r="Q72" i="526"/>
  <c r="R56" i="526" s="1"/>
  <c r="P72" i="526"/>
  <c r="Q106" i="525"/>
  <c r="R90" i="525" s="1"/>
  <c r="P106" i="525"/>
  <c r="P106" i="526"/>
  <c r="Q106" i="526"/>
  <c r="R90" i="526" s="1"/>
  <c r="Q126" i="525"/>
  <c r="P126" i="525"/>
  <c r="Q38" i="526"/>
  <c r="R22" i="526" s="1"/>
  <c r="P38" i="526"/>
  <c r="P89" i="526"/>
  <c r="Q89" i="526"/>
  <c r="R73" i="526" s="1"/>
  <c r="P55" i="526"/>
  <c r="Q55" i="526"/>
  <c r="R39" i="526" s="1"/>
  <c r="P72" i="525"/>
  <c r="Q72" i="525"/>
  <c r="R56" i="525" s="1"/>
  <c r="Q92" i="525"/>
  <c r="P92" i="525"/>
  <c r="Q159" i="525"/>
  <c r="P159" i="525"/>
  <c r="D2" i="526"/>
  <c r="Q21" i="526"/>
  <c r="R5" i="526" s="1"/>
  <c r="P21" i="526"/>
  <c r="Q75" i="525"/>
  <c r="P75" i="525"/>
  <c r="Q159" i="526"/>
  <c r="P159" i="526"/>
  <c r="Q127" i="525"/>
  <c r="P127" i="525"/>
  <c r="N157" i="526"/>
  <c r="AB157" i="526"/>
  <c r="AC141" i="526" s="1"/>
  <c r="AA157" i="526"/>
  <c r="Q174" i="526"/>
  <c r="R158" i="526" s="1"/>
  <c r="P174" i="526"/>
  <c r="Q38" i="525"/>
  <c r="R22" i="525" s="1"/>
  <c r="P38" i="525"/>
  <c r="Q111" i="525"/>
  <c r="P111" i="525"/>
  <c r="Q191" i="525"/>
  <c r="R175" i="525" s="1"/>
  <c r="P191" i="525"/>
  <c r="Q144" i="525"/>
  <c r="P144" i="525"/>
  <c r="AB157" i="525"/>
  <c r="AC141" i="525" s="1"/>
  <c r="AA157" i="525"/>
  <c r="N157" i="525"/>
  <c r="P89" i="525"/>
  <c r="Q89" i="525"/>
  <c r="R73" i="525" s="1"/>
  <c r="Q140" i="526"/>
  <c r="R124" i="526" s="1"/>
  <c r="P140" i="526"/>
  <c r="Q123" i="526"/>
  <c r="R107" i="526" s="1"/>
  <c r="P123" i="526"/>
  <c r="Q140" i="525"/>
  <c r="R124" i="525" s="1"/>
  <c r="P140" i="525"/>
  <c r="P208" i="525"/>
  <c r="Q208" i="525"/>
  <c r="R192" i="525" s="1"/>
  <c r="P123" i="525"/>
  <c r="Q123" i="525"/>
  <c r="R107" i="525" s="1"/>
  <c r="Q174" i="523"/>
  <c r="R158" i="523" s="1"/>
  <c r="P174" i="523"/>
  <c r="Q140" i="522"/>
  <c r="R124" i="522" s="1"/>
  <c r="P140" i="522"/>
  <c r="D2" i="523"/>
  <c r="Q159" i="523"/>
  <c r="P159" i="523"/>
  <c r="Q123" i="523"/>
  <c r="R107" i="523" s="1"/>
  <c r="P123" i="523"/>
  <c r="Q38" i="522"/>
  <c r="R22" i="522" s="1"/>
  <c r="P38" i="522"/>
  <c r="D2" i="522"/>
  <c r="Q21" i="522"/>
  <c r="R5" i="522" s="1"/>
  <c r="P21" i="522"/>
  <c r="Q72" i="523"/>
  <c r="R56" i="523" s="1"/>
  <c r="P72" i="523"/>
  <c r="N191" i="519"/>
  <c r="AB191" i="519"/>
  <c r="AC175" i="519" s="1"/>
  <c r="AA191" i="519"/>
  <c r="Q38" i="519"/>
  <c r="R22" i="519" s="1"/>
  <c r="P38" i="519"/>
  <c r="N157" i="519"/>
  <c r="AB157" i="519"/>
  <c r="AC141" i="519" s="1"/>
  <c r="AA157" i="519"/>
  <c r="Q21" i="519"/>
  <c r="R5" i="519" s="1"/>
  <c r="P21" i="519"/>
  <c r="P106" i="520"/>
  <c r="Q106" i="520"/>
  <c r="R90" i="520" s="1"/>
  <c r="P89" i="520"/>
  <c r="Q89" i="520"/>
  <c r="R73" i="520" s="1"/>
  <c r="N106" i="519"/>
  <c r="AB106" i="519"/>
  <c r="AC90" i="519" s="1"/>
  <c r="AA106" i="519"/>
  <c r="Q127" i="519"/>
  <c r="P127" i="519"/>
  <c r="P39" i="520"/>
  <c r="Q39" i="520"/>
  <c r="N72" i="519"/>
  <c r="D2" i="519" s="1"/>
  <c r="AB72" i="519"/>
  <c r="AC56" i="519" s="1"/>
  <c r="AA72" i="519"/>
  <c r="N21" i="520"/>
  <c r="AB21" i="520"/>
  <c r="AC5" i="520" s="1"/>
  <c r="AA21" i="520"/>
  <c r="Q159" i="520"/>
  <c r="P159" i="520"/>
  <c r="Q109" i="519"/>
  <c r="P109" i="519"/>
  <c r="P38" i="520"/>
  <c r="Q38" i="520"/>
  <c r="R22" i="520" s="1"/>
  <c r="N174" i="519"/>
  <c r="AB174" i="519"/>
  <c r="AC158" i="519" s="1"/>
  <c r="AA174" i="519"/>
  <c r="N123" i="519"/>
  <c r="AB123" i="519"/>
  <c r="AC107" i="519" s="1"/>
  <c r="AA123" i="519"/>
  <c r="P55" i="520"/>
  <c r="Q55" i="520"/>
  <c r="R39" i="520" s="1"/>
  <c r="N89" i="519"/>
  <c r="AB89" i="519"/>
  <c r="AC73" i="519" s="1"/>
  <c r="AA89" i="519"/>
  <c r="Q174" i="520"/>
  <c r="R158" i="520" s="1"/>
  <c r="P174" i="520"/>
  <c r="Q123" i="520"/>
  <c r="R107" i="520" s="1"/>
  <c r="P123" i="520"/>
  <c r="Q72" i="520"/>
  <c r="R56" i="520" s="1"/>
  <c r="P72" i="520"/>
  <c r="Q55" i="519"/>
  <c r="R39" i="519" s="1"/>
  <c r="P55" i="519"/>
  <c r="Q141" i="520"/>
  <c r="P141" i="520"/>
  <c r="Q140" i="519"/>
  <c r="R124" i="519" s="1"/>
  <c r="P140" i="519"/>
  <c r="Q157" i="520"/>
  <c r="R141" i="520" s="1"/>
  <c r="P157" i="520"/>
  <c r="Q140" i="520"/>
  <c r="R124" i="520" s="1"/>
  <c r="P140" i="520"/>
  <c r="Q123" i="517"/>
  <c r="R107" i="517" s="1"/>
  <c r="P123" i="517"/>
  <c r="Q174" i="516"/>
  <c r="R158" i="516" s="1"/>
  <c r="P174" i="516"/>
  <c r="AB38" i="517"/>
  <c r="AC22" i="517" s="1"/>
  <c r="AA38" i="517"/>
  <c r="N38" i="517"/>
  <c r="Q106" i="517"/>
  <c r="R90" i="517" s="1"/>
  <c r="P106" i="517"/>
  <c r="Q22" i="517"/>
  <c r="P22" i="517"/>
  <c r="Q89" i="517"/>
  <c r="R73" i="517" s="1"/>
  <c r="P89" i="517"/>
  <c r="Q175" i="516"/>
  <c r="P175" i="516"/>
  <c r="Q55" i="517"/>
  <c r="R39" i="517" s="1"/>
  <c r="P55" i="517"/>
  <c r="Q123" i="516"/>
  <c r="R107" i="516" s="1"/>
  <c r="P123" i="516"/>
  <c r="Q124" i="516"/>
  <c r="P124" i="516"/>
  <c r="Q191" i="516"/>
  <c r="R175" i="516" s="1"/>
  <c r="P191" i="516"/>
  <c r="N140" i="516"/>
  <c r="D2" i="516" s="1"/>
  <c r="AB140" i="516"/>
  <c r="AC124" i="516" s="1"/>
  <c r="AA140" i="516"/>
  <c r="Q72" i="517"/>
  <c r="R56" i="517" s="1"/>
  <c r="P72" i="517"/>
  <c r="Q90" i="516"/>
  <c r="P90" i="516"/>
  <c r="Q143" i="517"/>
  <c r="P143" i="517"/>
  <c r="Q157" i="516"/>
  <c r="R141" i="516" s="1"/>
  <c r="P157" i="516"/>
  <c r="Q89" i="516"/>
  <c r="R73" i="516" s="1"/>
  <c r="P89" i="516"/>
  <c r="Q26" i="517"/>
  <c r="P26" i="517"/>
  <c r="D2" i="517"/>
  <c r="Q21" i="517"/>
  <c r="R5" i="517" s="1"/>
  <c r="P21" i="517"/>
  <c r="Q106" i="516"/>
  <c r="R90" i="516" s="1"/>
  <c r="P106" i="516"/>
  <c r="Q39" i="517"/>
  <c r="P39" i="517"/>
  <c r="Q6" i="517"/>
  <c r="P6" i="517"/>
  <c r="Q124" i="517"/>
  <c r="P124" i="517"/>
  <c r="Q72" i="516"/>
  <c r="R56" i="516" s="1"/>
  <c r="P72" i="516"/>
  <c r="Q157" i="517"/>
  <c r="R141" i="517" s="1"/>
  <c r="P157" i="517"/>
  <c r="Q73" i="517"/>
  <c r="P73" i="517"/>
  <c r="Q55" i="516"/>
  <c r="R39" i="516" s="1"/>
  <c r="P55" i="516"/>
  <c r="P140" i="517"/>
  <c r="Q140" i="517"/>
  <c r="R124" i="517" s="1"/>
  <c r="AB123" i="513"/>
  <c r="AC107" i="513" s="1"/>
  <c r="AA123" i="513"/>
  <c r="N123" i="513"/>
  <c r="Q125" i="513"/>
  <c r="P125" i="513"/>
  <c r="AB191" i="513"/>
  <c r="AC175" i="513" s="1"/>
  <c r="AA191" i="513"/>
  <c r="N191" i="513"/>
  <c r="N38" i="513"/>
  <c r="AA38" i="513"/>
  <c r="AB38" i="513"/>
  <c r="AC22" i="513" s="1"/>
  <c r="AB157" i="514"/>
  <c r="AC141" i="514" s="1"/>
  <c r="AA157" i="514"/>
  <c r="N157" i="514"/>
  <c r="Q39" i="514"/>
  <c r="P39" i="514"/>
  <c r="Q78" i="514"/>
  <c r="P78" i="514"/>
  <c r="AB157" i="513"/>
  <c r="AC141" i="513" s="1"/>
  <c r="AA157" i="513"/>
  <c r="N157" i="513"/>
  <c r="Q94" i="514"/>
  <c r="P94" i="514"/>
  <c r="Q22" i="513"/>
  <c r="P22" i="513"/>
  <c r="AB38" i="514"/>
  <c r="AC22" i="514" s="1"/>
  <c r="AA38" i="514"/>
  <c r="N38" i="514"/>
  <c r="Q74" i="514"/>
  <c r="P74" i="514"/>
  <c r="Q95" i="513"/>
  <c r="P95" i="513"/>
  <c r="Q124" i="513"/>
  <c r="P124" i="513"/>
  <c r="N21" i="513"/>
  <c r="AA21" i="513"/>
  <c r="AB21" i="513"/>
  <c r="AC5" i="513" s="1"/>
  <c r="Q90" i="513"/>
  <c r="P90" i="513"/>
  <c r="Q91" i="513"/>
  <c r="P91" i="513"/>
  <c r="Q107" i="513"/>
  <c r="P107" i="513"/>
  <c r="AB55" i="514"/>
  <c r="AC39" i="514" s="1"/>
  <c r="N55" i="514"/>
  <c r="AA55" i="514"/>
  <c r="Q143" i="514"/>
  <c r="P143" i="514"/>
  <c r="Q124" i="514"/>
  <c r="P124" i="514"/>
  <c r="Q22" i="514"/>
  <c r="P22" i="514"/>
  <c r="AB89" i="513"/>
  <c r="AC73" i="513" s="1"/>
  <c r="AA89" i="513"/>
  <c r="N89" i="513"/>
  <c r="Q44" i="514"/>
  <c r="P44" i="514"/>
  <c r="AB106" i="513"/>
  <c r="AC90" i="513" s="1"/>
  <c r="AA106" i="513"/>
  <c r="N106" i="513"/>
  <c r="AB123" i="514"/>
  <c r="AC107" i="514" s="1"/>
  <c r="AA123" i="514"/>
  <c r="N123" i="514"/>
  <c r="AB21" i="514"/>
  <c r="AC5" i="514" s="1"/>
  <c r="AA21" i="514"/>
  <c r="N21" i="514"/>
  <c r="Q40" i="514"/>
  <c r="P40" i="514"/>
  <c r="Q60" i="513"/>
  <c r="P60" i="513"/>
  <c r="Q73" i="513"/>
  <c r="P73" i="513"/>
  <c r="Q143" i="513"/>
  <c r="P143" i="513"/>
  <c r="Q141" i="513"/>
  <c r="P141" i="513"/>
  <c r="Q23" i="514"/>
  <c r="P23" i="514"/>
  <c r="AB72" i="513"/>
  <c r="AC56" i="513" s="1"/>
  <c r="AA72" i="513"/>
  <c r="N72" i="513"/>
  <c r="AA140" i="513"/>
  <c r="N140" i="513"/>
  <c r="AB140" i="513"/>
  <c r="AC124" i="513" s="1"/>
  <c r="Q175" i="513"/>
  <c r="P175" i="513"/>
  <c r="Q41" i="513"/>
  <c r="P41" i="513"/>
  <c r="Q56" i="513"/>
  <c r="P56" i="513"/>
  <c r="AB174" i="513"/>
  <c r="AC158" i="513" s="1"/>
  <c r="AA174" i="513"/>
  <c r="N174" i="513"/>
  <c r="Q180" i="513"/>
  <c r="P180" i="513"/>
  <c r="AB55" i="513"/>
  <c r="AC39" i="513" s="1"/>
  <c r="AA55" i="513"/>
  <c r="N55" i="513"/>
  <c r="Q73" i="514"/>
  <c r="P73" i="514"/>
  <c r="Q125" i="514"/>
  <c r="P125" i="514"/>
  <c r="Q176" i="513"/>
  <c r="P176" i="513"/>
  <c r="AB106" i="514"/>
  <c r="AC90" i="514" s="1"/>
  <c r="N106" i="514"/>
  <c r="AA106" i="514"/>
  <c r="AB72" i="514"/>
  <c r="AC56" i="514" s="1"/>
  <c r="AA72" i="514"/>
  <c r="N72" i="514"/>
  <c r="AB89" i="514"/>
  <c r="AC73" i="514" s="1"/>
  <c r="AA89" i="514"/>
  <c r="N89" i="514"/>
  <c r="Q140" i="514"/>
  <c r="R124" i="514" s="1"/>
  <c r="P140" i="514"/>
  <c r="Q143" i="511"/>
  <c r="P143" i="511"/>
  <c r="Q27" i="511"/>
  <c r="P27" i="511"/>
  <c r="Q89" i="511"/>
  <c r="R73" i="511" s="1"/>
  <c r="P89" i="511"/>
  <c r="Q106" i="510"/>
  <c r="R90" i="510" s="1"/>
  <c r="P106" i="510"/>
  <c r="Q23" i="511"/>
  <c r="P23" i="511"/>
  <c r="Q110" i="511"/>
  <c r="P110" i="511"/>
  <c r="Q177" i="510"/>
  <c r="P177" i="510"/>
  <c r="N140" i="510"/>
  <c r="AB140" i="510"/>
  <c r="AC124" i="510" s="1"/>
  <c r="AA140" i="510"/>
  <c r="Q106" i="511"/>
  <c r="R90" i="511" s="1"/>
  <c r="P106" i="511"/>
  <c r="Q175" i="510"/>
  <c r="P175" i="510"/>
  <c r="Q92" i="510"/>
  <c r="P92" i="510"/>
  <c r="Q55" i="511"/>
  <c r="R39" i="511" s="1"/>
  <c r="P55" i="511"/>
  <c r="N174" i="510"/>
  <c r="AB174" i="510"/>
  <c r="AC158" i="510" s="1"/>
  <c r="AA174" i="510"/>
  <c r="Q93" i="511"/>
  <c r="P93" i="511"/>
  <c r="Q95" i="510"/>
  <c r="P95" i="510"/>
  <c r="Q72" i="511"/>
  <c r="R56" i="511" s="1"/>
  <c r="P72" i="511"/>
  <c r="N123" i="510"/>
  <c r="AB123" i="510"/>
  <c r="AC107" i="510" s="1"/>
  <c r="AA123" i="510"/>
  <c r="Q91" i="510"/>
  <c r="P91" i="510"/>
  <c r="Q38" i="510"/>
  <c r="R22" i="510" s="1"/>
  <c r="P38" i="510"/>
  <c r="Q55" i="510"/>
  <c r="R39" i="510" s="1"/>
  <c r="P55" i="510"/>
  <c r="Q157" i="510"/>
  <c r="R141" i="510" s="1"/>
  <c r="P157" i="510"/>
  <c r="Q77" i="511"/>
  <c r="P77" i="511"/>
  <c r="Q61" i="510"/>
  <c r="P61" i="510"/>
  <c r="AB123" i="511"/>
  <c r="AC107" i="511" s="1"/>
  <c r="AA123" i="511"/>
  <c r="N123" i="511"/>
  <c r="Q6" i="510"/>
  <c r="P6" i="510"/>
  <c r="Q21" i="510"/>
  <c r="R5" i="510" s="1"/>
  <c r="P21" i="510"/>
  <c r="Q43" i="511"/>
  <c r="P43" i="511"/>
  <c r="N89" i="510"/>
  <c r="AB89" i="510"/>
  <c r="AC73" i="510" s="1"/>
  <c r="AA89" i="510"/>
  <c r="Q57" i="510"/>
  <c r="P57" i="510"/>
  <c r="Q38" i="511"/>
  <c r="R22" i="511" s="1"/>
  <c r="P38" i="511"/>
  <c r="AB191" i="510"/>
  <c r="AC175" i="510" s="1"/>
  <c r="AA191" i="510"/>
  <c r="N191" i="510"/>
  <c r="D2" i="511"/>
  <c r="Q157" i="511"/>
  <c r="R141" i="511" s="1"/>
  <c r="P157" i="511"/>
  <c r="Q59" i="511"/>
  <c r="P59" i="511"/>
  <c r="Q73" i="510"/>
  <c r="P73" i="510"/>
  <c r="AB72" i="510"/>
  <c r="AC56" i="510" s="1"/>
  <c r="AA72" i="510"/>
  <c r="N72" i="510"/>
  <c r="Q108" i="507"/>
  <c r="P108" i="507"/>
  <c r="Q43" i="508"/>
  <c r="P43" i="508"/>
  <c r="Q92" i="507"/>
  <c r="P92" i="507"/>
  <c r="Q78" i="508"/>
  <c r="P78" i="508"/>
  <c r="Q107" i="507"/>
  <c r="P107" i="507"/>
  <c r="Q74" i="508"/>
  <c r="P74" i="508"/>
  <c r="AB140" i="507"/>
  <c r="AC124" i="507" s="1"/>
  <c r="AA140" i="507"/>
  <c r="N140" i="507"/>
  <c r="Q27" i="508"/>
  <c r="P27" i="508"/>
  <c r="Q74" i="507"/>
  <c r="P74" i="507"/>
  <c r="Q44" i="508"/>
  <c r="P44" i="508"/>
  <c r="Q106" i="507"/>
  <c r="R90" i="507" s="1"/>
  <c r="P106" i="507"/>
  <c r="Q160" i="508"/>
  <c r="P160" i="508"/>
  <c r="Q23" i="508"/>
  <c r="P23" i="508"/>
  <c r="Q58" i="507"/>
  <c r="P58" i="507"/>
  <c r="Q72" i="508"/>
  <c r="R56" i="508" s="1"/>
  <c r="P72" i="508"/>
  <c r="Q94" i="508"/>
  <c r="P94" i="508"/>
  <c r="Q180" i="507"/>
  <c r="P180" i="507"/>
  <c r="Q59" i="508"/>
  <c r="P59" i="508"/>
  <c r="Q176" i="507"/>
  <c r="P176" i="507"/>
  <c r="Q72" i="507"/>
  <c r="R56" i="507" s="1"/>
  <c r="P72" i="507"/>
  <c r="Q157" i="507"/>
  <c r="R141" i="507" s="1"/>
  <c r="P157" i="507"/>
  <c r="Q38" i="508"/>
  <c r="R22" i="508" s="1"/>
  <c r="P38" i="508"/>
  <c r="Q110" i="508"/>
  <c r="P110" i="508"/>
  <c r="Q144" i="507"/>
  <c r="P144" i="507"/>
  <c r="Q6" i="507"/>
  <c r="P6" i="507"/>
  <c r="Q93" i="508"/>
  <c r="P93" i="508"/>
  <c r="Q174" i="508"/>
  <c r="R158" i="508" s="1"/>
  <c r="P174" i="508"/>
  <c r="Q191" i="507"/>
  <c r="R175" i="507" s="1"/>
  <c r="P191" i="507"/>
  <c r="Q38" i="507"/>
  <c r="R22" i="507" s="1"/>
  <c r="P38" i="507"/>
  <c r="AB123" i="508"/>
  <c r="AC107" i="508" s="1"/>
  <c r="AA123" i="508"/>
  <c r="N123" i="508"/>
  <c r="Q77" i="508"/>
  <c r="P77" i="508"/>
  <c r="Q126" i="507"/>
  <c r="P126" i="507"/>
  <c r="Q21" i="507"/>
  <c r="R5" i="507" s="1"/>
  <c r="P21" i="507"/>
  <c r="D2" i="507"/>
  <c r="AB106" i="508"/>
  <c r="AC90" i="508" s="1"/>
  <c r="AA106" i="508"/>
  <c r="N106" i="508"/>
  <c r="Q21" i="508"/>
  <c r="R5" i="508" s="1"/>
  <c r="P21" i="508"/>
  <c r="AB55" i="508"/>
  <c r="AC39" i="508" s="1"/>
  <c r="AA55" i="508"/>
  <c r="N55" i="508"/>
  <c r="Q111" i="508"/>
  <c r="P111" i="508"/>
  <c r="AB89" i="508"/>
  <c r="AC73" i="508" s="1"/>
  <c r="AA89" i="508"/>
  <c r="N89" i="508"/>
  <c r="Q174" i="507"/>
  <c r="R158" i="507" s="1"/>
  <c r="P174" i="507"/>
  <c r="N140" i="501"/>
  <c r="AB140" i="501"/>
  <c r="AC124" i="501" s="1"/>
  <c r="AA140" i="501"/>
  <c r="Q160" i="502"/>
  <c r="P160" i="502"/>
  <c r="Q23" i="502"/>
  <c r="P23" i="502"/>
  <c r="Q72" i="502"/>
  <c r="R56" i="502" s="1"/>
  <c r="P72" i="502"/>
  <c r="Q78" i="502"/>
  <c r="P78" i="502"/>
  <c r="Q92" i="501"/>
  <c r="P92" i="501"/>
  <c r="Q74" i="502"/>
  <c r="P74" i="502"/>
  <c r="Q74" i="501"/>
  <c r="P74" i="501"/>
  <c r="Q21" i="501"/>
  <c r="R5" i="501" s="1"/>
  <c r="P21" i="501"/>
  <c r="Q124" i="501"/>
  <c r="P124" i="501"/>
  <c r="Q95" i="501"/>
  <c r="P95" i="501"/>
  <c r="AB38" i="502"/>
  <c r="AC22" i="502" s="1"/>
  <c r="AA38" i="502"/>
  <c r="N38" i="502"/>
  <c r="Q58" i="501"/>
  <c r="P58" i="501"/>
  <c r="N123" i="501"/>
  <c r="AB123" i="501"/>
  <c r="AC107" i="501" s="1"/>
  <c r="AA123" i="501"/>
  <c r="Q110" i="502"/>
  <c r="P110" i="502"/>
  <c r="Q91" i="501"/>
  <c r="P91" i="501"/>
  <c r="AB191" i="501"/>
  <c r="AC175" i="501" s="1"/>
  <c r="AA191" i="501"/>
  <c r="N191" i="501"/>
  <c r="Q44" i="502"/>
  <c r="P44" i="502"/>
  <c r="Q93" i="502"/>
  <c r="P93" i="502"/>
  <c r="AB106" i="501"/>
  <c r="AC90" i="501" s="1"/>
  <c r="AA106" i="501"/>
  <c r="N106" i="501"/>
  <c r="Q40" i="502"/>
  <c r="P40" i="502"/>
  <c r="Q108" i="501"/>
  <c r="P108" i="501"/>
  <c r="Q77" i="502"/>
  <c r="P77" i="502"/>
  <c r="Q61" i="501"/>
  <c r="P61" i="501"/>
  <c r="AB72" i="501"/>
  <c r="AC56" i="501" s="1"/>
  <c r="AA72" i="501"/>
  <c r="N72" i="501"/>
  <c r="Q24" i="502"/>
  <c r="P24" i="502"/>
  <c r="Q6" i="501"/>
  <c r="P6" i="501"/>
  <c r="Q90" i="501"/>
  <c r="P90" i="501"/>
  <c r="Q57" i="501"/>
  <c r="P57" i="501"/>
  <c r="Q123" i="502"/>
  <c r="R107" i="502" s="1"/>
  <c r="P123" i="502"/>
  <c r="N89" i="501"/>
  <c r="AB89" i="501"/>
  <c r="AC73" i="501" s="1"/>
  <c r="AA89" i="501"/>
  <c r="Q59" i="502"/>
  <c r="P59" i="502"/>
  <c r="Q178" i="501"/>
  <c r="P178" i="501"/>
  <c r="Q106" i="502"/>
  <c r="R90" i="502" s="1"/>
  <c r="P106" i="502"/>
  <c r="Q158" i="501"/>
  <c r="P158" i="501"/>
  <c r="Q111" i="502"/>
  <c r="P111" i="502"/>
  <c r="Q160" i="501"/>
  <c r="P160" i="501"/>
  <c r="Q89" i="502"/>
  <c r="R73" i="502" s="1"/>
  <c r="P89" i="502"/>
  <c r="Q141" i="501"/>
  <c r="P141" i="501"/>
  <c r="N157" i="501"/>
  <c r="AB157" i="501"/>
  <c r="AC141" i="501" s="1"/>
  <c r="AA157" i="501"/>
  <c r="Q43" i="502"/>
  <c r="P43" i="502"/>
  <c r="Q174" i="502"/>
  <c r="R158" i="502" s="1"/>
  <c r="P174" i="502"/>
  <c r="Q143" i="501"/>
  <c r="P143" i="501"/>
  <c r="Q55" i="502"/>
  <c r="R39" i="502" s="1"/>
  <c r="P55" i="502"/>
  <c r="Q55" i="501"/>
  <c r="R39" i="501" s="1"/>
  <c r="P55" i="501"/>
  <c r="Q27" i="502"/>
  <c r="P27" i="502"/>
  <c r="Q94" i="502"/>
  <c r="P94" i="502"/>
  <c r="Q126" i="501"/>
  <c r="P126" i="501"/>
  <c r="Q38" i="501"/>
  <c r="R22" i="501" s="1"/>
  <c r="P38" i="501"/>
  <c r="P174" i="501"/>
  <c r="Q174" i="501"/>
  <c r="R158" i="501" s="1"/>
  <c r="Q60" i="498"/>
  <c r="P60" i="498"/>
  <c r="Q160" i="499"/>
  <c r="P160" i="499"/>
  <c r="Q158" i="498"/>
  <c r="P158" i="498"/>
  <c r="Q177" i="498"/>
  <c r="P177" i="498"/>
  <c r="AB191" i="498"/>
  <c r="AC175" i="498" s="1"/>
  <c r="AA191" i="498"/>
  <c r="N191" i="498"/>
  <c r="AB157" i="498"/>
  <c r="AC141" i="498" s="1"/>
  <c r="AA157" i="498"/>
  <c r="N157" i="498"/>
  <c r="Q159" i="498"/>
  <c r="P159" i="498"/>
  <c r="Q142" i="498"/>
  <c r="P142" i="498"/>
  <c r="Q6" i="499"/>
  <c r="P6" i="499"/>
  <c r="Q27" i="499"/>
  <c r="P27" i="499"/>
  <c r="AB140" i="498"/>
  <c r="AC124" i="498" s="1"/>
  <c r="AA140" i="498"/>
  <c r="N140" i="498"/>
  <c r="Q23" i="499"/>
  <c r="P23" i="499"/>
  <c r="Q124" i="498"/>
  <c r="P124" i="498"/>
  <c r="Q89" i="499"/>
  <c r="R73" i="499" s="1"/>
  <c r="P89" i="499"/>
  <c r="Q95" i="498"/>
  <c r="P95" i="498"/>
  <c r="Q106" i="498"/>
  <c r="R90" i="498" s="1"/>
  <c r="P106" i="498"/>
  <c r="AB72" i="499"/>
  <c r="AC56" i="499" s="1"/>
  <c r="AA72" i="499"/>
  <c r="N72" i="499"/>
  <c r="AB38" i="499"/>
  <c r="AC22" i="499" s="1"/>
  <c r="AA38" i="499"/>
  <c r="N38" i="499"/>
  <c r="Q110" i="498"/>
  <c r="P110" i="498"/>
  <c r="AB123" i="498"/>
  <c r="AC107" i="498" s="1"/>
  <c r="AA123" i="498"/>
  <c r="N123" i="498"/>
  <c r="Q91" i="498"/>
  <c r="P91" i="498"/>
  <c r="Q141" i="498"/>
  <c r="P141" i="498"/>
  <c r="N21" i="499"/>
  <c r="AA21" i="499"/>
  <c r="AB21" i="499"/>
  <c r="AC5" i="499" s="1"/>
  <c r="Q174" i="499"/>
  <c r="R158" i="499" s="1"/>
  <c r="P174" i="499"/>
  <c r="AB89" i="498"/>
  <c r="AC73" i="498" s="1"/>
  <c r="AA89" i="498"/>
  <c r="N89" i="498"/>
  <c r="Q61" i="498"/>
  <c r="P61" i="498"/>
  <c r="Q72" i="498"/>
  <c r="R56" i="498" s="1"/>
  <c r="P72" i="498"/>
  <c r="Q125" i="498"/>
  <c r="P125" i="498"/>
  <c r="Q22" i="498"/>
  <c r="P22" i="498"/>
  <c r="Q94" i="498"/>
  <c r="P94" i="498"/>
  <c r="Q56" i="498"/>
  <c r="P56" i="498"/>
  <c r="Q55" i="499"/>
  <c r="R39" i="499" s="1"/>
  <c r="P55" i="499"/>
  <c r="Q57" i="498"/>
  <c r="P57" i="498"/>
  <c r="Q123" i="499"/>
  <c r="R107" i="499" s="1"/>
  <c r="P123" i="499"/>
  <c r="Q106" i="499"/>
  <c r="R90" i="499" s="1"/>
  <c r="P106" i="499"/>
  <c r="N21" i="498"/>
  <c r="AB21" i="498"/>
  <c r="AC5" i="498" s="1"/>
  <c r="AA21" i="498"/>
  <c r="Q175" i="498"/>
  <c r="P175" i="498"/>
  <c r="Q76" i="498"/>
  <c r="P76" i="498"/>
  <c r="AB55" i="498"/>
  <c r="AC39" i="498" s="1"/>
  <c r="AA55" i="498"/>
  <c r="N55" i="498"/>
  <c r="Q26" i="499"/>
  <c r="P26" i="499"/>
  <c r="N174" i="498"/>
  <c r="AA174" i="498"/>
  <c r="AB174" i="498"/>
  <c r="AC158" i="498" s="1"/>
  <c r="Q24" i="499"/>
  <c r="P24" i="499"/>
  <c r="P38" i="498"/>
  <c r="Q38" i="498"/>
  <c r="R22" i="498" s="1"/>
  <c r="Q76" i="496"/>
  <c r="P76" i="496"/>
  <c r="Q60" i="495"/>
  <c r="P60" i="495"/>
  <c r="Q89" i="496"/>
  <c r="R73" i="496" s="1"/>
  <c r="P89" i="496"/>
  <c r="Q91" i="495"/>
  <c r="P91" i="495"/>
  <c r="Q41" i="495"/>
  <c r="P41" i="495"/>
  <c r="Q43" i="496"/>
  <c r="P43" i="496"/>
  <c r="Q191" i="495"/>
  <c r="R175" i="495" s="1"/>
  <c r="P191" i="495"/>
  <c r="AB123" i="495"/>
  <c r="AC107" i="495" s="1"/>
  <c r="AA123" i="495"/>
  <c r="N123" i="495"/>
  <c r="P38" i="495"/>
  <c r="Q38" i="495"/>
  <c r="R22" i="495" s="1"/>
  <c r="Q90" i="495"/>
  <c r="P90" i="495"/>
  <c r="Q72" i="496"/>
  <c r="R56" i="496" s="1"/>
  <c r="P72" i="496"/>
  <c r="Q61" i="495"/>
  <c r="P61" i="495"/>
  <c r="P140" i="496"/>
  <c r="Q140" i="496"/>
  <c r="R124" i="496" s="1"/>
  <c r="AB157" i="496"/>
  <c r="AC141" i="496" s="1"/>
  <c r="AA157" i="496"/>
  <c r="N157" i="496"/>
  <c r="AB89" i="495"/>
  <c r="AC73" i="495" s="1"/>
  <c r="AA89" i="495"/>
  <c r="N89" i="495"/>
  <c r="Q57" i="495"/>
  <c r="P57" i="495"/>
  <c r="AB21" i="496"/>
  <c r="AC5" i="496" s="1"/>
  <c r="AA21" i="496"/>
  <c r="N21" i="496"/>
  <c r="Q56" i="495"/>
  <c r="P56" i="495"/>
  <c r="Q27" i="496"/>
  <c r="P27" i="496"/>
  <c r="Q95" i="495"/>
  <c r="P95" i="495"/>
  <c r="Q143" i="496"/>
  <c r="P143" i="496"/>
  <c r="Q175" i="495"/>
  <c r="P175" i="495"/>
  <c r="Q23" i="496"/>
  <c r="P23" i="496"/>
  <c r="Q55" i="495"/>
  <c r="R39" i="495" s="1"/>
  <c r="P55" i="495"/>
  <c r="Q38" i="496"/>
  <c r="R22" i="496" s="1"/>
  <c r="P38" i="496"/>
  <c r="Q26" i="496"/>
  <c r="P26" i="496"/>
  <c r="AB174" i="495"/>
  <c r="AC158" i="495" s="1"/>
  <c r="AA174" i="495"/>
  <c r="N174" i="495"/>
  <c r="Q180" i="495"/>
  <c r="P180" i="495"/>
  <c r="P55" i="496"/>
  <c r="Q55" i="496"/>
  <c r="R39" i="496" s="1"/>
  <c r="Q25" i="496"/>
  <c r="P25" i="496"/>
  <c r="Q110" i="496"/>
  <c r="P110" i="496"/>
  <c r="Q6" i="496"/>
  <c r="P6" i="496"/>
  <c r="Q123" i="496"/>
  <c r="R107" i="496" s="1"/>
  <c r="P123" i="496"/>
  <c r="Q176" i="495"/>
  <c r="P176" i="495"/>
  <c r="Q157" i="495"/>
  <c r="R141" i="495" s="1"/>
  <c r="P157" i="495"/>
  <c r="Q72" i="495"/>
  <c r="R56" i="495" s="1"/>
  <c r="P72" i="495"/>
  <c r="AA140" i="495"/>
  <c r="N140" i="495"/>
  <c r="AB140" i="495"/>
  <c r="AC124" i="495" s="1"/>
  <c r="Q143" i="495"/>
  <c r="P143" i="495"/>
  <c r="Q93" i="496"/>
  <c r="P93" i="496"/>
  <c r="Q124" i="495"/>
  <c r="P124" i="495"/>
  <c r="Q106" i="496"/>
  <c r="R90" i="496" s="1"/>
  <c r="P106" i="496"/>
  <c r="Q125" i="495"/>
  <c r="P125" i="495"/>
  <c r="Q106" i="495"/>
  <c r="R90" i="495" s="1"/>
  <c r="P106" i="495"/>
  <c r="N140" i="492"/>
  <c r="AB140" i="492"/>
  <c r="AC124" i="492" s="1"/>
  <c r="AA140" i="492"/>
  <c r="AB21" i="493"/>
  <c r="AC5" i="493" s="1"/>
  <c r="AA21" i="493"/>
  <c r="N21" i="493"/>
  <c r="Q176" i="492"/>
  <c r="P176" i="492"/>
  <c r="Q26" i="493"/>
  <c r="P26" i="493"/>
  <c r="AB174" i="492"/>
  <c r="AC158" i="492" s="1"/>
  <c r="AA174" i="492"/>
  <c r="N174" i="492"/>
  <c r="Q123" i="493"/>
  <c r="R107" i="493" s="1"/>
  <c r="P123" i="493"/>
  <c r="Q125" i="492"/>
  <c r="P125" i="492"/>
  <c r="Q157" i="492"/>
  <c r="R141" i="492" s="1"/>
  <c r="P157" i="492"/>
  <c r="Q143" i="493"/>
  <c r="P143" i="493"/>
  <c r="Q76" i="492"/>
  <c r="P76" i="492"/>
  <c r="Q95" i="492"/>
  <c r="P95" i="492"/>
  <c r="Q6" i="493"/>
  <c r="P6" i="493"/>
  <c r="Q106" i="493"/>
  <c r="R90" i="493" s="1"/>
  <c r="P106" i="493"/>
  <c r="Q91" i="492"/>
  <c r="P91" i="492"/>
  <c r="Q72" i="492"/>
  <c r="R56" i="492" s="1"/>
  <c r="P72" i="492"/>
  <c r="N21" i="492"/>
  <c r="AB21" i="492"/>
  <c r="AC5" i="492" s="1"/>
  <c r="AA21" i="492"/>
  <c r="Q179" i="492"/>
  <c r="P179" i="492"/>
  <c r="Q60" i="492"/>
  <c r="P60" i="492"/>
  <c r="AB38" i="493"/>
  <c r="AC22" i="493" s="1"/>
  <c r="AA38" i="493"/>
  <c r="N38" i="493"/>
  <c r="AB123" i="492"/>
  <c r="AC107" i="492" s="1"/>
  <c r="AA123" i="492"/>
  <c r="N123" i="492"/>
  <c r="Q61" i="492"/>
  <c r="P61" i="492"/>
  <c r="Q94" i="492"/>
  <c r="P94" i="492"/>
  <c r="Q143" i="492"/>
  <c r="P143" i="492"/>
  <c r="Q157" i="493"/>
  <c r="R141" i="493" s="1"/>
  <c r="P157" i="493"/>
  <c r="Q89" i="493"/>
  <c r="R73" i="493" s="1"/>
  <c r="P89" i="493"/>
  <c r="Q57" i="492"/>
  <c r="P57" i="492"/>
  <c r="Q191" i="492"/>
  <c r="R175" i="492" s="1"/>
  <c r="P191" i="492"/>
  <c r="Q161" i="492"/>
  <c r="P161" i="492"/>
  <c r="Q41" i="492"/>
  <c r="P41" i="492"/>
  <c r="AB89" i="492"/>
  <c r="AC73" i="492" s="1"/>
  <c r="AA89" i="492"/>
  <c r="N89" i="492"/>
  <c r="Q72" i="493"/>
  <c r="R56" i="493" s="1"/>
  <c r="P72" i="493"/>
  <c r="Q142" i="492"/>
  <c r="P142" i="492"/>
  <c r="Q27" i="493"/>
  <c r="P27" i="493"/>
  <c r="Q106" i="492"/>
  <c r="R90" i="492" s="1"/>
  <c r="P106" i="492"/>
  <c r="Q25" i="493"/>
  <c r="P25" i="493"/>
  <c r="Q23" i="493"/>
  <c r="P23" i="493"/>
  <c r="Q110" i="492"/>
  <c r="P110" i="492"/>
  <c r="AB55" i="492"/>
  <c r="AC39" i="492" s="1"/>
  <c r="AA55" i="492"/>
  <c r="N55" i="492"/>
  <c r="Q180" i="492"/>
  <c r="P180" i="492"/>
  <c r="N123" i="489"/>
  <c r="AB123" i="489"/>
  <c r="AC107" i="489" s="1"/>
  <c r="AA123" i="489"/>
  <c r="Q180" i="489"/>
  <c r="P180" i="489"/>
  <c r="AB157" i="489"/>
  <c r="AC141" i="489" s="1"/>
  <c r="N157" i="489"/>
  <c r="AA157" i="489"/>
  <c r="D2" i="489"/>
  <c r="Q21" i="489"/>
  <c r="R5" i="489" s="1"/>
  <c r="P21" i="489"/>
  <c r="Q90" i="489"/>
  <c r="P90" i="489"/>
  <c r="Q176" i="489"/>
  <c r="P176" i="489"/>
  <c r="Q111" i="490"/>
  <c r="P111" i="490"/>
  <c r="Q56" i="489"/>
  <c r="P56" i="489"/>
  <c r="Q161" i="489"/>
  <c r="P161" i="489"/>
  <c r="Q142" i="489"/>
  <c r="P142" i="489"/>
  <c r="N89" i="489"/>
  <c r="AB89" i="489"/>
  <c r="AC73" i="489" s="1"/>
  <c r="AA89" i="489"/>
  <c r="Q143" i="489"/>
  <c r="P143" i="489"/>
  <c r="Q94" i="490"/>
  <c r="P94" i="490"/>
  <c r="AB140" i="489"/>
  <c r="AC124" i="489" s="1"/>
  <c r="AA140" i="489"/>
  <c r="N140" i="489"/>
  <c r="Q107" i="489"/>
  <c r="P107" i="489"/>
  <c r="Q157" i="490"/>
  <c r="R141" i="490" s="1"/>
  <c r="P157" i="490"/>
  <c r="Q57" i="489"/>
  <c r="P57" i="489"/>
  <c r="Q59" i="490"/>
  <c r="P59" i="490"/>
  <c r="AB106" i="489"/>
  <c r="AC90" i="489" s="1"/>
  <c r="AA106" i="489"/>
  <c r="N106" i="489"/>
  <c r="AB123" i="490"/>
  <c r="AC107" i="490" s="1"/>
  <c r="AA123" i="490"/>
  <c r="N123" i="490"/>
  <c r="Q143" i="490"/>
  <c r="P143" i="490"/>
  <c r="AB38" i="490"/>
  <c r="AC22" i="490" s="1"/>
  <c r="AA38" i="490"/>
  <c r="N38" i="490"/>
  <c r="Q44" i="490"/>
  <c r="P44" i="490"/>
  <c r="AB106" i="490"/>
  <c r="AC90" i="490" s="1"/>
  <c r="AA106" i="490"/>
  <c r="N106" i="490"/>
  <c r="Q110" i="489"/>
  <c r="P110" i="489"/>
  <c r="Q77" i="490"/>
  <c r="P77" i="490"/>
  <c r="Q76" i="489"/>
  <c r="P76" i="489"/>
  <c r="Q40" i="490"/>
  <c r="P40" i="490"/>
  <c r="AB89" i="490"/>
  <c r="AC73" i="490" s="1"/>
  <c r="AA89" i="490"/>
  <c r="N89" i="490"/>
  <c r="Q73" i="489"/>
  <c r="P73" i="489"/>
  <c r="AB72" i="490"/>
  <c r="AC56" i="490" s="1"/>
  <c r="AA72" i="490"/>
  <c r="N72" i="490"/>
  <c r="Q38" i="489"/>
  <c r="R22" i="489" s="1"/>
  <c r="P38" i="489"/>
  <c r="Q94" i="489"/>
  <c r="P94" i="489"/>
  <c r="Q26" i="490"/>
  <c r="P26" i="490"/>
  <c r="Q60" i="489"/>
  <c r="P60" i="489"/>
  <c r="N21" i="490"/>
  <c r="AB21" i="490"/>
  <c r="AC5" i="490" s="1"/>
  <c r="AA21" i="490"/>
  <c r="AB191" i="489"/>
  <c r="AC175" i="489" s="1"/>
  <c r="AA191" i="489"/>
  <c r="N191" i="489"/>
  <c r="AB72" i="489"/>
  <c r="AC56" i="489" s="1"/>
  <c r="AA72" i="489"/>
  <c r="N72" i="489"/>
  <c r="Q41" i="489"/>
  <c r="P41" i="489"/>
  <c r="Q175" i="489"/>
  <c r="P175" i="489"/>
  <c r="Q55" i="489"/>
  <c r="R39" i="489" s="1"/>
  <c r="P55" i="489"/>
  <c r="Q6" i="490"/>
  <c r="P6" i="490"/>
  <c r="N174" i="489"/>
  <c r="AB174" i="489"/>
  <c r="AC158" i="489" s="1"/>
  <c r="AA174" i="489"/>
  <c r="Q27" i="490"/>
  <c r="P27" i="490"/>
  <c r="Q179" i="489"/>
  <c r="P179" i="489"/>
  <c r="Q124" i="489"/>
  <c r="P124" i="489"/>
  <c r="Q23" i="490"/>
  <c r="P23" i="490"/>
  <c r="Q158" i="489"/>
  <c r="P158" i="489"/>
  <c r="Q5" i="489"/>
  <c r="P5" i="489"/>
  <c r="N89" i="486"/>
  <c r="AA89" i="486"/>
  <c r="AB89" i="486"/>
  <c r="AC73" i="486" s="1"/>
  <c r="Q61" i="486"/>
  <c r="P61" i="486"/>
  <c r="Q6" i="486"/>
  <c r="P6" i="486"/>
  <c r="N140" i="486"/>
  <c r="AB140" i="486"/>
  <c r="AC124" i="486" s="1"/>
  <c r="AA140" i="486"/>
  <c r="Q22" i="487"/>
  <c r="P22" i="487"/>
  <c r="Q57" i="486"/>
  <c r="P57" i="486"/>
  <c r="Q24" i="487"/>
  <c r="P24" i="487"/>
  <c r="Q55" i="486"/>
  <c r="R39" i="486" s="1"/>
  <c r="P55" i="486"/>
  <c r="Q27" i="487"/>
  <c r="P27" i="487"/>
  <c r="Q175" i="486"/>
  <c r="P175" i="486"/>
  <c r="Q56" i="486"/>
  <c r="P56" i="486"/>
  <c r="Q23" i="487"/>
  <c r="P23" i="487"/>
  <c r="Q177" i="486"/>
  <c r="P177" i="486"/>
  <c r="AA174" i="486"/>
  <c r="N174" i="486"/>
  <c r="AB174" i="486"/>
  <c r="AC158" i="486" s="1"/>
  <c r="Q180" i="486"/>
  <c r="P180" i="486"/>
  <c r="P21" i="486"/>
  <c r="Q21" i="486"/>
  <c r="R5" i="486" s="1"/>
  <c r="Q123" i="487"/>
  <c r="R107" i="487" s="1"/>
  <c r="P123" i="487"/>
  <c r="Q159" i="486"/>
  <c r="P159" i="486"/>
  <c r="Q140" i="487"/>
  <c r="R124" i="487" s="1"/>
  <c r="P140" i="487"/>
  <c r="Q72" i="486"/>
  <c r="R56" i="486" s="1"/>
  <c r="P72" i="486"/>
  <c r="AB106" i="486"/>
  <c r="AC90" i="486" s="1"/>
  <c r="AA106" i="486"/>
  <c r="N106" i="486"/>
  <c r="Q176" i="486"/>
  <c r="P176" i="486"/>
  <c r="Q39" i="487"/>
  <c r="P39" i="487"/>
  <c r="Q126" i="486"/>
  <c r="P126" i="486"/>
  <c r="Q143" i="487"/>
  <c r="P143" i="487"/>
  <c r="P38" i="486"/>
  <c r="Q38" i="486"/>
  <c r="R22" i="486" s="1"/>
  <c r="AB38" i="487"/>
  <c r="AC22" i="487" s="1"/>
  <c r="AA38" i="487"/>
  <c r="N38" i="487"/>
  <c r="Q106" i="487"/>
  <c r="R90" i="487" s="1"/>
  <c r="P106" i="487"/>
  <c r="Q108" i="486"/>
  <c r="P108" i="486"/>
  <c r="Q124" i="486"/>
  <c r="P124" i="486"/>
  <c r="Q157" i="487"/>
  <c r="R141" i="487" s="1"/>
  <c r="P157" i="487"/>
  <c r="Q125" i="486"/>
  <c r="P125" i="486"/>
  <c r="Q157" i="486"/>
  <c r="R141" i="486" s="1"/>
  <c r="P157" i="486"/>
  <c r="Q92" i="486"/>
  <c r="P92" i="486"/>
  <c r="Q55" i="487"/>
  <c r="R39" i="487" s="1"/>
  <c r="P55" i="487"/>
  <c r="N123" i="486"/>
  <c r="AB123" i="486"/>
  <c r="AC107" i="486" s="1"/>
  <c r="AA123" i="486"/>
  <c r="Q89" i="487"/>
  <c r="R73" i="487" s="1"/>
  <c r="P89" i="487"/>
  <c r="Q74" i="486"/>
  <c r="P74" i="486"/>
  <c r="Q95" i="486"/>
  <c r="P95" i="486"/>
  <c r="Q58" i="486"/>
  <c r="P58" i="486"/>
  <c r="Q91" i="486"/>
  <c r="P91" i="486"/>
  <c r="AB191" i="486"/>
  <c r="AC175" i="486" s="1"/>
  <c r="AA191" i="486"/>
  <c r="N191" i="486"/>
  <c r="D2" i="486" s="1"/>
  <c r="Q72" i="487"/>
  <c r="R56" i="487" s="1"/>
  <c r="P72" i="487"/>
  <c r="Q21" i="487"/>
  <c r="R5" i="487" s="1"/>
  <c r="P21" i="487"/>
  <c r="Q43" i="487"/>
  <c r="P43" i="487"/>
  <c r="Q90" i="486"/>
  <c r="P90" i="486"/>
  <c r="Q22" i="484"/>
  <c r="P22" i="484"/>
  <c r="Q160" i="483"/>
  <c r="P160" i="483"/>
  <c r="Q142" i="483"/>
  <c r="P142" i="483"/>
  <c r="AB191" i="483"/>
  <c r="AC175" i="483" s="1"/>
  <c r="AA191" i="483"/>
  <c r="N191" i="483"/>
  <c r="Q110" i="483"/>
  <c r="P110" i="483"/>
  <c r="Q174" i="483"/>
  <c r="R158" i="483" s="1"/>
  <c r="P174" i="483"/>
  <c r="Q26" i="484"/>
  <c r="P26" i="484"/>
  <c r="Q109" i="483"/>
  <c r="P109" i="483"/>
  <c r="Q94" i="483"/>
  <c r="P94" i="483"/>
  <c r="N106" i="483"/>
  <c r="AB106" i="483"/>
  <c r="AC90" i="483" s="1"/>
  <c r="AA106" i="483"/>
  <c r="Q6" i="484"/>
  <c r="P6" i="484"/>
  <c r="Q93" i="483"/>
  <c r="P93" i="483"/>
  <c r="Q140" i="483"/>
  <c r="R124" i="483" s="1"/>
  <c r="P140" i="483"/>
  <c r="Q76" i="483"/>
  <c r="P76" i="483"/>
  <c r="P157" i="483"/>
  <c r="Q157" i="483"/>
  <c r="R141" i="483" s="1"/>
  <c r="Q123" i="484"/>
  <c r="R107" i="484" s="1"/>
  <c r="P123" i="484"/>
  <c r="Q55" i="484"/>
  <c r="R39" i="484" s="1"/>
  <c r="P55" i="484"/>
  <c r="Q73" i="483"/>
  <c r="P73" i="483"/>
  <c r="Q58" i="483"/>
  <c r="P58" i="483"/>
  <c r="Q75" i="483"/>
  <c r="P75" i="483"/>
  <c r="Q106" i="484"/>
  <c r="R90" i="484" s="1"/>
  <c r="P106" i="484"/>
  <c r="Q60" i="483"/>
  <c r="P60" i="483"/>
  <c r="N72" i="483"/>
  <c r="AB72" i="483"/>
  <c r="AC56" i="483" s="1"/>
  <c r="AA72" i="483"/>
  <c r="Q27" i="484"/>
  <c r="P27" i="484"/>
  <c r="Q59" i="483"/>
  <c r="P59" i="483"/>
  <c r="Q89" i="484"/>
  <c r="R73" i="484" s="1"/>
  <c r="P89" i="484"/>
  <c r="Q41" i="483"/>
  <c r="P41" i="483"/>
  <c r="Q21" i="484"/>
  <c r="R5" i="484" s="1"/>
  <c r="P21" i="484"/>
  <c r="D2" i="484"/>
  <c r="N38" i="483"/>
  <c r="AB38" i="483"/>
  <c r="AC22" i="483" s="1"/>
  <c r="AA38" i="483"/>
  <c r="Q23" i="484"/>
  <c r="P23" i="484"/>
  <c r="Q72" i="484"/>
  <c r="R56" i="484" s="1"/>
  <c r="P72" i="484"/>
  <c r="Q55" i="483"/>
  <c r="R39" i="483" s="1"/>
  <c r="P55" i="483"/>
  <c r="Q123" i="483"/>
  <c r="R107" i="483" s="1"/>
  <c r="P123" i="483"/>
  <c r="Q22" i="483"/>
  <c r="P22" i="483"/>
  <c r="Q183" i="483"/>
  <c r="P183" i="483"/>
  <c r="Q40" i="483"/>
  <c r="P40" i="483"/>
  <c r="Q24" i="484"/>
  <c r="P24" i="484"/>
  <c r="Q89" i="483"/>
  <c r="R73" i="483" s="1"/>
  <c r="P89" i="483"/>
  <c r="N21" i="483"/>
  <c r="AB21" i="483"/>
  <c r="AC5" i="483" s="1"/>
  <c r="AA21" i="483"/>
  <c r="Q179" i="483"/>
  <c r="P179" i="483"/>
  <c r="AB38" i="484"/>
  <c r="AC22" i="484" s="1"/>
  <c r="AA38" i="484"/>
  <c r="N38" i="484"/>
  <c r="Q180" i="483"/>
  <c r="P180" i="483"/>
  <c r="Q157" i="484"/>
  <c r="R141" i="484" s="1"/>
  <c r="P157" i="484"/>
  <c r="Q176" i="483"/>
  <c r="P176" i="483"/>
  <c r="Q38" i="580" l="1"/>
  <c r="R22" i="580" s="1"/>
  <c r="P38" i="580"/>
  <c r="D2" i="580"/>
  <c r="P38" i="579"/>
  <c r="Q38" i="579"/>
  <c r="R22" i="579" s="1"/>
  <c r="P106" i="580"/>
  <c r="Q106" i="580"/>
  <c r="R90" i="580" s="1"/>
  <c r="Q106" i="579"/>
  <c r="R90" i="579" s="1"/>
  <c r="P106" i="579"/>
  <c r="Q174" i="579"/>
  <c r="R158" i="579" s="1"/>
  <c r="P174" i="579"/>
  <c r="Q55" i="580"/>
  <c r="R39" i="580" s="1"/>
  <c r="P55" i="580"/>
  <c r="Q157" i="579"/>
  <c r="R141" i="579" s="1"/>
  <c r="P157" i="579"/>
  <c r="Q157" i="580"/>
  <c r="R141" i="580" s="1"/>
  <c r="P157" i="580"/>
  <c r="Q123" i="580"/>
  <c r="R107" i="580" s="1"/>
  <c r="P123" i="580"/>
  <c r="Q55" i="577"/>
  <c r="R39" i="577" s="1"/>
  <c r="P55" i="577"/>
  <c r="Q55" i="576"/>
  <c r="R39" i="576" s="1"/>
  <c r="P55" i="576"/>
  <c r="Q157" i="577"/>
  <c r="R141" i="577" s="1"/>
  <c r="P157" i="577"/>
  <c r="Q38" i="577"/>
  <c r="R22" i="577" s="1"/>
  <c r="P38" i="577"/>
  <c r="D2" i="577"/>
  <c r="Q123" i="577"/>
  <c r="R107" i="577" s="1"/>
  <c r="P123" i="577"/>
  <c r="Q106" i="576"/>
  <c r="R90" i="576" s="1"/>
  <c r="P106" i="576"/>
  <c r="Q157" i="576"/>
  <c r="R141" i="576" s="1"/>
  <c r="P157" i="576"/>
  <c r="P106" i="577"/>
  <c r="Q106" i="577"/>
  <c r="R90" i="577" s="1"/>
  <c r="Q89" i="577"/>
  <c r="R73" i="577" s="1"/>
  <c r="P89" i="577"/>
  <c r="Q38" i="573"/>
  <c r="R22" i="573" s="1"/>
  <c r="P38" i="573"/>
  <c r="Q191" i="573"/>
  <c r="R175" i="573" s="1"/>
  <c r="P191" i="573"/>
  <c r="Q208" i="573"/>
  <c r="R192" i="573" s="1"/>
  <c r="P208" i="573"/>
  <c r="Q55" i="573"/>
  <c r="R39" i="573" s="1"/>
  <c r="P55" i="573"/>
  <c r="Q55" i="574"/>
  <c r="R39" i="574" s="1"/>
  <c r="P55" i="574"/>
  <c r="Q157" i="574"/>
  <c r="R141" i="574" s="1"/>
  <c r="P157" i="574"/>
  <c r="Q38" i="574"/>
  <c r="R22" i="574" s="1"/>
  <c r="P38" i="574"/>
  <c r="Q106" i="573"/>
  <c r="R90" i="573" s="1"/>
  <c r="P106" i="573"/>
  <c r="Q174" i="573"/>
  <c r="R158" i="573" s="1"/>
  <c r="P174" i="573"/>
  <c r="D2" i="574"/>
  <c r="Q72" i="574"/>
  <c r="R56" i="574" s="1"/>
  <c r="P72" i="574"/>
  <c r="Q38" i="571"/>
  <c r="R22" i="571" s="1"/>
  <c r="P38" i="571"/>
  <c r="D2" i="571"/>
  <c r="Q123" i="570"/>
  <c r="R107" i="570" s="1"/>
  <c r="P123" i="570"/>
  <c r="Q191" i="570"/>
  <c r="R175" i="570" s="1"/>
  <c r="P191" i="570"/>
  <c r="Q89" i="570"/>
  <c r="R73" i="570" s="1"/>
  <c r="P89" i="570"/>
  <c r="Q157" i="570"/>
  <c r="R141" i="570" s="1"/>
  <c r="P157" i="570"/>
  <c r="Q55" i="571"/>
  <c r="R39" i="571" s="1"/>
  <c r="P55" i="571"/>
  <c r="Q72" i="571"/>
  <c r="R56" i="571" s="1"/>
  <c r="P72" i="571"/>
  <c r="Q208" i="570"/>
  <c r="R192" i="570" s="1"/>
  <c r="P208" i="570"/>
  <c r="Q72" i="570"/>
  <c r="R56" i="570" s="1"/>
  <c r="P72" i="570"/>
  <c r="D2" i="570"/>
  <c r="Q21" i="570"/>
  <c r="R5" i="570" s="1"/>
  <c r="P21" i="570"/>
  <c r="Q140" i="570"/>
  <c r="R124" i="570" s="1"/>
  <c r="P140" i="570"/>
  <c r="Q106" i="564"/>
  <c r="R90" i="564" s="1"/>
  <c r="P106" i="564"/>
  <c r="Q191" i="564"/>
  <c r="R175" i="564" s="1"/>
  <c r="P191" i="564"/>
  <c r="Q208" i="564"/>
  <c r="R192" i="564" s="1"/>
  <c r="P208" i="564"/>
  <c r="Q89" i="564"/>
  <c r="R73" i="564" s="1"/>
  <c r="P89" i="564"/>
  <c r="Q72" i="562"/>
  <c r="R56" i="562" s="1"/>
  <c r="P72" i="562"/>
  <c r="Q174" i="561"/>
  <c r="R158" i="561" s="1"/>
  <c r="P174" i="561"/>
  <c r="Q208" i="561"/>
  <c r="R192" i="561" s="1"/>
  <c r="P208" i="561"/>
  <c r="Q225" i="561"/>
  <c r="R209" i="561" s="1"/>
  <c r="P225" i="561"/>
  <c r="Q38" i="561"/>
  <c r="R22" i="561" s="1"/>
  <c r="P38" i="561"/>
  <c r="Q55" i="561"/>
  <c r="R39" i="561" s="1"/>
  <c r="P55" i="561"/>
  <c r="Q72" i="561"/>
  <c r="R56" i="561" s="1"/>
  <c r="P72" i="561"/>
  <c r="Q89" i="562"/>
  <c r="R73" i="562" s="1"/>
  <c r="P89" i="562"/>
  <c r="Q106" i="562"/>
  <c r="R90" i="562" s="1"/>
  <c r="P106" i="562"/>
  <c r="Q157" i="561"/>
  <c r="R141" i="561" s="1"/>
  <c r="P157" i="561"/>
  <c r="D2" i="561"/>
  <c r="Q55" i="562"/>
  <c r="R39" i="562" s="1"/>
  <c r="P55" i="562"/>
  <c r="Q38" i="562"/>
  <c r="R22" i="562" s="1"/>
  <c r="P38" i="562"/>
  <c r="Q140" i="561"/>
  <c r="R124" i="561" s="1"/>
  <c r="P140" i="561"/>
  <c r="Q123" i="561"/>
  <c r="R107" i="561" s="1"/>
  <c r="P123" i="561"/>
  <c r="Q123" i="562"/>
  <c r="R107" i="562" s="1"/>
  <c r="P123" i="562"/>
  <c r="Q72" i="559"/>
  <c r="R56" i="559" s="1"/>
  <c r="P72" i="559"/>
  <c r="Q123" i="559"/>
  <c r="R107" i="559" s="1"/>
  <c r="P123" i="559"/>
  <c r="Q38" i="558"/>
  <c r="R22" i="558" s="1"/>
  <c r="P38" i="558"/>
  <c r="D2" i="558"/>
  <c r="Q55" i="555"/>
  <c r="R39" i="555" s="1"/>
  <c r="P55" i="555"/>
  <c r="Q174" i="555"/>
  <c r="R158" i="555" s="1"/>
  <c r="P174" i="555"/>
  <c r="Q55" i="556"/>
  <c r="R39" i="556" s="1"/>
  <c r="P55" i="556"/>
  <c r="Q140" i="555"/>
  <c r="R124" i="555" s="1"/>
  <c r="P140" i="555"/>
  <c r="Q89" i="556"/>
  <c r="R73" i="556" s="1"/>
  <c r="P89" i="556"/>
  <c r="Q208" i="555"/>
  <c r="R192" i="555" s="1"/>
  <c r="P208" i="555"/>
  <c r="Q38" i="556"/>
  <c r="R22" i="556" s="1"/>
  <c r="P38" i="556"/>
  <c r="Q89" i="555"/>
  <c r="R73" i="555" s="1"/>
  <c r="P89" i="555"/>
  <c r="Q123" i="555"/>
  <c r="R107" i="555" s="1"/>
  <c r="P123" i="555"/>
  <c r="Q106" i="555"/>
  <c r="R90" i="555" s="1"/>
  <c r="P106" i="555"/>
  <c r="Q191" i="555"/>
  <c r="R175" i="555" s="1"/>
  <c r="P191" i="555"/>
  <c r="Q106" i="556"/>
  <c r="R90" i="556" s="1"/>
  <c r="P106" i="556"/>
  <c r="D2" i="555"/>
  <c r="Q55" i="552"/>
  <c r="R39" i="552" s="1"/>
  <c r="P55" i="552"/>
  <c r="Q106" i="553"/>
  <c r="R90" i="553" s="1"/>
  <c r="P106" i="553"/>
  <c r="Q140" i="553"/>
  <c r="R124" i="553" s="1"/>
  <c r="P140" i="553"/>
  <c r="Q157" i="553"/>
  <c r="R141" i="553" s="1"/>
  <c r="P157" i="553"/>
  <c r="D2" i="553"/>
  <c r="Q38" i="553"/>
  <c r="R22" i="553" s="1"/>
  <c r="P38" i="553"/>
  <c r="Q123" i="552"/>
  <c r="R107" i="552" s="1"/>
  <c r="P123" i="552"/>
  <c r="Q123" i="553"/>
  <c r="R107" i="553" s="1"/>
  <c r="P123" i="553"/>
  <c r="Q89" i="552"/>
  <c r="R73" i="552" s="1"/>
  <c r="P89" i="552"/>
  <c r="Q157" i="552"/>
  <c r="R141" i="552" s="1"/>
  <c r="P157" i="552"/>
  <c r="Q89" i="553"/>
  <c r="R73" i="553" s="1"/>
  <c r="P89" i="553"/>
  <c r="Q106" i="552"/>
  <c r="R90" i="552" s="1"/>
  <c r="P106" i="552"/>
  <c r="Q140" i="552"/>
  <c r="R124" i="552" s="1"/>
  <c r="P140" i="552"/>
  <c r="Q191" i="552"/>
  <c r="R175" i="552" s="1"/>
  <c r="P191" i="552"/>
  <c r="Q55" i="553"/>
  <c r="R39" i="553" s="1"/>
  <c r="P55" i="553"/>
  <c r="Q72" i="553"/>
  <c r="R56" i="553" s="1"/>
  <c r="P72" i="553"/>
  <c r="Q21" i="552"/>
  <c r="R5" i="552" s="1"/>
  <c r="P21" i="552"/>
  <c r="D2" i="552"/>
  <c r="Q174" i="552"/>
  <c r="R158" i="552" s="1"/>
  <c r="P174" i="552"/>
  <c r="Q106" i="549"/>
  <c r="R90" i="549" s="1"/>
  <c r="P106" i="549"/>
  <c r="Q72" i="549"/>
  <c r="R56" i="549" s="1"/>
  <c r="P72" i="549"/>
  <c r="Q123" i="549"/>
  <c r="R107" i="549" s="1"/>
  <c r="P123" i="549"/>
  <c r="Q157" i="549"/>
  <c r="R141" i="549" s="1"/>
  <c r="P157" i="549"/>
  <c r="Q89" i="549"/>
  <c r="R73" i="549" s="1"/>
  <c r="P89" i="549"/>
  <c r="Q55" i="550"/>
  <c r="R39" i="550" s="1"/>
  <c r="P55" i="550"/>
  <c r="Q208" i="549"/>
  <c r="R192" i="549" s="1"/>
  <c r="P208" i="549"/>
  <c r="Q89" i="550"/>
  <c r="R73" i="550" s="1"/>
  <c r="P89" i="550"/>
  <c r="Q106" i="550"/>
  <c r="R90" i="550" s="1"/>
  <c r="P106" i="550"/>
  <c r="Q38" i="550"/>
  <c r="R22" i="550" s="1"/>
  <c r="P38" i="550"/>
  <c r="D2" i="550"/>
  <c r="Q21" i="550"/>
  <c r="R5" i="550" s="1"/>
  <c r="P21" i="550"/>
  <c r="D2" i="549"/>
  <c r="Q38" i="547"/>
  <c r="R22" i="547" s="1"/>
  <c r="P38" i="547"/>
  <c r="Q140" i="546"/>
  <c r="R124" i="546" s="1"/>
  <c r="P140" i="546"/>
  <c r="Q225" i="546"/>
  <c r="R209" i="546" s="1"/>
  <c r="P225" i="546"/>
  <c r="D2" i="547"/>
  <c r="Q157" i="546"/>
  <c r="R141" i="546" s="1"/>
  <c r="P157" i="546"/>
  <c r="Q208" i="546"/>
  <c r="R192" i="546" s="1"/>
  <c r="P208" i="546"/>
  <c r="Q123" i="546"/>
  <c r="R107" i="546" s="1"/>
  <c r="P123" i="546"/>
  <c r="Q89" i="547"/>
  <c r="R73" i="547" s="1"/>
  <c r="P89" i="547"/>
  <c r="Q55" i="547"/>
  <c r="R39" i="547" s="1"/>
  <c r="P55" i="547"/>
  <c r="Q106" i="546"/>
  <c r="R90" i="546" s="1"/>
  <c r="P106" i="546"/>
  <c r="Q38" i="546"/>
  <c r="R22" i="546" s="1"/>
  <c r="P38" i="546"/>
  <c r="D2" i="546"/>
  <c r="Q174" i="546"/>
  <c r="R158" i="546" s="1"/>
  <c r="P174" i="546"/>
  <c r="Q106" i="547"/>
  <c r="R90" i="547" s="1"/>
  <c r="P106" i="547"/>
  <c r="Q55" i="546"/>
  <c r="R39" i="546" s="1"/>
  <c r="P55" i="546"/>
  <c r="Q123" i="543"/>
  <c r="R107" i="543" s="1"/>
  <c r="P123" i="543"/>
  <c r="Q106" i="543"/>
  <c r="R90" i="543" s="1"/>
  <c r="P106" i="543"/>
  <c r="Q208" i="543"/>
  <c r="R192" i="543" s="1"/>
  <c r="P208" i="543"/>
  <c r="Q89" i="544"/>
  <c r="R73" i="544" s="1"/>
  <c r="P89" i="544"/>
  <c r="Q89" i="543"/>
  <c r="R73" i="543" s="1"/>
  <c r="P89" i="543"/>
  <c r="Q191" i="543"/>
  <c r="R175" i="543" s="1"/>
  <c r="P191" i="543"/>
  <c r="D2" i="543"/>
  <c r="Q157" i="543"/>
  <c r="R141" i="543" s="1"/>
  <c r="P157" i="543"/>
  <c r="Q72" i="544"/>
  <c r="R56" i="544" s="1"/>
  <c r="P72" i="544"/>
  <c r="Q140" i="543"/>
  <c r="R124" i="543" s="1"/>
  <c r="P140" i="543"/>
  <c r="Q55" i="544"/>
  <c r="R39" i="544" s="1"/>
  <c r="P55" i="544"/>
  <c r="Q38" i="544"/>
  <c r="R22" i="544" s="1"/>
  <c r="P38" i="544"/>
  <c r="D2" i="544"/>
  <c r="Q72" i="540"/>
  <c r="R56" i="540" s="1"/>
  <c r="P72" i="540"/>
  <c r="Q157" i="541"/>
  <c r="R141" i="541" s="1"/>
  <c r="P157" i="541"/>
  <c r="Q38" i="541"/>
  <c r="R22" i="541" s="1"/>
  <c r="P38" i="541"/>
  <c r="Q106" i="540"/>
  <c r="R90" i="540" s="1"/>
  <c r="P106" i="540"/>
  <c r="D2" i="541"/>
  <c r="Q140" i="540"/>
  <c r="R124" i="540" s="1"/>
  <c r="P140" i="540"/>
  <c r="Q191" i="540"/>
  <c r="R175" i="540" s="1"/>
  <c r="P191" i="540"/>
  <c r="Q21" i="540"/>
  <c r="R5" i="540" s="1"/>
  <c r="P21" i="540"/>
  <c r="D2" i="540"/>
  <c r="Q225" i="537"/>
  <c r="R209" i="537" s="1"/>
  <c r="P225" i="537"/>
  <c r="Q89" i="537"/>
  <c r="R73" i="537" s="1"/>
  <c r="P89" i="537"/>
  <c r="Q106" i="538"/>
  <c r="R90" i="538" s="1"/>
  <c r="P106" i="538"/>
  <c r="Q72" i="537"/>
  <c r="R56" i="537" s="1"/>
  <c r="P72" i="537"/>
  <c r="D2" i="537"/>
  <c r="Q106" i="537"/>
  <c r="R90" i="537" s="1"/>
  <c r="P106" i="537"/>
  <c r="Q55" i="538"/>
  <c r="R39" i="538" s="1"/>
  <c r="P55" i="538"/>
  <c r="D2" i="538"/>
  <c r="Q140" i="537"/>
  <c r="R124" i="537" s="1"/>
  <c r="P140" i="537"/>
  <c r="Q38" i="531"/>
  <c r="R22" i="531" s="1"/>
  <c r="P38" i="531"/>
  <c r="D2" i="531"/>
  <c r="Q106" i="532"/>
  <c r="R90" i="532" s="1"/>
  <c r="P106" i="532"/>
  <c r="Q89" i="532"/>
  <c r="R73" i="532" s="1"/>
  <c r="P89" i="532"/>
  <c r="D2" i="532"/>
  <c r="Q157" i="532"/>
  <c r="R141" i="532" s="1"/>
  <c r="P157" i="532"/>
  <c r="Q157" i="528"/>
  <c r="R141" i="528" s="1"/>
  <c r="P157" i="528"/>
  <c r="Q38" i="529"/>
  <c r="R22" i="529" s="1"/>
  <c r="P38" i="529"/>
  <c r="D2" i="528"/>
  <c r="Q157" i="525"/>
  <c r="R141" i="525" s="1"/>
  <c r="P157" i="525"/>
  <c r="Q157" i="526"/>
  <c r="R141" i="526" s="1"/>
  <c r="P157" i="526"/>
  <c r="D2" i="525"/>
  <c r="P89" i="519"/>
  <c r="Q89" i="519"/>
  <c r="R73" i="519" s="1"/>
  <c r="Q157" i="519"/>
  <c r="R141" i="519" s="1"/>
  <c r="P157" i="519"/>
  <c r="P174" i="519"/>
  <c r="Q174" i="519"/>
  <c r="R158" i="519" s="1"/>
  <c r="Q106" i="519"/>
  <c r="R90" i="519" s="1"/>
  <c r="P106" i="519"/>
  <c r="Q72" i="519"/>
  <c r="R56" i="519" s="1"/>
  <c r="P72" i="519"/>
  <c r="P123" i="519"/>
  <c r="Q123" i="519"/>
  <c r="R107" i="519" s="1"/>
  <c r="D2" i="520"/>
  <c r="Q21" i="520"/>
  <c r="R5" i="520" s="1"/>
  <c r="P21" i="520"/>
  <c r="Q191" i="519"/>
  <c r="R175" i="519" s="1"/>
  <c r="P191" i="519"/>
  <c r="Q140" i="516"/>
  <c r="R124" i="516" s="1"/>
  <c r="P140" i="516"/>
  <c r="Q38" i="517"/>
  <c r="R22" i="517" s="1"/>
  <c r="P38" i="517"/>
  <c r="Q174" i="513"/>
  <c r="R158" i="513" s="1"/>
  <c r="P174" i="513"/>
  <c r="Q106" i="513"/>
  <c r="R90" i="513" s="1"/>
  <c r="P106" i="513"/>
  <c r="Q55" i="514"/>
  <c r="R39" i="514" s="1"/>
  <c r="P55" i="514"/>
  <c r="Q140" i="513"/>
  <c r="R124" i="513" s="1"/>
  <c r="P140" i="513"/>
  <c r="Q21" i="513"/>
  <c r="R5" i="513" s="1"/>
  <c r="P21" i="513"/>
  <c r="D2" i="513"/>
  <c r="Q72" i="513"/>
  <c r="R56" i="513" s="1"/>
  <c r="P72" i="513"/>
  <c r="Q106" i="514"/>
  <c r="R90" i="514" s="1"/>
  <c r="P106" i="514"/>
  <c r="Q191" i="513"/>
  <c r="R175" i="513" s="1"/>
  <c r="P191" i="513"/>
  <c r="Q89" i="513"/>
  <c r="R73" i="513" s="1"/>
  <c r="P89" i="513"/>
  <c r="Q21" i="514"/>
  <c r="R5" i="514" s="1"/>
  <c r="P21" i="514"/>
  <c r="D2" i="514"/>
  <c r="Q89" i="514"/>
  <c r="R73" i="514" s="1"/>
  <c r="P89" i="514"/>
  <c r="Q38" i="513"/>
  <c r="R22" i="513" s="1"/>
  <c r="P38" i="513"/>
  <c r="Q38" i="514"/>
  <c r="R22" i="514" s="1"/>
  <c r="P38" i="514"/>
  <c r="Q123" i="514"/>
  <c r="R107" i="514" s="1"/>
  <c r="P123" i="514"/>
  <c r="Q123" i="513"/>
  <c r="R107" i="513" s="1"/>
  <c r="P123" i="513"/>
  <c r="Q72" i="514"/>
  <c r="R56" i="514" s="1"/>
  <c r="P72" i="514"/>
  <c r="Q55" i="513"/>
  <c r="R39" i="513" s="1"/>
  <c r="P55" i="513"/>
  <c r="Q157" i="514"/>
  <c r="R141" i="514" s="1"/>
  <c r="P157" i="514"/>
  <c r="Q157" i="513"/>
  <c r="R141" i="513" s="1"/>
  <c r="P157" i="513"/>
  <c r="Q123" i="510"/>
  <c r="R107" i="510" s="1"/>
  <c r="P123" i="510"/>
  <c r="Q191" i="510"/>
  <c r="R175" i="510" s="1"/>
  <c r="P191" i="510"/>
  <c r="Q89" i="510"/>
  <c r="R73" i="510" s="1"/>
  <c r="P89" i="510"/>
  <c r="Q72" i="510"/>
  <c r="R56" i="510" s="1"/>
  <c r="P72" i="510"/>
  <c r="D2" i="510"/>
  <c r="Q123" i="511"/>
  <c r="R107" i="511" s="1"/>
  <c r="P123" i="511"/>
  <c r="Q140" i="510"/>
  <c r="R124" i="510" s="1"/>
  <c r="P140" i="510"/>
  <c r="Q174" i="510"/>
  <c r="R158" i="510" s="1"/>
  <c r="P174" i="510"/>
  <c r="Q89" i="508"/>
  <c r="R73" i="508" s="1"/>
  <c r="P89" i="508"/>
  <c r="Q106" i="508"/>
  <c r="R90" i="508" s="1"/>
  <c r="P106" i="508"/>
  <c r="Q55" i="508"/>
  <c r="R39" i="508" s="1"/>
  <c r="P55" i="508"/>
  <c r="D2" i="508"/>
  <c r="Q140" i="507"/>
  <c r="R124" i="507" s="1"/>
  <c r="P140" i="507"/>
  <c r="Q123" i="508"/>
  <c r="R107" i="508" s="1"/>
  <c r="P123" i="508"/>
  <c r="Q106" i="501"/>
  <c r="R90" i="501" s="1"/>
  <c r="P106" i="501"/>
  <c r="Q72" i="501"/>
  <c r="R56" i="501" s="1"/>
  <c r="P72" i="501"/>
  <c r="Q89" i="501"/>
  <c r="R73" i="501" s="1"/>
  <c r="P89" i="501"/>
  <c r="Q123" i="501"/>
  <c r="R107" i="501" s="1"/>
  <c r="P123" i="501"/>
  <c r="D2" i="501"/>
  <c r="Q157" i="501"/>
  <c r="R141" i="501" s="1"/>
  <c r="P157" i="501"/>
  <c r="Q191" i="501"/>
  <c r="R175" i="501" s="1"/>
  <c r="P191" i="501"/>
  <c r="Q38" i="502"/>
  <c r="R22" i="502" s="1"/>
  <c r="P38" i="502"/>
  <c r="D2" i="502"/>
  <c r="Q140" i="501"/>
  <c r="R124" i="501" s="1"/>
  <c r="P140" i="501"/>
  <c r="Q191" i="498"/>
  <c r="R175" i="498" s="1"/>
  <c r="P191" i="498"/>
  <c r="Q89" i="498"/>
  <c r="R73" i="498" s="1"/>
  <c r="P89" i="498"/>
  <c r="Q123" i="498"/>
  <c r="R107" i="498" s="1"/>
  <c r="P123" i="498"/>
  <c r="Q174" i="498"/>
  <c r="R158" i="498" s="1"/>
  <c r="P174" i="498"/>
  <c r="P21" i="498"/>
  <c r="Q21" i="498"/>
  <c r="R5" i="498" s="1"/>
  <c r="D2" i="498"/>
  <c r="Q140" i="498"/>
  <c r="R124" i="498" s="1"/>
  <c r="P140" i="498"/>
  <c r="Q38" i="499"/>
  <c r="R22" i="499" s="1"/>
  <c r="P38" i="499"/>
  <c r="Q55" i="498"/>
  <c r="R39" i="498" s="1"/>
  <c r="P55" i="498"/>
  <c r="Q21" i="499"/>
  <c r="R5" i="499" s="1"/>
  <c r="P21" i="499"/>
  <c r="D2" i="499"/>
  <c r="Q72" i="499"/>
  <c r="R56" i="499" s="1"/>
  <c r="P72" i="499"/>
  <c r="Q157" i="498"/>
  <c r="R141" i="498" s="1"/>
  <c r="P157" i="498"/>
  <c r="Q174" i="495"/>
  <c r="R158" i="495" s="1"/>
  <c r="P174" i="495"/>
  <c r="Q89" i="495"/>
  <c r="R73" i="495" s="1"/>
  <c r="P89" i="495"/>
  <c r="Q140" i="495"/>
  <c r="R124" i="495" s="1"/>
  <c r="P140" i="495"/>
  <c r="Q157" i="496"/>
  <c r="R141" i="496" s="1"/>
  <c r="P157" i="496"/>
  <c r="Q123" i="495"/>
  <c r="R107" i="495" s="1"/>
  <c r="P123" i="495"/>
  <c r="D2" i="495"/>
  <c r="D2" i="496"/>
  <c r="Q21" i="496"/>
  <c r="R5" i="496" s="1"/>
  <c r="P21" i="496"/>
  <c r="Q55" i="492"/>
  <c r="R39" i="492" s="1"/>
  <c r="P55" i="492"/>
  <c r="Q123" i="492"/>
  <c r="R107" i="492" s="1"/>
  <c r="P123" i="492"/>
  <c r="P21" i="492"/>
  <c r="D2" i="492"/>
  <c r="Q21" i="492"/>
  <c r="R5" i="492" s="1"/>
  <c r="Q89" i="492"/>
  <c r="R73" i="492" s="1"/>
  <c r="P89" i="492"/>
  <c r="Q38" i="493"/>
  <c r="R22" i="493" s="1"/>
  <c r="P38" i="493"/>
  <c r="D2" i="493"/>
  <c r="Q21" i="493"/>
  <c r="R5" i="493" s="1"/>
  <c r="P21" i="493"/>
  <c r="Q174" i="492"/>
  <c r="R158" i="492" s="1"/>
  <c r="P174" i="492"/>
  <c r="Q140" i="492"/>
  <c r="R124" i="492" s="1"/>
  <c r="P140" i="492"/>
  <c r="Q89" i="489"/>
  <c r="R73" i="489" s="1"/>
  <c r="P89" i="489"/>
  <c r="Q123" i="490"/>
  <c r="R107" i="490" s="1"/>
  <c r="P123" i="490"/>
  <c r="Q21" i="490"/>
  <c r="R5" i="490" s="1"/>
  <c r="P21" i="490"/>
  <c r="D2" i="490"/>
  <c r="Q89" i="490"/>
  <c r="R73" i="490" s="1"/>
  <c r="P89" i="490"/>
  <c r="Q106" i="489"/>
  <c r="R90" i="489" s="1"/>
  <c r="P106" i="489"/>
  <c r="Q157" i="489"/>
  <c r="R141" i="489" s="1"/>
  <c r="P157" i="489"/>
  <c r="Q72" i="489"/>
  <c r="R56" i="489" s="1"/>
  <c r="P72" i="489"/>
  <c r="Q38" i="490"/>
  <c r="R22" i="490" s="1"/>
  <c r="P38" i="490"/>
  <c r="Q106" i="490"/>
  <c r="R90" i="490" s="1"/>
  <c r="P106" i="490"/>
  <c r="Q174" i="489"/>
  <c r="R158" i="489" s="1"/>
  <c r="P174" i="489"/>
  <c r="Q191" i="489"/>
  <c r="R175" i="489" s="1"/>
  <c r="P191" i="489"/>
  <c r="P140" i="489"/>
  <c r="Q140" i="489"/>
  <c r="R124" i="489" s="1"/>
  <c r="Q72" i="490"/>
  <c r="R56" i="490" s="1"/>
  <c r="P72" i="490"/>
  <c r="P123" i="489"/>
  <c r="Q123" i="489"/>
  <c r="R107" i="489" s="1"/>
  <c r="Q106" i="486"/>
  <c r="R90" i="486" s="1"/>
  <c r="P106" i="486"/>
  <c r="Q38" i="487"/>
  <c r="R22" i="487" s="1"/>
  <c r="P38" i="487"/>
  <c r="Q140" i="486"/>
  <c r="R124" i="486" s="1"/>
  <c r="P140" i="486"/>
  <c r="Q174" i="486"/>
  <c r="R158" i="486" s="1"/>
  <c r="P174" i="486"/>
  <c r="Q123" i="486"/>
  <c r="R107" i="486" s="1"/>
  <c r="P123" i="486"/>
  <c r="Q191" i="486"/>
  <c r="R175" i="486" s="1"/>
  <c r="P191" i="486"/>
  <c r="D2" i="487"/>
  <c r="Q89" i="486"/>
  <c r="R73" i="486" s="1"/>
  <c r="P89" i="486"/>
  <c r="P72" i="483"/>
  <c r="Q72" i="483"/>
  <c r="R56" i="483" s="1"/>
  <c r="Q191" i="483"/>
  <c r="R175" i="483" s="1"/>
  <c r="P191" i="483"/>
  <c r="P106" i="483"/>
  <c r="Q106" i="483"/>
  <c r="R90" i="483" s="1"/>
  <c r="Q38" i="484"/>
  <c r="R22" i="484" s="1"/>
  <c r="P38" i="484"/>
  <c r="Q21" i="483"/>
  <c r="R5" i="483" s="1"/>
  <c r="P21" i="483"/>
  <c r="D2" i="483"/>
  <c r="Q38" i="483"/>
  <c r="R22" i="483" s="1"/>
  <c r="P38" i="483"/>
</calcChain>
</file>

<file path=xl/sharedStrings.xml><?xml version="1.0" encoding="utf-8"?>
<sst xmlns="http://schemas.openxmlformats.org/spreadsheetml/2006/main" count="15877" uniqueCount="277">
  <si>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0" type="noConversion"/>
  </si>
  <si>
    <t>日期</t>
    <phoneticPr fontId="20" type="noConversion"/>
  </si>
  <si>
    <t>訂單量</t>
    <phoneticPr fontId="20" type="noConversion"/>
  </si>
  <si>
    <t>營業額</t>
    <phoneticPr fontId="20" type="noConversion"/>
  </si>
  <si>
    <t>人時性</t>
    <phoneticPr fontId="20" type="noConversion"/>
  </si>
  <si>
    <t>項目</t>
    <phoneticPr fontId="21" type="noConversion"/>
  </si>
  <si>
    <t>➀</t>
    <phoneticPr fontId="21" type="noConversion"/>
  </si>
  <si>
    <t>➁</t>
    <phoneticPr fontId="21" type="noConversion"/>
  </si>
  <si>
    <t>➂</t>
    <phoneticPr fontId="21" type="noConversion"/>
  </si>
  <si>
    <t>④</t>
    <phoneticPr fontId="4" type="noConversion"/>
  </si>
  <si>
    <t>⑤</t>
    <phoneticPr fontId="4" type="noConversion"/>
  </si>
  <si>
    <t>組合室</t>
    <phoneticPr fontId="20" type="noConversion"/>
  </si>
  <si>
    <t>全溫層</t>
    <phoneticPr fontId="20" type="noConversion"/>
  </si>
  <si>
    <t>4度C-各編組展開(一配)</t>
    <phoneticPr fontId="20" type="noConversion"/>
  </si>
  <si>
    <t>4度C-各編組展開(二配)</t>
    <phoneticPr fontId="4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</si>
  <si>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20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</si>
  <si>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20" type="noConversion"/>
  </si>
  <si>
    <t>排關平均</t>
  </si>
  <si>
    <t>實績平均</t>
  </si>
  <si>
    <t>達成率平均</t>
  </si>
  <si>
    <t>※現行日本鮮食廠以達成率80%為基本(即為現行KPI)</t>
    <phoneticPr fontId="21" type="noConversion"/>
  </si>
  <si>
    <t>溫層</t>
    <phoneticPr fontId="20" type="noConversion"/>
  </si>
  <si>
    <t>➁4度C-各編組展開</t>
    <phoneticPr fontId="20" type="noConversion"/>
  </si>
  <si>
    <t>編組</t>
    <phoneticPr fontId="20" type="noConversion"/>
  </si>
  <si>
    <t>便當一線</t>
  </si>
  <si>
    <t>便當二線</t>
  </si>
  <si>
    <t>涼麵一線</t>
    <phoneticPr fontId="4" type="noConversion"/>
  </si>
  <si>
    <t>涼麵二線</t>
  </si>
  <si>
    <t>涼麵三線</t>
  </si>
  <si>
    <t>自動包裝機</t>
  </si>
  <si>
    <t>自動包裝機2</t>
    <phoneticPr fontId="4" type="noConversion"/>
  </si>
  <si>
    <t>自動包裝機3</t>
  </si>
  <si>
    <t>便當一線</t>
    <phoneticPr fontId="4" type="noConversion"/>
  </si>
  <si>
    <t>涼麵一線</t>
  </si>
  <si>
    <t>人時性</t>
    <phoneticPr fontId="21" type="noConversion"/>
  </si>
  <si>
    <t>排關</t>
    <phoneticPr fontId="20" type="noConversion"/>
  </si>
  <si>
    <t>-</t>
  </si>
  <si>
    <t>實績</t>
    <phoneticPr fontId="20" type="noConversion"/>
  </si>
  <si>
    <t>達成率</t>
    <phoneticPr fontId="20" type="noConversion"/>
  </si>
  <si>
    <t>作業
時間</t>
    <phoneticPr fontId="20" type="noConversion"/>
  </si>
  <si>
    <t>開始</t>
    <phoneticPr fontId="20" type="noConversion"/>
  </si>
  <si>
    <t>結束</t>
    <phoneticPr fontId="20" type="noConversion"/>
  </si>
  <si>
    <t>配置人數</t>
    <phoneticPr fontId="20" type="noConversion"/>
  </si>
  <si>
    <t>主要應用設備</t>
    <phoneticPr fontId="20" type="noConversion"/>
  </si>
  <si>
    <t>L型封口機</t>
  </si>
  <si>
    <t>ET-55</t>
  </si>
  <si>
    <t>ET-600</t>
  </si>
  <si>
    <t>伺服包裝機</t>
  </si>
  <si>
    <t>次要應用設備</t>
    <phoneticPr fontId="20" type="noConversion"/>
  </si>
  <si>
    <t>備註</t>
    <phoneticPr fontId="20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</si>
  <si>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</si>
  <si>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</si>
  <si>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</si>
  <si>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20" type="noConversion"/>
  </si>
  <si>
    <t>⑤18度C-各編組展開 (二配)</t>
    <phoneticPr fontId="4" type="noConversion"/>
  </si>
  <si>
    <t>自動包裝機2</t>
  </si>
  <si>
    <t>味付飯糰線B</t>
  </si>
  <si>
    <t>(舊)
3300型飯糰線</t>
  </si>
  <si>
    <t>3000型飯糰線</t>
    <phoneticPr fontId="4" type="noConversion"/>
  </si>
  <si>
    <t>(新)
3300型飯糰機</t>
  </si>
  <si>
    <t>GKK3600型
飯糰機</t>
    <phoneticPr fontId="21" type="noConversion"/>
  </si>
  <si>
    <t>GKK3600型
飯糰機2</t>
    <phoneticPr fontId="4" type="noConversion"/>
  </si>
  <si>
    <t>自動包裝機</t>
    <phoneticPr fontId="20" type="noConversion"/>
  </si>
  <si>
    <t>自動包裝機3</t>
    <phoneticPr fontId="4" type="noConversion"/>
  </si>
  <si>
    <t>味付飯糰線B</t>
    <phoneticPr fontId="20" type="noConversion"/>
  </si>
  <si>
    <t>(舊)
3300型飯糰線</t>
    <phoneticPr fontId="20" type="noConversion"/>
  </si>
  <si>
    <t>(新)
3300型飯糰機</t>
    <phoneticPr fontId="20" type="noConversion"/>
  </si>
  <si>
    <t>GKK3600型
飯糰機2</t>
    <phoneticPr fontId="21" type="noConversion"/>
  </si>
  <si>
    <t>夾心型</t>
  </si>
  <si>
    <t>3300型</t>
  </si>
  <si>
    <t>GKK</t>
  </si>
  <si>
    <t>大溪廠日報分析</t>
    <phoneticPr fontId="21" type="noConversion"/>
  </si>
  <si>
    <t>總生產量</t>
    <phoneticPr fontId="21" type="noConversion"/>
  </si>
  <si>
    <t>出勤人數</t>
    <phoneticPr fontId="21" type="noConversion"/>
  </si>
  <si>
    <t>產線配置圖</t>
    <phoneticPr fontId="21" type="noConversion"/>
  </si>
  <si>
    <t>生產實績</t>
    <phoneticPr fontId="21" type="noConversion"/>
  </si>
  <si>
    <t>人時性差異分析</t>
    <phoneticPr fontId="21" type="noConversion"/>
  </si>
  <si>
    <t>日報登錄</t>
    <phoneticPr fontId="21" type="noConversion"/>
  </si>
  <si>
    <t>分析說明</t>
    <phoneticPr fontId="21" type="noConversion"/>
  </si>
  <si>
    <t>產能差異分析</t>
    <phoneticPr fontId="21" type="noConversion"/>
  </si>
  <si>
    <t>平均廠價</t>
  </si>
  <si>
    <t>多次生產數</t>
    <phoneticPr fontId="21" type="noConversion"/>
  </si>
  <si>
    <t>線別</t>
    <phoneticPr fontId="20" type="noConversion"/>
  </si>
  <si>
    <t>品類</t>
    <phoneticPr fontId="21" type="noConversion"/>
  </si>
  <si>
    <t>品名</t>
    <phoneticPr fontId="20" type="noConversion"/>
  </si>
  <si>
    <t>廠價</t>
    <phoneticPr fontId="21" type="noConversion"/>
  </si>
  <si>
    <t>生產量</t>
    <phoneticPr fontId="21" type="noConversion"/>
  </si>
  <si>
    <t>營收</t>
    <phoneticPr fontId="21" type="noConversion"/>
  </si>
  <si>
    <t>多次
生產</t>
    <phoneticPr fontId="21" type="noConversion"/>
  </si>
  <si>
    <t>人數</t>
    <phoneticPr fontId="21" type="noConversion"/>
  </si>
  <si>
    <t>產能/時</t>
    <phoneticPr fontId="21" type="noConversion"/>
  </si>
  <si>
    <t>達成率</t>
    <phoneticPr fontId="21" type="noConversion"/>
  </si>
  <si>
    <t>達成率
平均</t>
    <phoneticPr fontId="21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</si>
  <si>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</si>
  <si>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</si>
  <si>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21" type="noConversion"/>
  </si>
  <si>
    <t>休息時間</t>
    <phoneticPr fontId="21" type="noConversion"/>
  </si>
  <si>
    <t>(屏榮回填)</t>
    <phoneticPr fontId="21" type="noConversion"/>
  </si>
  <si>
    <t>達成率平均</t>
    <phoneticPr fontId="21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</si>
  <si>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</si>
  <si>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</si>
  <si>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21" type="noConversion"/>
  </si>
  <si>
    <t>結束</t>
    <phoneticPr fontId="21" type="noConversion"/>
  </si>
  <si>
    <t>便當一線</t>
    <phoneticPr fontId="21" type="noConversion"/>
  </si>
  <si>
    <t>18℃-壽司手卷</t>
  </si>
  <si>
    <t>一配雙饗雙手卷</t>
  </si>
  <si>
    <t>平均</t>
    <phoneticPr fontId="21" type="noConversion"/>
  </si>
  <si>
    <t>自動包裝機</t>
    <phoneticPr fontId="21" type="noConversion"/>
  </si>
  <si>
    <t>一配長野稻荷壽司</t>
  </si>
  <si>
    <t>自動包裝機2</t>
    <phoneticPr fontId="21" type="noConversion"/>
  </si>
  <si>
    <t>一配芝麻海苔香鬆細卷</t>
  </si>
  <si>
    <t>18℃-飯糰</t>
  </si>
  <si>
    <t>一配經典肉鬆飯糰</t>
  </si>
  <si>
    <t>一配三杯辣海瓜子飯糰</t>
  </si>
  <si>
    <t>(新)
3300型飯糰機</t>
    <phoneticPr fontId="21" type="noConversion"/>
  </si>
  <si>
    <t>一配壹號醬炙烤牛飯糰</t>
  </si>
  <si>
    <t>一配鹽蔥燒肉飯糰</t>
  </si>
  <si>
    <t>一配雞肉飯飯糰</t>
  </si>
  <si>
    <t>一配明太子龍蝦風味沙拉飯糰</t>
  </si>
  <si>
    <t>一配北海道秋鮭親子飯糰</t>
  </si>
  <si>
    <t>一配熟成紅鮭飯糰</t>
  </si>
  <si>
    <t>一配贅沢鮭魚肚飯糰</t>
  </si>
  <si>
    <t>自動包裝機
(二配)</t>
    <phoneticPr fontId="21" type="noConversion"/>
  </si>
  <si>
    <t>二配雙饗雙手卷</t>
  </si>
  <si>
    <t>二配海饌雙手卷</t>
  </si>
  <si>
    <t>二配經典肉鬆飯糰</t>
  </si>
  <si>
    <t>(舊)
3300型飯糰線
(二配)</t>
    <phoneticPr fontId="21" type="noConversion"/>
  </si>
  <si>
    <t>二配大飯糰春川風味辣炒雞</t>
  </si>
  <si>
    <t>二配大飯糰韓式炸雞</t>
  </si>
  <si>
    <t>二配鹽蔥燒肉飯糰</t>
  </si>
  <si>
    <t>(新)
3300型飯糰機 (二配)</t>
    <phoneticPr fontId="21" type="noConversion"/>
  </si>
  <si>
    <t>二配壹號醬炙烤牛飯糰</t>
  </si>
  <si>
    <t>二配油蔥G絲飯糰</t>
  </si>
  <si>
    <t>二配雞肉飯飯糰</t>
  </si>
  <si>
    <t>GKK3600型
飯糰機
(二配)</t>
    <phoneticPr fontId="21" type="noConversion"/>
  </si>
  <si>
    <t>二配北海道秋鮭親子飯糰</t>
  </si>
  <si>
    <t>二配鮪魚飯糰</t>
  </si>
  <si>
    <t>GKK3600型
飯糰機2
(二配)</t>
    <phoneticPr fontId="21" type="noConversion"/>
  </si>
  <si>
    <t>二配明太子龍蝦風味沙拉飯糰</t>
  </si>
  <si>
    <t>二配蔬食鮪魚飯糰</t>
  </si>
  <si>
    <t>二配熟成紅鮭飯糰</t>
  </si>
  <si>
    <t>二配芝麻香鬆飯糰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</si>
  <si>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</si>
  <si>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</si>
  <si>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</si>
  <si>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</si>
  <si>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</si>
  <si>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</si>
  <si>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</si>
  <si>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</si>
  <si>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</si>
  <si>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</si>
  <si>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</si>
  <si>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</si>
  <si>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4" type="noConversion"/>
  </si>
  <si>
    <t>微波小吃</t>
  </si>
  <si>
    <t>日式茶碗蒸</t>
  </si>
  <si>
    <t>4℃-壽司手卷</t>
  </si>
  <si>
    <t>4℃-飯糰</t>
  </si>
  <si>
    <t>麻油雞飯糰</t>
  </si>
  <si>
    <t>便當二線</t>
    <phoneticPr fontId="21" type="noConversion"/>
  </si>
  <si>
    <t>微波主食</t>
  </si>
  <si>
    <t>蒜蒜燒豚飯</t>
  </si>
  <si>
    <t>糖燻野郎三十天熟成牛飯</t>
  </si>
  <si>
    <t>便當</t>
  </si>
  <si>
    <t>健身G肉餐盒</t>
  </si>
  <si>
    <t>涼麵一線</t>
    <phoneticPr fontId="21" type="noConversion"/>
  </si>
  <si>
    <t>熱食義麵</t>
  </si>
  <si>
    <t>金沙豆腐細扁麵</t>
  </si>
  <si>
    <t>越式牛肉寬粉</t>
  </si>
  <si>
    <t>美式雞丁餐盒</t>
  </si>
  <si>
    <t>季節調理麵</t>
  </si>
  <si>
    <t>涼麵二線</t>
    <phoneticPr fontId="21" type="noConversion"/>
  </si>
  <si>
    <t>經典滷肉飯</t>
  </si>
  <si>
    <t>嫩烤香料雞胸排蔬滿盒</t>
  </si>
  <si>
    <t>烤蛋白餐盒</t>
  </si>
  <si>
    <t>涼麵三線</t>
    <phoneticPr fontId="21" type="noConversion"/>
  </si>
  <si>
    <t>椒麻香蔥雞涼拌麵</t>
  </si>
  <si>
    <t>台式麻醬涼麵</t>
  </si>
  <si>
    <t>大滿足香辣涼麵</t>
  </si>
  <si>
    <t>大滿足麻醬涼麵</t>
  </si>
  <si>
    <t>大口蒜味香腸燒肉雙拼飯糰</t>
  </si>
  <si>
    <t>大口花椒香麻雞飯糰</t>
  </si>
  <si>
    <t>大口法式蕈菇起司雞排飯糰</t>
  </si>
  <si>
    <t>大口義式香草雞腿排飯糰</t>
  </si>
  <si>
    <t>自動包裝機3</t>
    <phoneticPr fontId="21" type="noConversion"/>
  </si>
  <si>
    <t>日式明太子炙烤牛飯卷</t>
  </si>
  <si>
    <t>鮭魚炙燒明太子烤飯糰</t>
  </si>
  <si>
    <t>淡麗清酒蒸蛤蜊烤飯糰</t>
  </si>
  <si>
    <t>二配黃金雞排蘑菇白醬歐姆蛋飯</t>
  </si>
  <si>
    <t>二配哞哞培根奶香海陸焗飯</t>
  </si>
  <si>
    <t>便當二線
(二配)</t>
    <phoneticPr fontId="21" type="noConversion"/>
  </si>
  <si>
    <t>二配里肌豬排可可咖哩歐姆蛋飯</t>
  </si>
  <si>
    <t>二配鐵板蘑菇肉醬起司焗飯</t>
  </si>
  <si>
    <t>一配蔬食鮪魚飯糰</t>
  </si>
  <si>
    <t>一配鮪魚飯糰</t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</si>
  <si>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4" type="noConversion"/>
  </si>
  <si>
    <t>涼麵一線
(二配)</t>
    <phoneticPr fontId="21" type="noConversion"/>
  </si>
  <si>
    <t>柚見極炙烤牛</t>
  </si>
  <si>
    <t>姨次滿足熟成牛豚雙拼</t>
  </si>
  <si>
    <t>糖燻野郎起司炙燒牛烤飯糰</t>
  </si>
  <si>
    <t>壹號醬雞豚雙拼</t>
  </si>
  <si>
    <t>二配哇沙米魚卵沙拉飯糰</t>
  </si>
  <si>
    <t>一配哇沙米魚卵沙拉飯糰</t>
  </si>
  <si>
    <t>二配乳酪燻腸紅醬焗飯</t>
  </si>
  <si>
    <t>一配海饌雙手卷</t>
  </si>
  <si>
    <t>一配筋子銀鮭飯糰</t>
  </si>
  <si>
    <t>一配博多明太子奶油飯糰</t>
  </si>
  <si>
    <t>一配照燒鰤魚大根飯糰</t>
  </si>
  <si>
    <t>二配兔兔昆布飯糰</t>
  </si>
  <si>
    <t>一配香濃起司蟹風味棒細卷</t>
  </si>
  <si>
    <t>一配照燒雞肉飯糰</t>
  </si>
  <si>
    <t>擔仔炊粉湯</t>
  </si>
  <si>
    <t>紅燒肉日式高湯咖哩便當</t>
  </si>
  <si>
    <t>妮妮家漢堡排</t>
  </si>
  <si>
    <t>肉燥烤飯糰</t>
  </si>
  <si>
    <t>一配經典鮪魚沙拉細卷</t>
  </si>
  <si>
    <t>蔬活腿排補力餐盒</t>
  </si>
  <si>
    <t>海陸雙拼肉肉餐盒</t>
  </si>
  <si>
    <t>韓式部隊鍋</t>
  </si>
  <si>
    <t>德腸烤飯糰雙拼餐盒</t>
  </si>
  <si>
    <t>114.10.01星期三</t>
    <phoneticPr fontId="21" type="noConversion"/>
  </si>
  <si>
    <t>二配長野稻荷壽司</t>
    <phoneticPr fontId="4" type="noConversion"/>
  </si>
  <si>
    <t>114.10.02星期四</t>
    <phoneticPr fontId="21" type="noConversion"/>
  </si>
  <si>
    <t>二配長野稻荷壽司</t>
  </si>
  <si>
    <t>114.10.03星期五</t>
    <phoneticPr fontId="21" type="noConversion"/>
  </si>
  <si>
    <t>114.10.04星期六</t>
    <phoneticPr fontId="21" type="noConversion"/>
  </si>
  <si>
    <t>114.10.05星期日</t>
    <phoneticPr fontId="21" type="noConversion"/>
  </si>
  <si>
    <t>一配蔬食鮪魚飯糰</t>
    <phoneticPr fontId="4" type="noConversion"/>
  </si>
  <si>
    <t>一配鮪魚飯糰</t>
    <phoneticPr fontId="4" type="noConversion"/>
  </si>
  <si>
    <t>二配經典肉鬆飯糰</t>
    <phoneticPr fontId="4" type="noConversion"/>
  </si>
  <si>
    <t>114.10.06星期一</t>
    <phoneticPr fontId="21" type="noConversion"/>
  </si>
  <si>
    <t>一配長野稻荷壽司</t>
    <phoneticPr fontId="4" type="noConversion"/>
  </si>
  <si>
    <t>二配三杯醬爆菇菇飯糰</t>
  </si>
  <si>
    <t>二配西班牙風味海鮮燉飯</t>
  </si>
  <si>
    <t>涼麵二線
(二配)</t>
    <phoneticPr fontId="21" type="noConversion"/>
  </si>
  <si>
    <t>12.活動期間品項需貼標</t>
  </si>
  <si>
    <t>114.10.07星期二</t>
    <phoneticPr fontId="21" type="noConversion"/>
  </si>
  <si>
    <t>照燒豬排纖食餐盒</t>
  </si>
  <si>
    <t>114.10.08星期三</t>
    <phoneticPr fontId="21" type="noConversion"/>
  </si>
  <si>
    <t>114.10.09星期四</t>
    <phoneticPr fontId="21" type="noConversion"/>
  </si>
  <si>
    <t>114.10.10星期五</t>
    <phoneticPr fontId="21" type="noConversion"/>
  </si>
  <si>
    <t>114.10.11星期六</t>
    <phoneticPr fontId="21" type="noConversion"/>
  </si>
  <si>
    <t>德腸烤飯糰雙拼餐盒</t>
    <phoneticPr fontId="4" type="noConversion"/>
  </si>
  <si>
    <t>114.10.12星期日</t>
    <phoneticPr fontId="21" type="noConversion"/>
  </si>
  <si>
    <t>114.10.13星期一</t>
    <phoneticPr fontId="21" type="noConversion"/>
  </si>
  <si>
    <t>114.10.14星期二</t>
    <phoneticPr fontId="21" type="noConversion"/>
  </si>
  <si>
    <t>一配滿滿海鮮沙拉脆卷</t>
  </si>
  <si>
    <t>一配雙鬆細卷</t>
  </si>
  <si>
    <t>(舊)
3300型飯糰線</t>
    <phoneticPr fontId="21" type="noConversion"/>
  </si>
  <si>
    <t>一配椒鹽檸檬鯖魚飯糰</t>
  </si>
  <si>
    <t>焗烤蕃茄起司四方麵</t>
  </si>
  <si>
    <t>114.10.15星期三</t>
    <phoneticPr fontId="21" type="noConversion"/>
  </si>
  <si>
    <t>114.10.16星期四</t>
    <phoneticPr fontId="21" type="noConversion"/>
  </si>
  <si>
    <t>一配滿滿海鮮沙拉脆卷</t>
    <phoneticPr fontId="4" type="noConversion"/>
  </si>
  <si>
    <t>114.10.17星期五</t>
    <phoneticPr fontId="21" type="noConversion"/>
  </si>
  <si>
    <t>114.10.18星期六</t>
    <phoneticPr fontId="21" type="noConversion"/>
  </si>
  <si>
    <t>114.10.19星期日</t>
    <phoneticPr fontId="21" type="noConversion"/>
  </si>
  <si>
    <t>114.10.20星期一</t>
    <phoneticPr fontId="21" type="noConversion"/>
  </si>
  <si>
    <t>114.10.21星期二</t>
    <phoneticPr fontId="21" type="noConversion"/>
  </si>
  <si>
    <t>一配明太子玉子脆卷</t>
  </si>
  <si>
    <t>114.10.22星期三</t>
    <phoneticPr fontId="21" type="noConversion"/>
  </si>
  <si>
    <t>114.10.23星期四</t>
    <phoneticPr fontId="21" type="noConversion"/>
  </si>
  <si>
    <t>114.10.24星期五</t>
    <phoneticPr fontId="21" type="noConversion"/>
  </si>
  <si>
    <t>114.10.25星期六</t>
    <phoneticPr fontId="21" type="noConversion"/>
  </si>
  <si>
    <t>114.10.26星期日</t>
    <phoneticPr fontId="21" type="noConversion"/>
  </si>
  <si>
    <t>114.10.27星期一</t>
    <phoneticPr fontId="21" type="noConversion"/>
  </si>
  <si>
    <t>二配兩粒飯糰(鮪魚.焦糖鮭魚)</t>
  </si>
  <si>
    <t>二配大飯糰鮪魚昆布</t>
  </si>
  <si>
    <t>114.10.28星期二</t>
    <phoneticPr fontId="21" type="noConversion"/>
  </si>
  <si>
    <t>一配兩粒飯糰(鮪魚.焦糖鮭魚)</t>
  </si>
  <si>
    <t>日式壽喜燒</t>
  </si>
  <si>
    <t>香腸腿排雙拼便當</t>
  </si>
  <si>
    <t>日式蕎麥沾麵</t>
  </si>
  <si>
    <t>114.10.29星期三</t>
    <phoneticPr fontId="21" type="noConversion"/>
  </si>
  <si>
    <t>114.10.30星期四</t>
    <phoneticPr fontId="21" type="noConversion"/>
  </si>
  <si>
    <t>114.10.31星期五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</si>
</sst>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"/>
    <numFmt numFmtId="177" formatCode="0.0%"/>
    <numFmt numFmtId="178" formatCode="h:mm;@"/>
    <numFmt numFmtId="179" formatCode="_-* #,##0_-;\-* #,##0_-;_-* &quot;-&quot;??_-;_-@_-"/>
    <numFmt numFmtId="180" formatCode="0,000&quot;元&quot;"/>
    <numFmt numFmtId="181" formatCode="[$-F800]dddd\,\ mmmm\ dd\,\ yyyy"/>
    <numFmt numFmtId="182" formatCode="0_ "/>
    <numFmt numFmtId="183" formatCode="0.0_ "/>
    <numFmt numFmtId="184" formatCode="0_);[Red]\(0\)"/>
  </numFmts>
  <fonts count="28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8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6"/>
      <color theme="1"/>
      <name val="Segoe UI Symbol"/>
      <family val="2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56">
    <xf numFmtId="0" fontId="0" fillId="0" borderId="0" xfId="0">
      <alignment vertical="center"/>
    </xf>
    <xf numFmtId="178" fontId="1" fillId="0" borderId="11" xfId="1" applyNumberFormat="1" applyFont="1" applyBorder="1" applyAlignment="1">
      <alignment horizontal="center" vertical="center"/>
    </xf>
    <xf numFmtId="178" fontId="1" fillId="0" borderId="14" xfId="1" applyNumberFormat="1" applyFont="1" applyBorder="1" applyAlignment="1">
      <alignment horizontal="center" vertical="center"/>
    </xf>
    <xf numFmtId="178" fontId="1" fillId="0" borderId="12" xfId="1" applyNumberFormat="1" applyFont="1" applyBorder="1" applyAlignment="1">
      <alignment horizontal="center" vertical="center"/>
    </xf>
    <xf numFmtId="178" fontId="1" fillId="0" borderId="15" xfId="1" applyNumberFormat="1" applyFont="1" applyBorder="1" applyAlignment="1">
      <alignment horizontal="center" vertical="center"/>
    </xf>
    <xf numFmtId="0" fontId="9" fillId="0" borderId="0" xfId="4" applyFont="1">
      <alignment vertical="center"/>
    </xf>
    <xf numFmtId="0" fontId="1" fillId="0" borderId="0" xfId="4" applyFont="1">
      <alignment vertical="center"/>
    </xf>
    <xf numFmtId="0" fontId="5" fillId="0" borderId="14" xfId="5" applyFont="1" applyBorder="1" applyAlignment="1">
      <alignment horizontal="center" vertical="center"/>
    </xf>
    <xf numFmtId="0" fontId="1" fillId="0" borderId="18" xfId="5" applyFont="1" applyBorder="1">
      <alignment vertical="center"/>
    </xf>
    <xf numFmtId="0" fontId="1" fillId="0" borderId="0" xfId="5" applyFont="1">
      <alignment vertical="center"/>
    </xf>
    <xf numFmtId="0" fontId="1" fillId="0" borderId="13" xfId="5" applyFont="1" applyBorder="1" applyAlignment="1">
      <alignment horizontal="center" vertical="center"/>
    </xf>
    <xf numFmtId="0" fontId="13" fillId="0" borderId="0" xfId="5" applyFont="1">
      <alignment vertical="center"/>
    </xf>
    <xf numFmtId="0" fontId="1" fillId="0" borderId="0" xfId="4" applyFont="1" applyAlignment="1">
      <alignment horizontal="center" vertical="center"/>
    </xf>
    <xf numFmtId="0" fontId="14" fillId="0" borderId="0" xfId="5" applyFont="1">
      <alignment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1" fillId="0" borderId="14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6" fillId="0" borderId="15" xfId="4" applyFont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 wrapText="1"/>
    </xf>
    <xf numFmtId="176" fontId="1" fillId="0" borderId="11" xfId="4" applyNumberFormat="1" applyFont="1" applyBorder="1" applyAlignment="1">
      <alignment horizontal="center" vertical="center" wrapText="1"/>
    </xf>
    <xf numFmtId="176" fontId="1" fillId="0" borderId="14" xfId="4" applyNumberFormat="1" applyFont="1" applyBorder="1" applyAlignment="1">
      <alignment horizontal="center" vertical="center" wrapText="1"/>
    </xf>
    <xf numFmtId="176" fontId="1" fillId="0" borderId="15" xfId="4" applyNumberFormat="1" applyFont="1" applyBorder="1" applyAlignment="1">
      <alignment horizontal="center" vertical="center" wrapText="1"/>
    </xf>
    <xf numFmtId="0" fontId="17" fillId="0" borderId="15" xfId="5" applyFont="1" applyBorder="1" applyAlignment="1">
      <alignment horizontal="center" vertical="center" wrapText="1"/>
    </xf>
    <xf numFmtId="176" fontId="17" fillId="8" borderId="11" xfId="4" applyNumberFormat="1" applyFont="1" applyFill="1" applyBorder="1" applyAlignment="1">
      <alignment horizontal="center" vertical="center"/>
    </xf>
    <xf numFmtId="176" fontId="17" fillId="8" borderId="14" xfId="4" applyNumberFormat="1" applyFont="1" applyFill="1" applyBorder="1" applyAlignment="1">
      <alignment horizontal="center" vertical="center"/>
    </xf>
    <xf numFmtId="176" fontId="17" fillId="8" borderId="15" xfId="4" applyNumberFormat="1" applyFont="1" applyFill="1" applyBorder="1" applyAlignment="1">
      <alignment horizontal="center" vertical="center"/>
    </xf>
    <xf numFmtId="0" fontId="17" fillId="0" borderId="15" xfId="5" applyFont="1" applyBorder="1" applyAlignment="1">
      <alignment horizontal="center" vertical="center"/>
    </xf>
    <xf numFmtId="177" fontId="17" fillId="0" borderId="11" xfId="3" applyNumberFormat="1" applyFont="1" applyBorder="1" applyAlignment="1">
      <alignment horizontal="center" vertical="center"/>
    </xf>
    <xf numFmtId="177" fontId="17" fillId="0" borderId="14" xfId="3" applyNumberFormat="1" applyFont="1" applyBorder="1" applyAlignment="1">
      <alignment horizontal="center" vertical="center"/>
    </xf>
    <xf numFmtId="177" fontId="17" fillId="0" borderId="15" xfId="3" applyNumberFormat="1" applyFont="1" applyBorder="1" applyAlignment="1">
      <alignment horizontal="center" vertical="center"/>
    </xf>
    <xf numFmtId="1" fontId="1" fillId="0" borderId="11" xfId="4" applyNumberFormat="1" applyFont="1" applyBorder="1" applyAlignment="1">
      <alignment horizontal="center" vertical="center"/>
    </xf>
    <xf numFmtId="1" fontId="1" fillId="0" borderId="14" xfId="4" applyNumberFormat="1" applyFont="1" applyBorder="1" applyAlignment="1">
      <alignment horizontal="center" vertical="center"/>
    </xf>
    <xf numFmtId="1" fontId="1" fillId="0" borderId="15" xfId="4" applyNumberFormat="1" applyFont="1" applyBorder="1" applyAlignment="1">
      <alignment horizontal="center" vertical="center"/>
    </xf>
    <xf numFmtId="0" fontId="18" fillId="0" borderId="11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18" fillId="0" borderId="15" xfId="4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8" fillId="0" borderId="7" xfId="4" applyFont="1" applyBorder="1">
      <alignment vertical="center"/>
    </xf>
    <xf numFmtId="0" fontId="18" fillId="0" borderId="5" xfId="4" applyFont="1" applyBorder="1" applyAlignment="1">
      <alignment horizontal="center" vertical="center"/>
    </xf>
    <xf numFmtId="0" fontId="18" fillId="0" borderId="5" xfId="4" applyFont="1" applyBorder="1">
      <alignment vertical="center"/>
    </xf>
    <xf numFmtId="0" fontId="18" fillId="0" borderId="8" xfId="4" applyFont="1" applyBorder="1" applyAlignment="1">
      <alignment horizontal="center" vertical="center"/>
    </xf>
    <xf numFmtId="0" fontId="1" fillId="0" borderId="13" xfId="4" applyFont="1" applyBorder="1" applyAlignment="1">
      <alignment horizontal="center" vertical="center"/>
    </xf>
    <xf numFmtId="0" fontId="16" fillId="0" borderId="11" xfId="5" applyFont="1" applyBorder="1" applyAlignment="1">
      <alignment horizontal="center" vertical="center"/>
    </xf>
    <xf numFmtId="0" fontId="16" fillId="0" borderId="13" xfId="5" applyFont="1" applyBorder="1" applyAlignment="1">
      <alignment horizontal="center" vertical="center"/>
    </xf>
    <xf numFmtId="0" fontId="16" fillId="0" borderId="14" xfId="8" applyFont="1" applyBorder="1" applyAlignment="1">
      <alignment horizontal="center" vertical="center" wrapText="1"/>
    </xf>
    <xf numFmtId="0" fontId="16" fillId="0" borderId="15" xfId="8" applyFont="1" applyBorder="1" applyAlignment="1">
      <alignment horizontal="center" vertical="center" wrapText="1"/>
    </xf>
    <xf numFmtId="0" fontId="1" fillId="0" borderId="9" xfId="5" applyFont="1" applyBorder="1" applyAlignment="1">
      <alignment horizontal="center" vertical="center"/>
    </xf>
    <xf numFmtId="0" fontId="18" fillId="0" borderId="7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16" fillId="0" borderId="12" xfId="4" applyFont="1" applyBorder="1" applyAlignment="1">
      <alignment horizontal="center" vertical="center" wrapText="1"/>
    </xf>
    <xf numFmtId="176" fontId="1" fillId="0" borderId="12" xfId="4" applyNumberFormat="1" applyFont="1" applyBorder="1" applyAlignment="1">
      <alignment horizontal="center" vertical="center" wrapText="1"/>
    </xf>
    <xf numFmtId="176" fontId="17" fillId="8" borderId="12" xfId="4" applyNumberFormat="1" applyFont="1" applyFill="1" applyBorder="1" applyAlignment="1">
      <alignment horizontal="center" vertical="center"/>
    </xf>
    <xf numFmtId="177" fontId="17" fillId="0" borderId="12" xfId="3" applyNumberFormat="1" applyFont="1" applyBorder="1" applyAlignment="1">
      <alignment horizontal="center" vertical="center"/>
    </xf>
    <xf numFmtId="1" fontId="1" fillId="0" borderId="12" xfId="4" applyNumberFormat="1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2" fontId="1" fillId="0" borderId="0" xfId="4" applyNumberFormat="1" applyFont="1">
      <alignment vertical="center"/>
    </xf>
    <xf numFmtId="1" fontId="1" fillId="0" borderId="0" xfId="4" applyNumberFormat="1" applyFont="1">
      <alignment vertical="center"/>
    </xf>
    <xf numFmtId="178" fontId="1" fillId="0" borderId="0" xfId="1" applyNumberFormat="1" applyFont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176" fontId="1" fillId="0" borderId="13" xfId="4" applyNumberFormat="1" applyFont="1" applyBorder="1" applyAlignment="1">
      <alignment horizontal="center" vertical="center" wrapText="1"/>
    </xf>
    <xf numFmtId="176" fontId="17" fillId="8" borderId="13" xfId="4" applyNumberFormat="1" applyFont="1" applyFill="1" applyBorder="1" applyAlignment="1">
      <alignment horizontal="center" vertical="center"/>
    </xf>
    <xf numFmtId="177" fontId="17" fillId="0" borderId="13" xfId="3" applyNumberFormat="1" applyFont="1" applyBorder="1" applyAlignment="1">
      <alignment horizontal="center" vertical="center"/>
    </xf>
    <xf numFmtId="178" fontId="1" fillId="0" borderId="13" xfId="1" applyNumberFormat="1" applyFont="1" applyBorder="1" applyAlignment="1">
      <alignment horizontal="center" vertical="center"/>
    </xf>
    <xf numFmtId="1" fontId="1" fillId="0" borderId="13" xfId="4" applyNumberFormat="1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3" fillId="0" borderId="1" xfId="1" applyFont="1" applyBorder="1">
      <alignment vertical="center"/>
    </xf>
    <xf numFmtId="0" fontId="3" fillId="0" borderId="21" xfId="1" applyFont="1" applyBorder="1" applyAlignment="1">
      <alignment vertical="center" shrinkToFit="1"/>
    </xf>
    <xf numFmtId="0" fontId="3" fillId="0" borderId="22" xfId="1" applyFont="1" applyBorder="1" applyAlignment="1">
      <alignment horizontal="left" vertical="center" shrinkToFit="1"/>
    </xf>
    <xf numFmtId="0" fontId="5" fillId="9" borderId="23" xfId="1" applyFont="1" applyFill="1" applyBorder="1" applyAlignment="1">
      <alignment horizontal="center" vertical="center" shrinkToFit="1"/>
    </xf>
    <xf numFmtId="0" fontId="3" fillId="0" borderId="23" xfId="1" applyFont="1" applyBorder="1" applyAlignment="1">
      <alignment horizontal="center" vertical="center" shrinkToFit="1"/>
    </xf>
    <xf numFmtId="43" fontId="5" fillId="0" borderId="22" xfId="1" applyNumberFormat="1" applyFont="1" applyBorder="1" applyAlignment="1">
      <alignment vertical="center" shrinkToFit="1"/>
    </xf>
    <xf numFmtId="0" fontId="3" fillId="0" borderId="22" xfId="1" applyFont="1" applyBorder="1" applyAlignment="1">
      <alignment vertical="center" shrinkToFit="1"/>
    </xf>
    <xf numFmtId="1" fontId="3" fillId="0" borderId="23" xfId="1" applyNumberFormat="1" applyFont="1" applyBorder="1" applyAlignment="1">
      <alignment horizontal="center" vertical="center" shrinkToFit="1"/>
    </xf>
    <xf numFmtId="0" fontId="1" fillId="0" borderId="0" xfId="1" applyFont="1">
      <alignment vertical="center"/>
    </xf>
    <xf numFmtId="0" fontId="3" fillId="0" borderId="3" xfId="1" applyFont="1" applyBorder="1" applyAlignment="1">
      <alignment horizontal="left" vertical="center" shrinkToFit="1"/>
    </xf>
    <xf numFmtId="176" fontId="3" fillId="0" borderId="30" xfId="1" applyNumberFormat="1" applyFont="1" applyBorder="1" applyAlignment="1">
      <alignment horizontal="center" vertical="center" shrinkToFit="1"/>
    </xf>
    <xf numFmtId="43" fontId="3" fillId="0" borderId="3" xfId="1" applyNumberFormat="1" applyFont="1" applyBorder="1" applyAlignment="1">
      <alignment vertical="center" shrinkToFit="1"/>
    </xf>
    <xf numFmtId="0" fontId="3" fillId="0" borderId="3" xfId="1" applyFont="1" applyBorder="1" applyAlignment="1">
      <alignment vertical="center" shrinkToFit="1"/>
    </xf>
    <xf numFmtId="0" fontId="3" fillId="0" borderId="30" xfId="1" applyFont="1" applyBorder="1" applyAlignment="1">
      <alignment horizontal="center" vertical="center" shrinkToFit="1"/>
    </xf>
    <xf numFmtId="0" fontId="1" fillId="0" borderId="22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 shrinkToFit="1"/>
    </xf>
    <xf numFmtId="2" fontId="1" fillId="0" borderId="13" xfId="2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2" fontId="1" fillId="0" borderId="12" xfId="1" applyNumberFormat="1" applyFont="1" applyBorder="1" applyAlignment="1">
      <alignment horizontal="right" vertical="center"/>
    </xf>
    <xf numFmtId="0" fontId="1" fillId="0" borderId="15" xfId="1" applyFont="1" applyBorder="1" applyAlignment="1">
      <alignment horizontal="center" vertical="center" wrapText="1"/>
    </xf>
    <xf numFmtId="1" fontId="1" fillId="3" borderId="11" xfId="1" applyNumberFormat="1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76" fontId="1" fillId="0" borderId="15" xfId="1" applyNumberFormat="1" applyFont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182" fontId="1" fillId="3" borderId="11" xfId="1" applyNumberFormat="1" applyFont="1" applyFill="1" applyBorder="1" applyAlignment="1">
      <alignment horizontal="center" vertical="center"/>
    </xf>
    <xf numFmtId="183" fontId="1" fillId="0" borderId="14" xfId="1" applyNumberFormat="1" applyFont="1" applyBorder="1" applyAlignment="1">
      <alignment horizontal="center" vertical="center"/>
    </xf>
    <xf numFmtId="177" fontId="1" fillId="0" borderId="14" xfId="3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 wrapText="1"/>
    </xf>
    <xf numFmtId="20" fontId="1" fillId="0" borderId="14" xfId="1" applyNumberFormat="1" applyFont="1" applyBorder="1" applyAlignment="1">
      <alignment horizontal="center" vertical="center"/>
    </xf>
    <xf numFmtId="20" fontId="1" fillId="0" borderId="15" xfId="1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 shrinkToFit="1"/>
    </xf>
    <xf numFmtId="182" fontId="1" fillId="0" borderId="38" xfId="1" applyNumberFormat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182" fontId="1" fillId="0" borderId="11" xfId="1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1" fontId="1" fillId="3" borderId="13" xfId="1" applyNumberFormat="1" applyFont="1" applyFill="1" applyBorder="1" applyAlignment="1">
      <alignment horizontal="center" vertical="center"/>
    </xf>
    <xf numFmtId="2" fontId="1" fillId="0" borderId="30" xfId="1" applyNumberFormat="1" applyFont="1" applyBorder="1" applyAlignment="1">
      <alignment horizontal="right" vertical="center"/>
    </xf>
    <xf numFmtId="0" fontId="1" fillId="0" borderId="16" xfId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/>
    </xf>
    <xf numFmtId="178" fontId="1" fillId="0" borderId="3" xfId="1" applyNumberFormat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182" fontId="1" fillId="3" borderId="2" xfId="1" applyNumberFormat="1" applyFont="1" applyFill="1" applyBorder="1" applyAlignment="1">
      <alignment horizontal="center" vertical="center"/>
    </xf>
    <xf numFmtId="183" fontId="1" fillId="0" borderId="3" xfId="1" applyNumberFormat="1" applyFont="1" applyBorder="1" applyAlignment="1">
      <alignment horizontal="center" vertical="center"/>
    </xf>
    <xf numFmtId="177" fontId="1" fillId="0" borderId="3" xfId="3" applyNumberFormat="1" applyFont="1" applyBorder="1" applyAlignment="1">
      <alignment horizontal="center" vertical="center"/>
    </xf>
    <xf numFmtId="20" fontId="1" fillId="0" borderId="3" xfId="1" applyNumberFormat="1" applyFont="1" applyBorder="1" applyAlignment="1">
      <alignment horizontal="center" vertical="center"/>
    </xf>
    <xf numFmtId="20" fontId="1" fillId="0" borderId="16" xfId="1" applyNumberFormat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 shrinkToFit="1"/>
    </xf>
    <xf numFmtId="0" fontId="1" fillId="0" borderId="52" xfId="2" applyFont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2" fontId="1" fillId="0" borderId="30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 wrapText="1"/>
    </xf>
    <xf numFmtId="182" fontId="1" fillId="0" borderId="53" xfId="1" applyNumberFormat="1" applyFont="1" applyBorder="1" applyAlignment="1">
      <alignment horizontal="center" vertical="center"/>
    </xf>
    <xf numFmtId="177" fontId="1" fillId="0" borderId="10" xfId="3" applyNumberFormat="1" applyFont="1" applyBorder="1" applyAlignment="1">
      <alignment horizontal="center" vertical="center"/>
    </xf>
    <xf numFmtId="0" fontId="1" fillId="0" borderId="55" xfId="1" applyFont="1" applyBorder="1" applyAlignment="1">
      <alignment horizontal="center" vertical="center" shrinkToFit="1"/>
    </xf>
    <xf numFmtId="0" fontId="1" fillId="0" borderId="56" xfId="1" applyFont="1" applyBorder="1">
      <alignment vertical="center"/>
    </xf>
    <xf numFmtId="176" fontId="1" fillId="0" borderId="5" xfId="1" applyNumberFormat="1" applyFont="1" applyBorder="1" applyAlignment="1">
      <alignment horizontal="center" vertical="center"/>
    </xf>
    <xf numFmtId="2" fontId="1" fillId="0" borderId="6" xfId="1" applyNumberFormat="1" applyFont="1" applyBorder="1" applyAlignment="1">
      <alignment horizontal="center" vertical="center"/>
    </xf>
    <xf numFmtId="1" fontId="1" fillId="3" borderId="7" xfId="1" applyNumberFormat="1" applyFont="1" applyFill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76" fontId="1" fillId="0" borderId="8" xfId="1" applyNumberFormat="1" applyFont="1" applyBorder="1" applyAlignment="1">
      <alignment horizontal="center" vertical="center"/>
    </xf>
    <xf numFmtId="182" fontId="1" fillId="3" borderId="7" xfId="1" applyNumberFormat="1" applyFont="1" applyFill="1" applyBorder="1" applyAlignment="1">
      <alignment horizontal="center" vertical="center"/>
    </xf>
    <xf numFmtId="183" fontId="1" fillId="0" borderId="5" xfId="1" applyNumberFormat="1" applyFont="1" applyBorder="1" applyAlignment="1">
      <alignment horizontal="center" vertical="center"/>
    </xf>
    <xf numFmtId="177" fontId="1" fillId="0" borderId="5" xfId="3" applyNumberFormat="1" applyFont="1" applyBorder="1" applyAlignment="1">
      <alignment horizontal="center" vertical="center"/>
    </xf>
    <xf numFmtId="178" fontId="1" fillId="0" borderId="7" xfId="1" applyNumberFormat="1" applyFont="1" applyBorder="1" applyAlignment="1">
      <alignment horizontal="center" vertical="center" shrinkToFit="1"/>
    </xf>
    <xf numFmtId="178" fontId="1" fillId="0" borderId="5" xfId="1" applyNumberFormat="1" applyFont="1" applyBorder="1" applyAlignment="1">
      <alignment horizontal="center" vertical="center" shrinkToFit="1"/>
    </xf>
    <xf numFmtId="184" fontId="1" fillId="0" borderId="5" xfId="1" applyNumberFormat="1" applyFont="1" applyBorder="1" applyAlignment="1">
      <alignment horizontal="center" vertical="center" shrinkToFit="1"/>
    </xf>
    <xf numFmtId="176" fontId="1" fillId="0" borderId="5" xfId="1" applyNumberFormat="1" applyFont="1" applyBorder="1" applyAlignment="1">
      <alignment horizontal="center" vertical="center" shrinkToFit="1"/>
    </xf>
    <xf numFmtId="176" fontId="1" fillId="0" borderId="8" xfId="1" applyNumberFormat="1" applyFont="1" applyBorder="1" applyAlignment="1">
      <alignment horizontal="center" vertical="center" shrinkToFit="1"/>
    </xf>
    <xf numFmtId="182" fontId="1" fillId="0" borderId="9" xfId="1" applyNumberFormat="1" applyFont="1" applyBorder="1" applyAlignment="1">
      <alignment horizontal="center" vertical="center" shrinkToFit="1"/>
    </xf>
    <xf numFmtId="177" fontId="1" fillId="0" borderId="5" xfId="3" applyNumberFormat="1" applyFont="1" applyBorder="1" applyAlignment="1">
      <alignment horizontal="center" vertical="center" shrinkToFit="1"/>
    </xf>
    <xf numFmtId="0" fontId="1" fillId="0" borderId="0" xfId="1" applyFont="1" applyAlignment="1">
      <alignment vertical="center" shrinkToFit="1"/>
    </xf>
    <xf numFmtId="20" fontId="1" fillId="0" borderId="39" xfId="1" applyNumberFormat="1" applyFont="1" applyBorder="1" applyAlignment="1">
      <alignment horizontal="center" vertical="center"/>
    </xf>
    <xf numFmtId="177" fontId="1" fillId="0" borderId="22" xfId="3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shrinkToFit="1"/>
    </xf>
    <xf numFmtId="0" fontId="1" fillId="0" borderId="52" xfId="1" applyFont="1" applyBorder="1" applyAlignment="1">
      <alignment horizontal="left" vertical="center"/>
    </xf>
    <xf numFmtId="182" fontId="1" fillId="0" borderId="2" xfId="1" applyNumberFormat="1" applyFont="1" applyBorder="1" applyAlignment="1">
      <alignment horizontal="center" vertical="center"/>
    </xf>
    <xf numFmtId="184" fontId="1" fillId="0" borderId="5" xfId="1" applyNumberFormat="1" applyFont="1" applyBorder="1" applyAlignment="1">
      <alignment horizontal="center" vertical="center" wrapText="1"/>
    </xf>
    <xf numFmtId="182" fontId="1" fillId="0" borderId="7" xfId="1" applyNumberFormat="1" applyFont="1" applyBorder="1" applyAlignment="1">
      <alignment horizontal="center" vertical="center"/>
    </xf>
    <xf numFmtId="2" fontId="1" fillId="0" borderId="21" xfId="2" applyNumberFormat="1" applyFont="1" applyBorder="1" applyAlignment="1">
      <alignment horizontal="center" vertical="center"/>
    </xf>
    <xf numFmtId="2" fontId="1" fillId="0" borderId="23" xfId="1" applyNumberFormat="1" applyFont="1" applyBorder="1" applyAlignment="1">
      <alignment horizontal="right" vertical="center"/>
    </xf>
    <xf numFmtId="0" fontId="1" fillId="0" borderId="39" xfId="1" applyFont="1" applyBorder="1" applyAlignment="1">
      <alignment horizontal="center" vertical="center" wrapText="1"/>
    </xf>
    <xf numFmtId="1" fontId="1" fillId="3" borderId="38" xfId="1" applyNumberFormat="1" applyFont="1" applyFill="1" applyBorder="1" applyAlignment="1">
      <alignment horizontal="center" vertical="center"/>
    </xf>
    <xf numFmtId="1" fontId="1" fillId="0" borderId="22" xfId="1" applyNumberFormat="1" applyFont="1" applyBorder="1" applyAlignment="1">
      <alignment horizontal="center" vertical="center"/>
    </xf>
    <xf numFmtId="176" fontId="1" fillId="0" borderId="39" xfId="1" applyNumberFormat="1" applyFont="1" applyBorder="1" applyAlignment="1">
      <alignment horizontal="center" vertical="center"/>
    </xf>
    <xf numFmtId="1" fontId="1" fillId="3" borderId="21" xfId="1" applyNumberFormat="1" applyFont="1" applyFill="1" applyBorder="1" applyAlignment="1">
      <alignment horizontal="center" vertical="center"/>
    </xf>
    <xf numFmtId="182" fontId="1" fillId="3" borderId="38" xfId="1" applyNumberFormat="1" applyFont="1" applyFill="1" applyBorder="1" applyAlignment="1">
      <alignment horizontal="center" vertical="center"/>
    </xf>
    <xf numFmtId="183" fontId="1" fillId="0" borderId="22" xfId="1" applyNumberFormat="1" applyFont="1" applyBorder="1" applyAlignment="1">
      <alignment horizontal="center" vertical="center"/>
    </xf>
    <xf numFmtId="178" fontId="1" fillId="0" borderId="38" xfId="1" applyNumberFormat="1" applyFont="1" applyBorder="1" applyAlignment="1">
      <alignment horizontal="center" vertical="center"/>
    </xf>
    <xf numFmtId="178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 wrapText="1"/>
    </xf>
    <xf numFmtId="178" fontId="1" fillId="0" borderId="39" xfId="1" applyNumberFormat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20" fontId="1" fillId="0" borderId="22" xfId="1" applyNumberFormat="1" applyFont="1" applyBorder="1" applyAlignment="1">
      <alignment horizontal="center" vertical="center"/>
    </xf>
    <xf numFmtId="182" fontId="1" fillId="0" borderId="21" xfId="1" applyNumberFormat="1" applyFont="1" applyBorder="1" applyAlignment="1">
      <alignment horizontal="center" vertical="center"/>
    </xf>
    <xf numFmtId="182" fontId="1" fillId="0" borderId="13" xfId="1" applyNumberFormat="1" applyFont="1" applyBorder="1" applyAlignment="1">
      <alignment horizontal="center" vertical="center"/>
    </xf>
    <xf numFmtId="182" fontId="1" fillId="0" borderId="52" xfId="1" applyNumberFormat="1" applyFont="1" applyBorder="1" applyAlignment="1">
      <alignment horizontal="center" vertical="center"/>
    </xf>
    <xf numFmtId="182" fontId="1" fillId="0" borderId="9" xfId="1" applyNumberFormat="1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182" fontId="1" fillId="3" borderId="57" xfId="1" applyNumberFormat="1" applyFont="1" applyFill="1" applyBorder="1" applyAlignment="1">
      <alignment horizontal="center" vertical="center"/>
    </xf>
    <xf numFmtId="183" fontId="1" fillId="0" borderId="10" xfId="1" applyNumberFormat="1" applyFont="1" applyBorder="1" applyAlignment="1">
      <alignment horizontal="center" vertical="center"/>
    </xf>
    <xf numFmtId="176" fontId="1" fillId="0" borderId="22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1" fillId="0" borderId="58" xfId="1" applyFont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>
      <alignment vertical="center"/>
    </xf>
    <xf numFmtId="20" fontId="1" fillId="0" borderId="14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20" fontId="1" fillId="0" borderId="5" xfId="1" applyNumberFormat="1" applyFont="1" applyBorder="1" applyAlignment="1">
      <alignment horizontal="center" vertical="center"/>
    </xf>
    <xf numFmtId="20" fontId="1" fillId="0" borderId="8" xfId="1" applyNumberFormat="1" applyFont="1" applyBorder="1" applyAlignment="1">
      <alignment horizontal="center" vertical="center"/>
    </xf>
    <xf numFmtId="178" fontId="1" fillId="0" borderId="16" xfId="1" applyNumberFormat="1" applyFont="1" applyBorder="1" applyAlignment="1">
      <alignment horizontal="center" vertical="center"/>
    </xf>
    <xf numFmtId="182" fontId="1" fillId="0" borderId="59" xfId="1" applyNumberFormat="1" applyFont="1" applyBorder="1" applyAlignment="1">
      <alignment horizontal="center" vertical="center"/>
    </xf>
    <xf numFmtId="177" fontId="1" fillId="0" borderId="60" xfId="3" applyNumberFormat="1" applyFont="1" applyBorder="1" applyAlignment="1">
      <alignment horizontal="center" vertical="center"/>
    </xf>
    <xf numFmtId="178" fontId="1" fillId="0" borderId="58" xfId="1" applyNumberFormat="1" applyFont="1" applyBorder="1" applyAlignment="1">
      <alignment horizontal="center" vertical="center"/>
    </xf>
    <xf numFmtId="178" fontId="1" fillId="0" borderId="37" xfId="1" applyNumberFormat="1" applyFont="1" applyBorder="1" applyAlignment="1">
      <alignment horizontal="center" vertical="center"/>
    </xf>
    <xf numFmtId="1" fontId="1" fillId="0" borderId="0" xfId="4" applyNumberFormat="1" applyFont="1" applyAlignment="1">
      <alignment horizontal="center" vertical="center"/>
    </xf>
    <xf numFmtId="178" fontId="0" fillId="0" borderId="14" xfId="1" applyNumberFormat="1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0" fontId="1" fillId="0" borderId="16" xfId="5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5" fillId="2" borderId="20" xfId="4" applyFont="1" applyFill="1" applyBorder="1" applyAlignment="1">
      <alignment horizontal="center" vertical="center"/>
    </xf>
    <xf numFmtId="0" fontId="15" fillId="2" borderId="4" xfId="4" applyFont="1" applyFill="1" applyBorder="1" applyAlignment="1">
      <alignment horizontal="center"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 textRotation="255"/>
    </xf>
    <xf numFmtId="0" fontId="1" fillId="0" borderId="1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5" fillId="4" borderId="1" xfId="4" applyFont="1" applyFill="1" applyBorder="1" applyAlignment="1">
      <alignment horizontal="center" vertical="center"/>
    </xf>
    <xf numFmtId="0" fontId="15" fillId="4" borderId="20" xfId="4" applyFont="1" applyFill="1" applyBorder="1" applyAlignment="1">
      <alignment horizontal="center" vertical="center"/>
    </xf>
    <xf numFmtId="0" fontId="15" fillId="4" borderId="4" xfId="4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 vertical="center"/>
    </xf>
    <xf numFmtId="0" fontId="15" fillId="3" borderId="20" xfId="4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 shrinkToFit="1"/>
    </xf>
    <xf numFmtId="0" fontId="15" fillId="6" borderId="20" xfId="4" applyFont="1" applyFill="1" applyBorder="1" applyAlignment="1">
      <alignment horizontal="center" vertical="center" shrinkToFit="1"/>
    </xf>
    <xf numFmtId="0" fontId="15" fillId="6" borderId="4" xfId="4" applyFont="1" applyFill="1" applyBorder="1" applyAlignment="1">
      <alignment horizontal="center" vertical="center" shrinkToFit="1"/>
    </xf>
    <xf numFmtId="176" fontId="12" fillId="5" borderId="12" xfId="6" applyNumberFormat="1" applyFont="1" applyFill="1" applyBorder="1" applyAlignment="1">
      <alignment horizontal="center" vertical="center"/>
    </xf>
    <xf numFmtId="176" fontId="12" fillId="5" borderId="13" xfId="6" applyNumberFormat="1" applyFont="1" applyFill="1" applyBorder="1" applyAlignment="1">
      <alignment horizontal="center" vertical="center"/>
    </xf>
    <xf numFmtId="0" fontId="12" fillId="0" borderId="12" xfId="5" applyFont="1" applyBorder="1" applyAlignment="1">
      <alignment horizontal="center" vertical="center"/>
    </xf>
    <xf numFmtId="0" fontId="12" fillId="0" borderId="13" xfId="5" applyFont="1" applyBorder="1" applyAlignment="1">
      <alignment horizontal="center" vertical="center"/>
    </xf>
    <xf numFmtId="177" fontId="12" fillId="0" borderId="12" xfId="5" applyNumberFormat="1" applyFont="1" applyBorder="1" applyAlignment="1">
      <alignment horizontal="center" vertical="center"/>
    </xf>
    <xf numFmtId="177" fontId="12" fillId="0" borderId="13" xfId="5" applyNumberFormat="1" applyFont="1" applyBorder="1" applyAlignment="1">
      <alignment horizontal="center" vertical="center"/>
    </xf>
    <xf numFmtId="177" fontId="12" fillId="0" borderId="12" xfId="3" applyNumberFormat="1" applyFont="1" applyFill="1" applyBorder="1" applyAlignment="1">
      <alignment horizontal="center" vertical="center"/>
    </xf>
    <xf numFmtId="177" fontId="12" fillId="0" borderId="13" xfId="3" applyNumberFormat="1" applyFont="1" applyFill="1" applyBorder="1" applyAlignment="1">
      <alignment horizontal="center" vertical="center"/>
    </xf>
    <xf numFmtId="176" fontId="5" fillId="0" borderId="12" xfId="5" applyNumberFormat="1" applyFont="1" applyBorder="1" applyAlignment="1">
      <alignment horizontal="center" vertical="center"/>
    </xf>
    <xf numFmtId="176" fontId="5" fillId="0" borderId="13" xfId="5" applyNumberFormat="1" applyFont="1" applyBorder="1" applyAlignment="1">
      <alignment horizontal="center" vertical="center"/>
    </xf>
    <xf numFmtId="176" fontId="5" fillId="0" borderId="12" xfId="6" applyNumberFormat="1" applyFont="1" applyBorder="1" applyAlignment="1">
      <alignment horizontal="center" vertical="center"/>
    </xf>
    <xf numFmtId="176" fontId="5" fillId="0" borderId="13" xfId="6" applyNumberFormat="1" applyFont="1" applyBorder="1" applyAlignment="1">
      <alignment horizontal="center" vertical="center"/>
    </xf>
    <xf numFmtId="176" fontId="12" fillId="5" borderId="12" xfId="5" applyNumberFormat="1" applyFont="1" applyFill="1" applyBorder="1" applyAlignment="1">
      <alignment horizontal="center" vertical="center"/>
    </xf>
    <xf numFmtId="176" fontId="12" fillId="5" borderId="13" xfId="5" applyNumberFormat="1" applyFont="1" applyFill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" fillId="0" borderId="12" xfId="5" applyFont="1" applyBorder="1" applyAlignment="1">
      <alignment horizontal="center" vertical="center"/>
    </xf>
    <xf numFmtId="0" fontId="1" fillId="0" borderId="13" xfId="5" applyFont="1" applyBorder="1" applyAlignment="1">
      <alignment horizontal="center" vertical="center"/>
    </xf>
    <xf numFmtId="179" fontId="1" fillId="3" borderId="12" xfId="6" applyNumberFormat="1" applyFont="1" applyFill="1" applyBorder="1" applyAlignment="1">
      <alignment horizontal="center" vertical="center"/>
    </xf>
    <xf numFmtId="179" fontId="1" fillId="3" borderId="13" xfId="6" applyNumberFormat="1" applyFont="1" applyFill="1" applyBorder="1" applyAlignment="1">
      <alignment horizontal="center" vertical="center"/>
    </xf>
    <xf numFmtId="179" fontId="0" fillId="6" borderId="12" xfId="6" applyNumberFormat="1" applyFont="1" applyFill="1" applyBorder="1" applyAlignment="1">
      <alignment horizontal="center" vertical="center"/>
    </xf>
    <xf numFmtId="179" fontId="1" fillId="6" borderId="13" xfId="6" applyNumberFormat="1" applyFont="1" applyFill="1" applyBorder="1" applyAlignment="1">
      <alignment horizontal="center" vertical="center"/>
    </xf>
    <xf numFmtId="179" fontId="0" fillId="4" borderId="12" xfId="6" applyNumberFormat="1" applyFont="1" applyFill="1" applyBorder="1" applyAlignment="1">
      <alignment horizontal="center" vertical="center"/>
    </xf>
    <xf numFmtId="179" fontId="1" fillId="4" borderId="13" xfId="6" applyNumberFormat="1" applyFont="1" applyFill="1" applyBorder="1" applyAlignment="1">
      <alignment horizontal="center" vertical="center"/>
    </xf>
    <xf numFmtId="179" fontId="0" fillId="2" borderId="12" xfId="6" applyNumberFormat="1" applyFont="1" applyFill="1" applyBorder="1" applyAlignment="1">
      <alignment horizontal="center" vertical="center"/>
    </xf>
    <xf numFmtId="179" fontId="1" fillId="2" borderId="13" xfId="6" applyNumberFormat="1" applyFont="1" applyFill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7" borderId="12" xfId="5" applyFont="1" applyFill="1" applyBorder="1" applyAlignment="1">
      <alignment horizontal="center" vertical="center"/>
    </xf>
    <xf numFmtId="0" fontId="10" fillId="7" borderId="13" xfId="5" applyFont="1" applyFill="1" applyBorder="1" applyAlignment="1">
      <alignment horizontal="center" vertical="center"/>
    </xf>
    <xf numFmtId="179" fontId="5" fillId="0" borderId="12" xfId="6" applyNumberFormat="1" applyFont="1" applyBorder="1" applyAlignment="1">
      <alignment horizontal="center" vertical="center"/>
    </xf>
    <xf numFmtId="179" fontId="5" fillId="0" borderId="13" xfId="6" applyNumberFormat="1" applyFont="1" applyBorder="1" applyAlignment="1">
      <alignment horizontal="center" vertical="center"/>
    </xf>
    <xf numFmtId="180" fontId="5" fillId="0" borderId="12" xfId="6" applyNumberFormat="1" applyFont="1" applyBorder="1" applyAlignment="1">
      <alignment horizontal="center" vertical="center"/>
    </xf>
    <xf numFmtId="180" fontId="5" fillId="0" borderId="13" xfId="6" applyNumberFormat="1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11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56" xfId="1" applyFont="1" applyBorder="1" applyAlignment="1">
      <alignment vertical="center" shrinkToFit="1"/>
    </xf>
    <xf numFmtId="0" fontId="1" fillId="0" borderId="7" xfId="1" applyFont="1" applyBorder="1" applyAlignment="1">
      <alignment horizontal="center" vertical="center" shrinkToFit="1"/>
    </xf>
    <xf numFmtId="0" fontId="1" fillId="0" borderId="8" xfId="1" applyFont="1" applyBorder="1" applyAlignment="1">
      <alignment horizontal="center" vertical="center" shrinkToFit="1"/>
    </xf>
    <xf numFmtId="0" fontId="1" fillId="0" borderId="12" xfId="1" applyFont="1" applyBorder="1" applyAlignment="1">
      <alignment horizontal="left" vertical="center" shrinkToFit="1"/>
    </xf>
    <xf numFmtId="0" fontId="1" fillId="0" borderId="13" xfId="1" applyFont="1" applyBorder="1" applyAlignment="1">
      <alignment horizontal="left" vertical="center" shrinkToFit="1"/>
    </xf>
    <xf numFmtId="0" fontId="1" fillId="0" borderId="11" xfId="1" applyFont="1" applyBorder="1" applyAlignment="1">
      <alignment horizontal="center" vertical="center" shrinkToFit="1"/>
    </xf>
    <xf numFmtId="0" fontId="1" fillId="0" borderId="15" xfId="1" applyFont="1" applyBorder="1" applyAlignment="1">
      <alignment horizontal="center" vertical="center" shrinkToFit="1"/>
    </xf>
    <xf numFmtId="0" fontId="27" fillId="10" borderId="46" xfId="1" applyFont="1" applyFill="1" applyBorder="1" applyAlignment="1">
      <alignment horizontal="center" vertical="center" wrapText="1"/>
    </xf>
    <xf numFmtId="0" fontId="27" fillId="10" borderId="48" xfId="1" applyFont="1" applyFill="1" applyBorder="1" applyAlignment="1">
      <alignment horizontal="center" vertical="center" wrapText="1"/>
    </xf>
    <xf numFmtId="0" fontId="27" fillId="10" borderId="54" xfId="1" applyFont="1" applyFill="1" applyBorder="1" applyAlignment="1">
      <alignment horizontal="center" vertical="center" wrapText="1"/>
    </xf>
    <xf numFmtId="0" fontId="1" fillId="0" borderId="23" xfId="1" applyFont="1" applyBorder="1" applyAlignment="1">
      <alignment horizontal="left" vertical="center" shrinkToFit="1"/>
    </xf>
    <xf numFmtId="0" fontId="1" fillId="0" borderId="21" xfId="1" applyFont="1" applyBorder="1" applyAlignment="1">
      <alignment horizontal="left" vertical="center" shrinkToFit="1"/>
    </xf>
    <xf numFmtId="177" fontId="1" fillId="0" borderId="40" xfId="3" applyNumberFormat="1" applyFont="1" applyBorder="1" applyAlignment="1">
      <alignment horizontal="center" vertical="center" shrinkToFit="1"/>
    </xf>
    <xf numFmtId="177" fontId="1" fillId="0" borderId="47" xfId="3" applyNumberFormat="1" applyFont="1" applyBorder="1" applyAlignment="1">
      <alignment horizontal="center" vertical="center" shrinkToFit="1"/>
    </xf>
    <xf numFmtId="177" fontId="1" fillId="0" borderId="44" xfId="3" applyNumberFormat="1" applyFont="1" applyBorder="1" applyAlignment="1">
      <alignment horizontal="center" vertical="center" shrinkToFit="1"/>
    </xf>
    <xf numFmtId="0" fontId="1" fillId="0" borderId="38" xfId="1" applyFont="1" applyBorder="1" applyAlignment="1">
      <alignment horizontal="center" vertical="center" shrinkToFit="1"/>
    </xf>
    <xf numFmtId="0" fontId="1" fillId="0" borderId="39" xfId="1" applyFont="1" applyBorder="1" applyAlignment="1">
      <alignment horizontal="center" vertical="center" shrinkToFit="1"/>
    </xf>
    <xf numFmtId="177" fontId="1" fillId="0" borderId="40" xfId="3" applyNumberFormat="1" applyFont="1" applyBorder="1" applyAlignment="1">
      <alignment horizontal="center" vertical="center"/>
    </xf>
    <xf numFmtId="177" fontId="1" fillId="0" borderId="47" xfId="3" applyNumberFormat="1" applyFont="1" applyBorder="1" applyAlignment="1">
      <alignment horizontal="center" vertical="center"/>
    </xf>
    <xf numFmtId="177" fontId="1" fillId="0" borderId="44" xfId="3" applyNumberFormat="1" applyFont="1" applyBorder="1" applyAlignment="1">
      <alignment horizontal="center" vertical="center"/>
    </xf>
    <xf numFmtId="0" fontId="26" fillId="3" borderId="46" xfId="1" applyFont="1" applyFill="1" applyBorder="1" applyAlignment="1">
      <alignment horizontal="center" vertical="center" wrapText="1"/>
    </xf>
    <xf numFmtId="0" fontId="26" fillId="3" borderId="48" xfId="1" applyFont="1" applyFill="1" applyBorder="1" applyAlignment="1">
      <alignment horizontal="center" vertical="center"/>
    </xf>
    <xf numFmtId="0" fontId="26" fillId="3" borderId="50" xfId="1" applyFont="1" applyFill="1" applyBorder="1" applyAlignment="1">
      <alignment horizontal="center" vertical="center"/>
    </xf>
    <xf numFmtId="0" fontId="26" fillId="3" borderId="54" xfId="1" applyFont="1" applyFill="1" applyBorder="1" applyAlignment="1">
      <alignment horizontal="center" vertical="center"/>
    </xf>
    <xf numFmtId="0" fontId="1" fillId="0" borderId="12" xfId="2" applyFont="1" applyBorder="1" applyAlignment="1">
      <alignment horizontal="left" vertical="center" shrinkToFit="1"/>
    </xf>
    <xf numFmtId="0" fontId="1" fillId="0" borderId="13" xfId="2" applyFont="1" applyBorder="1" applyAlignment="1">
      <alignment horizontal="left" vertical="center" shrinkToFit="1"/>
    </xf>
    <xf numFmtId="0" fontId="1" fillId="0" borderId="14" xfId="1" applyFont="1" applyBorder="1" applyAlignment="1">
      <alignment horizontal="left" vertical="center" shrinkToFit="1"/>
    </xf>
    <xf numFmtId="0" fontId="1" fillId="5" borderId="39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horizontal="center" vertical="center" wrapText="1"/>
    </xf>
    <xf numFmtId="0" fontId="1" fillId="6" borderId="45" xfId="1" applyFont="1" applyFill="1" applyBorder="1" applyAlignment="1">
      <alignment horizontal="center" vertical="center" wrapText="1"/>
    </xf>
    <xf numFmtId="0" fontId="1" fillId="0" borderId="22" xfId="1" applyFont="1" applyBorder="1" applyAlignment="1">
      <alignment horizontal="left" vertical="center" shrinkToFit="1"/>
    </xf>
    <xf numFmtId="177" fontId="1" fillId="0" borderId="4" xfId="3" applyNumberFormat="1" applyFont="1" applyBorder="1" applyAlignment="1">
      <alignment horizontal="center" vertical="center"/>
    </xf>
    <xf numFmtId="177" fontId="1" fillId="0" borderId="49" xfId="3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177" fontId="1" fillId="0" borderId="8" xfId="3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9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" fillId="2" borderId="38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4" borderId="39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/>
    </xf>
    <xf numFmtId="0" fontId="1" fillId="3" borderId="38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4" borderId="37" xfId="1" applyFont="1" applyFill="1" applyBorder="1" applyAlignment="1">
      <alignment horizontal="center" vertical="center"/>
    </xf>
    <xf numFmtId="0" fontId="1" fillId="4" borderId="43" xfId="1" applyFont="1" applyFill="1" applyBorder="1" applyAlignment="1">
      <alignment horizontal="center" vertical="center"/>
    </xf>
    <xf numFmtId="0" fontId="1" fillId="5" borderId="37" xfId="1" applyFont="1" applyFill="1" applyBorder="1" applyAlignment="1">
      <alignment horizontal="center" vertical="center"/>
    </xf>
    <xf numFmtId="0" fontId="1" fillId="5" borderId="43" xfId="1" applyFont="1" applyFill="1" applyBorder="1" applyAlignment="1">
      <alignment horizontal="center" vertical="center"/>
    </xf>
    <xf numFmtId="0" fontId="1" fillId="6" borderId="40" xfId="1" applyFont="1" applyFill="1" applyBorder="1" applyAlignment="1">
      <alignment horizontal="center" vertical="center" wrapText="1" shrinkToFit="1"/>
    </xf>
    <xf numFmtId="0" fontId="1" fillId="6" borderId="44" xfId="1" applyFont="1" applyFill="1" applyBorder="1" applyAlignment="1">
      <alignment horizontal="center" vertical="center" shrinkToFit="1"/>
    </xf>
    <xf numFmtId="0" fontId="1" fillId="0" borderId="37" xfId="1" applyFont="1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3" borderId="21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181" fontId="3" fillId="0" borderId="2" xfId="1" applyNumberFormat="1" applyFont="1" applyBorder="1" applyAlignment="1">
      <alignment horizontal="left" vertical="center"/>
    </xf>
    <xf numFmtId="181" fontId="3" fillId="0" borderId="3" xfId="1" applyNumberFormat="1" applyFont="1" applyBorder="1" applyAlignment="1">
      <alignment horizontal="left" vertical="center"/>
    </xf>
    <xf numFmtId="0" fontId="1" fillId="0" borderId="35" xfId="1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/>
    </xf>
    <xf numFmtId="0" fontId="1" fillId="0" borderId="36" xfId="1" applyFont="1" applyBorder="1" applyAlignment="1">
      <alignment horizontal="center" vertical="center" shrinkToFit="1"/>
    </xf>
    <xf numFmtId="0" fontId="1" fillId="0" borderId="42" xfId="1" applyFont="1" applyBorder="1" applyAlignment="1">
      <alignment horizontal="center" vertical="center" shrinkToFit="1"/>
    </xf>
    <xf numFmtId="0" fontId="1" fillId="0" borderId="5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61" xfId="1" applyFont="1" applyBorder="1" applyAlignment="1">
      <alignment horizontal="center" vertical="center"/>
    </xf>
    <xf numFmtId="0" fontId="6" fillId="0" borderId="62" xfId="1" applyFont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6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0" fontId="1" fillId="0" borderId="23" xfId="2" applyFont="1" applyBorder="1" applyAlignment="1">
      <alignment horizontal="left" vertical="center" shrinkToFit="1"/>
    </xf>
    <xf numFmtId="0" fontId="1" fillId="0" borderId="21" xfId="2" applyFont="1" applyBorder="1" applyAlignment="1">
      <alignment horizontal="left" vertical="center" shrinkToFit="1"/>
    </xf>
    <xf numFmtId="0" fontId="0" fillId="0" borderId="12" xfId="1" applyFont="1" applyBorder="1" applyAlignment="1">
      <alignment horizontal="left" vertical="center" shrinkToFit="1"/>
    </xf>
  </cellXfs>
  <cellStyles count="9">
    <cellStyle name="一般" xfId="0" builtinId="0"/>
    <cellStyle name="一般 2 2" xfId="1" xr:uid="{FD9C3494-89B4-40BE-A62D-AE28B16707D9}"/>
    <cellStyle name="一般 2 2 2" xfId="5" xr:uid="{65E858B4-CB97-4E8F-831D-B334042290BA}"/>
    <cellStyle name="一般 2 2 2 2" xfId="7" xr:uid="{6F613A60-C76D-48D9-B33D-ED0C161001E9}"/>
    <cellStyle name="一般 2 4" xfId="2" xr:uid="{B46D06AD-D54C-4426-B903-C6427CC8B169}"/>
    <cellStyle name="一般 3" xfId="4" xr:uid="{EA19976B-D997-49EA-AA1A-9854DC043CF3}"/>
    <cellStyle name="一般 3 3" xfId="8" xr:uid="{0DA524C1-465A-4EC7-A7A4-462B10739891}"/>
    <cellStyle name="千分位 2" xfId="6" xr:uid="{A276D7AA-8E26-48AC-BD71-DA940B7B10B4}"/>
    <cellStyle name="百分比 2" xfId="3" xr:uid="{055078C9-8DB7-4BBB-B6D1-0B8A72CCDDD4}"/>
  </cellStyles>
  <dxfs count="82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9F79-69D0-46FA-88BE-D59CAC5772A2}">
  <sheetPr>
    <tabColor theme="8" tint="0.59999389629810485"/>
  </sheetPr>
  <dimension ref="B1:AR36"/>
  <sheetViews>
    <sheetView tabSelected="1" zoomScale="70" zoomScaleNormal="70" workbookViewId="0">
      <selection activeCell="AB26" sqref="AB2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276</v>
      </c>
      <c r="D3" s="249"/>
      <c r="E3" s="7" t="s">
        <v>2</v>
      </c>
      <c r="F3" s="250">
        <f>'1031(18度C)'!D1+'1031(4度C)'!D1</f>
        <v>181372</v>
      </c>
      <c r="G3" s="251"/>
      <c r="H3" s="7" t="s">
        <v>3</v>
      </c>
      <c r="I3" s="252">
        <f>'1031(18度C)'!F1+'1031(4度C)'!F1</f>
        <v>5667008.7700000005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460.16867032243744</v>
      </c>
      <c r="F6" s="227" t="e">
        <f>AVERAGE(#REF!,D13:K13)</f>
        <v>#REF!</v>
      </c>
      <c r="G6" s="228">
        <f>AVERAGE(D13:K13)</f>
        <v>195.87163305515119</v>
      </c>
      <c r="H6" s="229"/>
      <c r="I6" s="228">
        <f>AVERAGE(L13:O13)</f>
        <v>95.202398800599696</v>
      </c>
      <c r="J6" s="229"/>
      <c r="K6" s="228">
        <f>AVERAGE(D27:O27)</f>
        <v>597.79868469126779</v>
      </c>
      <c r="L6" s="229"/>
      <c r="M6" s="228">
        <f>AVERAGE(P27:X27)</f>
        <v>783.48901098901092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405.40262185978696</v>
      </c>
      <c r="F7" s="231" t="e">
        <f>AVERAGE(#REF!,D14:K14)</f>
        <v>#REF!</v>
      </c>
      <c r="G7" s="218">
        <f>AVERAGE(D14:K14)</f>
        <v>175.07502773492388</v>
      </c>
      <c r="H7" s="219"/>
      <c r="I7" s="218">
        <f>AVERAGE(L14:O14)</f>
        <v>84.05132411247186</v>
      </c>
      <c r="J7" s="219"/>
      <c r="K7" s="218">
        <f>AVERAGE(D28:O28)</f>
        <v>525.24375073613066</v>
      </c>
      <c r="L7" s="219"/>
      <c r="M7" s="218">
        <f>AVERAGE(P28:X28)</f>
        <v>688.62419230664023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0.88151209568243449</v>
      </c>
      <c r="F8" s="223" t="e">
        <f>AVERAGE(D15:K15,#REF!)</f>
        <v>#REF!</v>
      </c>
      <c r="G8" s="224">
        <f>AVERAGE(D15:K15)</f>
        <v>0.88730686533960867</v>
      </c>
      <c r="H8" s="225"/>
      <c r="I8" s="224">
        <f>AVERAGE(L15:O15)</f>
        <v>0.88289147544953051</v>
      </c>
      <c r="J8" s="225"/>
      <c r="K8" s="224">
        <f>AVERAGE(D29:O29)</f>
        <v>0.87766959516545184</v>
      </c>
      <c r="L8" s="225"/>
      <c r="M8" s="224">
        <f>AVERAGE(P29:X29)</f>
        <v>0.87822716697932734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80</v>
      </c>
      <c r="F13" s="24">
        <v>88.073394495412842</v>
      </c>
      <c r="G13" s="24">
        <v>86.956521739130437</v>
      </c>
      <c r="H13" s="24">
        <v>150</v>
      </c>
      <c r="I13" s="24">
        <v>250.92</v>
      </c>
      <c r="J13" s="24" t="s">
        <v>36</v>
      </c>
      <c r="K13" s="54">
        <v>600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102.47746827568665</v>
      </c>
      <c r="E14" s="28">
        <v>70.872697954564615</v>
      </c>
      <c r="F14" s="28">
        <v>77.470746533986357</v>
      </c>
      <c r="G14" s="28">
        <v>76.772177325356566</v>
      </c>
      <c r="H14" s="28">
        <v>132.95467040152573</v>
      </c>
      <c r="I14" s="28">
        <v>220.5925607942936</v>
      </c>
      <c r="J14" s="28" t="s">
        <v>36</v>
      </c>
      <c r="K14" s="55">
        <v>544.38487285905353</v>
      </c>
      <c r="L14" s="27" t="s">
        <v>36</v>
      </c>
      <c r="M14" s="67" t="s">
        <v>36</v>
      </c>
      <c r="N14" s="28">
        <v>91.307729284250101</v>
      </c>
      <c r="O14" s="29">
        <v>76.794918940693634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0.88993590870991035</v>
      </c>
      <c r="E15" s="32">
        <f t="shared" si="0"/>
        <v>0.8859087244320577</v>
      </c>
      <c r="F15" s="32">
        <f t="shared" si="0"/>
        <v>0.87961576793797014</v>
      </c>
      <c r="G15" s="32">
        <f t="shared" si="0"/>
        <v>0.88288003924160052</v>
      </c>
      <c r="H15" s="32">
        <f t="shared" si="0"/>
        <v>0.88636446934350488</v>
      </c>
      <c r="I15" s="32">
        <f t="shared" si="0"/>
        <v>0.87913502628046236</v>
      </c>
      <c r="J15" s="32" t="s">
        <v>36</v>
      </c>
      <c r="K15" s="56">
        <f t="shared" ref="K15" si="1">K14/K13</f>
        <v>0.90730812143175588</v>
      </c>
      <c r="L15" s="31" t="s">
        <v>36</v>
      </c>
      <c r="M15" s="68" t="s">
        <v>36</v>
      </c>
      <c r="N15" s="32">
        <f t="shared" ref="N15:O15" si="2">N14/N13</f>
        <v>0.88264138308108431</v>
      </c>
      <c r="O15" s="33">
        <f t="shared" si="2"/>
        <v>0.88314156781797681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</v>
      </c>
      <c r="F16" s="2">
        <v>0.25</v>
      </c>
      <c r="G16" s="2">
        <v>0.25013888888888891</v>
      </c>
      <c r="H16" s="2">
        <v>0.25</v>
      </c>
      <c r="I16" s="2">
        <v>0.25010416666666668</v>
      </c>
      <c r="J16" s="2" t="s">
        <v>36</v>
      </c>
      <c r="K16" s="2">
        <v>0.25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0.50555555555555554</v>
      </c>
      <c r="E17" s="2">
        <v>0.53498842592592588</v>
      </c>
      <c r="F17" s="2">
        <v>0.57222222222222219</v>
      </c>
      <c r="G17" s="2">
        <v>0.5854166666666667</v>
      </c>
      <c r="H17" s="2">
        <v>0.52649305555555559</v>
      </c>
      <c r="I17" s="2">
        <v>0.52392361111111108</v>
      </c>
      <c r="J17" s="2" t="s">
        <v>36</v>
      </c>
      <c r="K17" s="2">
        <v>0.3</v>
      </c>
      <c r="L17" s="1" t="s">
        <v>36</v>
      </c>
      <c r="M17" s="69" t="s">
        <v>36</v>
      </c>
      <c r="N17" s="2">
        <v>0.81269675925925922</v>
      </c>
      <c r="O17" s="4">
        <v>0.83207175925925925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</v>
      </c>
      <c r="F18" s="35">
        <v>21.8</v>
      </c>
      <c r="G18" s="35">
        <v>23</v>
      </c>
      <c r="H18" s="35">
        <v>20.571428571428573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285.71428571428572</v>
      </c>
      <c r="Q27" s="24" t="s">
        <v>36</v>
      </c>
      <c r="R27" s="24" t="s">
        <v>36</v>
      </c>
      <c r="S27" s="24" t="s">
        <v>36</v>
      </c>
      <c r="T27" s="24">
        <v>787.5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183.00010817190361</v>
      </c>
      <c r="E28" s="28" t="s">
        <v>36</v>
      </c>
      <c r="F28" s="28" t="s">
        <v>36</v>
      </c>
      <c r="G28" s="28">
        <v>271.35577884661171</v>
      </c>
      <c r="H28" s="28">
        <v>383.37150507738011</v>
      </c>
      <c r="I28" s="28">
        <v>369.57268450183324</v>
      </c>
      <c r="J28" s="28" t="s">
        <v>36</v>
      </c>
      <c r="K28" s="28" t="s">
        <v>36</v>
      </c>
      <c r="L28" s="28" t="s">
        <v>36</v>
      </c>
      <c r="M28" s="28">
        <v>733.92218547181494</v>
      </c>
      <c r="N28" s="28">
        <v>997.57968911675232</v>
      </c>
      <c r="O28" s="28">
        <v>737.90430396661895</v>
      </c>
      <c r="P28" s="27">
        <v>248.34067080756969</v>
      </c>
      <c r="Q28" s="28" t="s">
        <v>36</v>
      </c>
      <c r="R28" s="28" t="s">
        <v>36</v>
      </c>
      <c r="S28" s="28" t="s">
        <v>36</v>
      </c>
      <c r="T28" s="28">
        <v>695.94116302446616</v>
      </c>
      <c r="U28" s="28" t="s">
        <v>36</v>
      </c>
      <c r="V28" s="28">
        <v>733.54134706728735</v>
      </c>
      <c r="W28" s="28">
        <v>854.67902405814743</v>
      </c>
      <c r="X28" s="29">
        <v>910.61875657572989</v>
      </c>
    </row>
    <row r="29" spans="2:44" ht="40.15" customHeight="1">
      <c r="B29" s="206"/>
      <c r="C29" s="30" t="s">
        <v>38</v>
      </c>
      <c r="D29" s="32">
        <f>D28/D27</f>
        <v>0.86416717747843375</v>
      </c>
      <c r="E29" s="32" t="s">
        <v>36</v>
      </c>
      <c r="F29" s="32" t="s">
        <v>36</v>
      </c>
      <c r="G29" s="32">
        <f>G28/G27</f>
        <v>0.86683096020445405</v>
      </c>
      <c r="H29" s="32">
        <f>H28/H27</f>
        <v>0.88470347325549259</v>
      </c>
      <c r="I29" s="32">
        <f>I28/I27</f>
        <v>0.88697444280439974</v>
      </c>
      <c r="J29" s="32" t="s">
        <v>36</v>
      </c>
      <c r="K29" s="32" t="s">
        <v>36</v>
      </c>
      <c r="L29" s="32" t="s">
        <v>36</v>
      </c>
      <c r="M29" s="32">
        <f>M28/M27</f>
        <v>0.88960264905674535</v>
      </c>
      <c r="N29" s="32">
        <f>N28/N27</f>
        <v>0.86746059923195851</v>
      </c>
      <c r="O29" s="32">
        <f>O28/O27</f>
        <v>0.88394786412667903</v>
      </c>
      <c r="P29" s="31">
        <f>P28/P27</f>
        <v>0.86919234782649391</v>
      </c>
      <c r="Q29" s="32" t="s">
        <v>36</v>
      </c>
      <c r="R29" s="32" t="s">
        <v>36</v>
      </c>
      <c r="S29" s="32" t="s">
        <v>36</v>
      </c>
      <c r="T29" s="32">
        <f>T28/T27</f>
        <v>0.88373481018979827</v>
      </c>
      <c r="U29" s="32" t="s">
        <v>36</v>
      </c>
      <c r="V29" s="32">
        <f>V28/V27</f>
        <v>0.88914102674822704</v>
      </c>
      <c r="W29" s="32">
        <f>W28/W27</f>
        <v>0.88181169148856475</v>
      </c>
      <c r="X29" s="33">
        <f>X28/X27</f>
        <v>0.86725595864355232</v>
      </c>
    </row>
    <row r="30" spans="2:44" ht="17.25" customHeight="1">
      <c r="B30" s="207" t="s">
        <v>39</v>
      </c>
      <c r="C30" s="15" t="s">
        <v>40</v>
      </c>
      <c r="D30" s="2">
        <v>0.37292824074074077</v>
      </c>
      <c r="E30" s="2" t="s">
        <v>36</v>
      </c>
      <c r="F30" s="2" t="s">
        <v>36</v>
      </c>
      <c r="G30" s="2">
        <v>0.35694444444444445</v>
      </c>
      <c r="H30" s="2">
        <v>0.25018518518518518</v>
      </c>
      <c r="I30" s="2">
        <v>0.30440972222222223</v>
      </c>
      <c r="J30" s="2" t="s">
        <v>36</v>
      </c>
      <c r="K30" s="2" t="s">
        <v>36</v>
      </c>
      <c r="L30" s="2" t="s">
        <v>36</v>
      </c>
      <c r="M30" s="2">
        <v>0.25018518518518518</v>
      </c>
      <c r="N30" s="2">
        <v>0.25031249999999999</v>
      </c>
      <c r="O30" s="2">
        <v>0.25004629629629632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0.708587962962963</v>
      </c>
      <c r="U30" s="2" t="s">
        <v>36</v>
      </c>
      <c r="V30" s="2">
        <v>0.70833333333333337</v>
      </c>
      <c r="W30" s="2">
        <v>0.70848379629629632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0.42650462962962965</v>
      </c>
      <c r="E31" s="2" t="s">
        <v>36</v>
      </c>
      <c r="F31" s="2" t="s">
        <v>36</v>
      </c>
      <c r="G31" s="2">
        <v>0.43402777777777779</v>
      </c>
      <c r="H31" s="2">
        <v>0.34934027777777776</v>
      </c>
      <c r="I31" s="2">
        <v>0.39027777777777778</v>
      </c>
      <c r="J31" s="2" t="s">
        <v>36</v>
      </c>
      <c r="K31" s="2" t="s">
        <v>36</v>
      </c>
      <c r="L31" s="2" t="s">
        <v>36</v>
      </c>
      <c r="M31" s="2">
        <v>0.44100694444444444</v>
      </c>
      <c r="N31" s="2">
        <v>0.44930555555555557</v>
      </c>
      <c r="O31" s="2">
        <v>0.42986111111111114</v>
      </c>
      <c r="P31" s="1">
        <v>0.84450231481481486</v>
      </c>
      <c r="Q31" s="2" t="s">
        <v>36</v>
      </c>
      <c r="R31" s="2" t="s">
        <v>36</v>
      </c>
      <c r="S31" s="2" t="s">
        <v>36</v>
      </c>
      <c r="T31" s="2">
        <v>0.85863425925925929</v>
      </c>
      <c r="U31" s="2" t="s">
        <v>36</v>
      </c>
      <c r="V31" s="2">
        <v>0.87873842592592588</v>
      </c>
      <c r="W31" s="2">
        <v>0.98480324074074077</v>
      </c>
      <c r="X31" s="4">
        <v>0.98409722222222218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12.6</v>
      </c>
      <c r="Q32" s="35" t="s">
        <v>36</v>
      </c>
      <c r="R32" s="35" t="s">
        <v>36</v>
      </c>
      <c r="S32" s="35" t="s">
        <v>36</v>
      </c>
      <c r="T32" s="35">
        <v>4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E67D-B8C1-41AD-AD2D-69A89520D792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AB26" sqref="AB26"/>
      <selection pane="bottomLeft" activeCell="AB26" sqref="AB2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107592</v>
      </c>
      <c r="E1" s="77" t="s">
        <v>3</v>
      </c>
      <c r="F1" s="78">
        <f>SUM(G5:G208)</f>
        <v>2163308.8400000008</v>
      </c>
      <c r="G1" s="79" t="s">
        <v>73</v>
      </c>
      <c r="H1" s="80">
        <f>L21+L38+L55+L72+L89+L106+L123+L140+L157+L174+L191+L208</f>
        <v>78.516666666666666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45961</v>
      </c>
      <c r="B2" s="326"/>
      <c r="C2" s="82" t="s">
        <v>34</v>
      </c>
      <c r="D2" s="83">
        <f>AVERAGE(N21,N38,N55,N72,N89,N106,N123,N140,N157,N174,N191,N208)</f>
        <v>593.31893472384297</v>
      </c>
      <c r="E2" s="83" t="s">
        <v>80</v>
      </c>
      <c r="F2" s="84">
        <f>F1/D1</f>
        <v>20.106595657669722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1918</v>
      </c>
      <c r="G5" s="95">
        <f t="shared" ref="G5:G6" si="0">E5*F5</f>
        <v>57252.3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3111.6719242902209</v>
      </c>
      <c r="N5" s="99">
        <f>M5/L5</f>
        <v>183.03952495824828</v>
      </c>
      <c r="O5" s="101">
        <f>L5-I5</f>
        <v>0</v>
      </c>
      <c r="P5" s="102">
        <f>N5-K5</f>
        <v>-28.725180924104649</v>
      </c>
      <c r="Q5" s="103">
        <f>N5/K5</f>
        <v>0.86435331230283918</v>
      </c>
      <c r="R5" s="273">
        <f>Q21</f>
        <v>0.86416717747843375</v>
      </c>
      <c r="S5" s="1">
        <v>0.37292824074074077</v>
      </c>
      <c r="T5" s="2">
        <v>0.39861111111111114</v>
      </c>
      <c r="U5" s="104">
        <v>5.9333333333333549</v>
      </c>
      <c r="V5" s="105">
        <v>36.983333333333334</v>
      </c>
      <c r="W5" s="106"/>
      <c r="X5" s="107"/>
      <c r="Y5" s="275"/>
      <c r="Z5" s="276"/>
      <c r="AA5" s="109">
        <f>M5-J5</f>
        <v>-488.32807570977911</v>
      </c>
      <c r="AB5" s="110">
        <f>M5/J5</f>
        <v>0.86435331230283918</v>
      </c>
      <c r="AC5" s="292">
        <f>AB21</f>
        <v>0.86416717747843375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1823</v>
      </c>
      <c r="G6" s="95">
        <f t="shared" si="0"/>
        <v>53814.96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3110.331753554502</v>
      </c>
      <c r="N6" s="99">
        <f>M6/L6</f>
        <v>182.96069138555893</v>
      </c>
      <c r="O6" s="101">
        <f>L6-I6</f>
        <v>0</v>
      </c>
      <c r="P6" s="102">
        <f>N6-K6</f>
        <v>-28.804014496793997</v>
      </c>
      <c r="Q6" s="103">
        <f>N6/K6</f>
        <v>0.86398104265402831</v>
      </c>
      <c r="R6" s="273"/>
      <c r="S6" s="1">
        <v>0.40208333333333335</v>
      </c>
      <c r="T6" s="2">
        <v>0.42650462962962965</v>
      </c>
      <c r="U6" s="104">
        <v>4.9999999999999822</v>
      </c>
      <c r="V6" s="105">
        <v>35.166666666666671</v>
      </c>
      <c r="W6" s="106">
        <v>0.42650462962962965</v>
      </c>
      <c r="X6" s="107">
        <v>0.46677083333333336</v>
      </c>
      <c r="Y6" s="265"/>
      <c r="Z6" s="266"/>
      <c r="AA6" s="111">
        <f>M6-J6</f>
        <v>-489.66824644549797</v>
      </c>
      <c r="AB6" s="112">
        <f>M6/J6</f>
        <v>0.86398104265402831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3111.0018389223615</v>
      </c>
      <c r="N21" s="139">
        <f>M21/L21</f>
        <v>183.00010817190361</v>
      </c>
      <c r="O21" s="140">
        <f>L21-I21</f>
        <v>0</v>
      </c>
      <c r="P21" s="141">
        <f>N21-K21</f>
        <v>-28.764597710449323</v>
      </c>
      <c r="Q21" s="142">
        <f>N21/K21</f>
        <v>0.86416717747843375</v>
      </c>
      <c r="R21" s="274"/>
      <c r="S21" s="143">
        <f>S5</f>
        <v>0.37292824074074077</v>
      </c>
      <c r="T21" s="144">
        <f>INDEX(T5:T20,COUNTA(T5:T20))</f>
        <v>0.42650462962962965</v>
      </c>
      <c r="U21" s="145"/>
      <c r="V21" s="145"/>
      <c r="W21" s="146"/>
      <c r="X21" s="147"/>
      <c r="Y21" s="261"/>
      <c r="Z21" s="262"/>
      <c r="AA21" s="148">
        <f>M21-J21</f>
        <v>-488.99816107763854</v>
      </c>
      <c r="AB21" s="149">
        <f>M21/J21</f>
        <v>0.86416717747843375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1150</v>
      </c>
      <c r="G22" s="95">
        <f t="shared" ref="G22:G23" si="5">E22*F22</f>
        <v>29486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3136.3636363636365</v>
      </c>
      <c r="N22" s="99">
        <f>M22/L22</f>
        <v>285.1239669421488</v>
      </c>
      <c r="O22" s="101">
        <f>L22-I22</f>
        <v>0</v>
      </c>
      <c r="P22" s="102">
        <f>N22-K22</f>
        <v>-42.148760330578455</v>
      </c>
      <c r="Q22" s="103">
        <f>N22/K22</f>
        <v>0.87121212121212133</v>
      </c>
      <c r="R22" s="272">
        <f>Q38</f>
        <v>0.86683096020445405</v>
      </c>
      <c r="S22" s="1">
        <v>0.35694444444444445</v>
      </c>
      <c r="T22" s="2">
        <v>0.37222222222222223</v>
      </c>
      <c r="U22" s="104">
        <v>4.9999999999999822</v>
      </c>
      <c r="V22" s="105">
        <v>22</v>
      </c>
      <c r="W22" s="106"/>
      <c r="X22" s="107"/>
      <c r="Y22" s="275"/>
      <c r="Z22" s="276"/>
      <c r="AA22" s="109">
        <f>M22-J22</f>
        <v>-463.63636363636351</v>
      </c>
      <c r="AB22" s="152">
        <f>M22/J22</f>
        <v>0.87121212121212122</v>
      </c>
      <c r="AC22" s="277">
        <f>AB38</f>
        <v>0.86683096020445405</v>
      </c>
    </row>
    <row r="23" spans="1:29" ht="15.75" customHeight="1">
      <c r="A23" s="268"/>
      <c r="B23" s="92" t="s">
        <v>111</v>
      </c>
      <c r="C23" s="263" t="s">
        <v>270</v>
      </c>
      <c r="D23" s="264"/>
      <c r="E23" s="93">
        <v>28.57</v>
      </c>
      <c r="F23" s="94">
        <v>4295</v>
      </c>
      <c r="G23" s="95">
        <f t="shared" si="5"/>
        <v>122708.15</v>
      </c>
      <c r="H23" s="96"/>
      <c r="I23" s="97">
        <v>12</v>
      </c>
      <c r="J23" s="98">
        <v>3600</v>
      </c>
      <c r="K23" s="99">
        <f t="shared" si="3"/>
        <v>300</v>
      </c>
      <c r="L23" s="100">
        <v>12</v>
      </c>
      <c r="M23" s="98">
        <f>F23/V23*60</f>
        <v>3104.8192771084327</v>
      </c>
      <c r="N23" s="99">
        <f>M23/L23</f>
        <v>258.73493975903608</v>
      </c>
      <c r="O23" s="101">
        <f>L23-I23</f>
        <v>0</v>
      </c>
      <c r="P23" s="102">
        <f>N23-K23</f>
        <v>-41.265060240963919</v>
      </c>
      <c r="Q23" s="103">
        <f>N23/K23</f>
        <v>0.86244979919678688</v>
      </c>
      <c r="R23" s="273"/>
      <c r="S23" s="1">
        <v>0.37638888888888888</v>
      </c>
      <c r="T23" s="2">
        <v>0.43402777777777779</v>
      </c>
      <c r="U23" s="104">
        <v>5.9999999999999787</v>
      </c>
      <c r="V23" s="105">
        <v>83.000000000000028</v>
      </c>
      <c r="W23" s="106"/>
      <c r="X23" s="107"/>
      <c r="Y23" s="265"/>
      <c r="Z23" s="266"/>
      <c r="AA23" s="111">
        <f>M23-J23</f>
        <v>-495.18072289156726</v>
      </c>
      <c r="AB23" s="103">
        <f>M23/J23</f>
        <v>0.86244979919678688</v>
      </c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3120.5914567360346</v>
      </c>
      <c r="N38" s="139">
        <f>M38/L38</f>
        <v>271.35577884661171</v>
      </c>
      <c r="O38" s="140">
        <f>L38-I38</f>
        <v>0</v>
      </c>
      <c r="P38" s="141">
        <f>N38-K38</f>
        <v>-41.68769941425785</v>
      </c>
      <c r="Q38" s="142">
        <f>N38/K38</f>
        <v>0.86683096020445405</v>
      </c>
      <c r="R38" s="274"/>
      <c r="S38" s="143">
        <f>S22</f>
        <v>0.35694444444444445</v>
      </c>
      <c r="T38" s="144">
        <f>INDEX(T22:T37,COUNTA(T22:T37))</f>
        <v>0.43402777777777779</v>
      </c>
      <c r="U38" s="145"/>
      <c r="V38" s="156"/>
      <c r="W38" s="135"/>
      <c r="X38" s="139"/>
      <c r="Y38" s="261"/>
      <c r="Z38" s="262"/>
      <c r="AA38" s="157">
        <f>M38-J38</f>
        <v>-479.40854326396538</v>
      </c>
      <c r="AB38" s="142">
        <f>M38/J38</f>
        <v>0.86683096020445405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2098</v>
      </c>
      <c r="G39" s="159">
        <f t="shared" ref="G39:G41" si="9">E39*F39</f>
        <v>29434.94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2299.8781973203422</v>
      </c>
      <c r="N39" s="163">
        <f>M39/L39</f>
        <v>383.3130328867237</v>
      </c>
      <c r="O39" s="165">
        <f>L39-I39</f>
        <v>0</v>
      </c>
      <c r="P39" s="166">
        <f>N39-K39</f>
        <v>-50.02030044660961</v>
      </c>
      <c r="Q39" s="152">
        <f>N39/K39</f>
        <v>0.88456853743090091</v>
      </c>
      <c r="R39" s="272">
        <f>Q55</f>
        <v>0.88470347325549259</v>
      </c>
      <c r="S39" s="167">
        <v>0.25018518518518518</v>
      </c>
      <c r="T39" s="168">
        <v>0.28819444444444442</v>
      </c>
      <c r="U39" s="169"/>
      <c r="V39" s="170">
        <v>54.733333333333306</v>
      </c>
      <c r="W39" s="168"/>
      <c r="X39" s="171"/>
      <c r="Y39" s="275"/>
      <c r="Z39" s="276"/>
      <c r="AA39" s="109">
        <f>M39-J39</f>
        <v>-300.12180267965778</v>
      </c>
      <c r="AB39" s="152">
        <f>M39/J39</f>
        <v>0.8845685374309008</v>
      </c>
      <c r="AC39" s="277">
        <f>AB55</f>
        <v>0.88470347325549259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1282</v>
      </c>
      <c r="G40" s="95">
        <f t="shared" si="9"/>
        <v>22729.86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2300.6979062811565</v>
      </c>
      <c r="N40" s="99">
        <f>M40/L40</f>
        <v>383.4496510468594</v>
      </c>
      <c r="O40" s="101">
        <f>L40-I40</f>
        <v>0</v>
      </c>
      <c r="P40" s="102">
        <f>N40-K40</f>
        <v>-49.883682286473913</v>
      </c>
      <c r="Q40" s="103">
        <f>N40/K40</f>
        <v>0.8848838101081371</v>
      </c>
      <c r="R40" s="273"/>
      <c r="S40" s="1">
        <v>0.29166666666666669</v>
      </c>
      <c r="T40" s="2">
        <v>0.31488425925925928</v>
      </c>
      <c r="U40" s="104">
        <v>5.0000000000000622</v>
      </c>
      <c r="V40" s="105">
        <v>33.433333333333337</v>
      </c>
      <c r="W40" s="106"/>
      <c r="X40" s="113"/>
      <c r="Y40" s="265"/>
      <c r="Z40" s="266"/>
      <c r="AA40" s="111">
        <f>M40-J40</f>
        <v>-299.30209371884348</v>
      </c>
      <c r="AB40" s="103">
        <f>M40/J40</f>
        <v>0.8848838101081371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1727</v>
      </c>
      <c r="G41" s="95">
        <f t="shared" si="9"/>
        <v>25024.23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2300.1109877913423</v>
      </c>
      <c r="N41" s="99">
        <f>M41/L41</f>
        <v>383.35183129855704</v>
      </c>
      <c r="O41" s="101">
        <f>L41-I41</f>
        <v>0</v>
      </c>
      <c r="P41" s="102">
        <f>N41-K41</f>
        <v>-49.98150203477627</v>
      </c>
      <c r="Q41" s="103">
        <f>N41/K41</f>
        <v>0.88465807222743942</v>
      </c>
      <c r="R41" s="273"/>
      <c r="S41" s="1">
        <v>0.31805555555555554</v>
      </c>
      <c r="T41" s="2">
        <v>0.34934027777777776</v>
      </c>
      <c r="U41" s="104">
        <v>4.5666666666666078</v>
      </c>
      <c r="V41" s="105">
        <v>45.050000000000011</v>
      </c>
      <c r="W41" s="106"/>
      <c r="X41" s="113"/>
      <c r="Y41" s="265"/>
      <c r="Z41" s="266"/>
      <c r="AA41" s="111">
        <f>M41-J41</f>
        <v>-299.88901220865773</v>
      </c>
      <c r="AB41" s="103">
        <f>M41/J41</f>
        <v>0.88465807222743931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2300.2290304642806</v>
      </c>
      <c r="N55" s="139">
        <f>M55/L55</f>
        <v>383.37150507738011</v>
      </c>
      <c r="O55" s="140">
        <f>L55-I55</f>
        <v>0</v>
      </c>
      <c r="P55" s="141">
        <f>N55-K55</f>
        <v>-49.961828255953208</v>
      </c>
      <c r="Q55" s="142">
        <f>N55/K55</f>
        <v>0.88470347325549259</v>
      </c>
      <c r="R55" s="274"/>
      <c r="S55" s="143">
        <f>S39</f>
        <v>0.25018518518518518</v>
      </c>
      <c r="T55" s="144">
        <f>INDEX(T39:T54,COUNTA(T39:T54))</f>
        <v>0.34934027777777776</v>
      </c>
      <c r="U55" s="145"/>
      <c r="V55" s="156"/>
      <c r="W55" s="135"/>
      <c r="X55" s="139"/>
      <c r="Y55" s="261"/>
      <c r="Z55" s="262"/>
      <c r="AA55" s="157">
        <f>M55-J55</f>
        <v>-299.77096953571936</v>
      </c>
      <c r="AB55" s="142">
        <f>M55/J55</f>
        <v>0.88470347325549259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1687</v>
      </c>
      <c r="G56" s="95">
        <f t="shared" ref="G56:G57" si="14">E56*F56</f>
        <v>32710.93</v>
      </c>
      <c r="H56" s="96"/>
      <c r="I56" s="97">
        <v>6</v>
      </c>
      <c r="J56" s="98">
        <v>2500</v>
      </c>
      <c r="K56" s="99">
        <f t="shared" si="12"/>
        <v>416.66666666666669</v>
      </c>
      <c r="L56" s="100">
        <v>6</v>
      </c>
      <c r="M56" s="98">
        <f>F56/V56*60</f>
        <v>2217.3055859802835</v>
      </c>
      <c r="N56" s="99">
        <f>M56/L56</f>
        <v>369.55093099671393</v>
      </c>
      <c r="O56" s="101">
        <f>L56-I56</f>
        <v>0</v>
      </c>
      <c r="P56" s="102">
        <f>N56-K56</f>
        <v>-47.115735669952755</v>
      </c>
      <c r="Q56" s="103">
        <f>N56/K56</f>
        <v>0.88692223439211337</v>
      </c>
      <c r="R56" s="272">
        <f>Q72</f>
        <v>0.88697444280439974</v>
      </c>
      <c r="S56" s="1">
        <v>0.30440972222222223</v>
      </c>
      <c r="T56" s="2">
        <v>0.33611111111111114</v>
      </c>
      <c r="U56" s="104">
        <v>6.3500000000000334</v>
      </c>
      <c r="V56" s="105">
        <v>45.65000000000002</v>
      </c>
      <c r="W56" s="106"/>
      <c r="X56" s="171"/>
      <c r="Y56" s="275"/>
      <c r="Z56" s="276"/>
      <c r="AA56" s="109">
        <f>M56-J56</f>
        <v>-282.69441401971653</v>
      </c>
      <c r="AB56" s="152">
        <f>M56/J56</f>
        <v>0.88692223439211337</v>
      </c>
      <c r="AC56" s="277">
        <f>AB72</f>
        <v>0.88697444280439974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2658</v>
      </c>
      <c r="G57" s="95">
        <f t="shared" si="14"/>
        <v>52362.6</v>
      </c>
      <c r="H57" s="113"/>
      <c r="I57" s="97">
        <v>6</v>
      </c>
      <c r="J57" s="98">
        <v>2500</v>
      </c>
      <c r="K57" s="99">
        <f t="shared" si="12"/>
        <v>416.66666666666669</v>
      </c>
      <c r="L57" s="114">
        <v>6</v>
      </c>
      <c r="M57" s="98">
        <f>F57/V57*60</f>
        <v>2217.5666280417154</v>
      </c>
      <c r="N57" s="99">
        <f>M57/L57</f>
        <v>369.59443800695254</v>
      </c>
      <c r="O57" s="101">
        <f>L57-I57</f>
        <v>0</v>
      </c>
      <c r="P57" s="102">
        <f>N57-K57</f>
        <v>-47.072228659714142</v>
      </c>
      <c r="Q57" s="103">
        <f>N57/K57</f>
        <v>0.88702665121668611</v>
      </c>
      <c r="R57" s="273"/>
      <c r="S57" s="1">
        <v>0.34033564814814815</v>
      </c>
      <c r="T57" s="2">
        <v>0.39027777777777778</v>
      </c>
      <c r="U57" s="104">
        <v>6.0833333333332984</v>
      </c>
      <c r="V57" s="105">
        <v>71.916666666666657</v>
      </c>
      <c r="W57" s="106"/>
      <c r="X57" s="113"/>
      <c r="Y57" s="265"/>
      <c r="Z57" s="266"/>
      <c r="AA57" s="111">
        <f>M57-J57</f>
        <v>-282.43337195828462</v>
      </c>
      <c r="AB57" s="103">
        <f>M57/J57</f>
        <v>0.88702665121668611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2217.4361070109994</v>
      </c>
      <c r="N72" s="139">
        <f t="shared" ref="N72:N77" si="18">M72/L72</f>
        <v>369.57268450183324</v>
      </c>
      <c r="O72" s="140">
        <f t="shared" ref="O72:O77" si="19">L72-I72</f>
        <v>0</v>
      </c>
      <c r="P72" s="141">
        <f t="shared" ref="P72:P77" si="20">N72-K72</f>
        <v>-47.093982164833449</v>
      </c>
      <c r="Q72" s="142">
        <f t="shared" ref="Q72:Q77" si="21">N72/K72</f>
        <v>0.88697444280439974</v>
      </c>
      <c r="R72" s="274"/>
      <c r="S72" s="143">
        <f>S56</f>
        <v>0.30440972222222223</v>
      </c>
      <c r="T72" s="144">
        <f>INDEX(T56:T71,COUNTA(T56:T71))</f>
        <v>0.39027777777777778</v>
      </c>
      <c r="U72" s="145"/>
      <c r="V72" s="156"/>
      <c r="W72" s="135"/>
      <c r="X72" s="139"/>
      <c r="Y72" s="261"/>
      <c r="Z72" s="262"/>
      <c r="AA72" s="157">
        <f t="shared" ref="AA72:AA77" si="22">M72-J72</f>
        <v>-282.56389298900058</v>
      </c>
      <c r="AB72" s="142">
        <f t="shared" ref="AB72:AB77" si="23">M72/J72</f>
        <v>0.88697444280439974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2242</v>
      </c>
      <c r="G73" s="159">
        <f t="shared" ref="G73:G77" si="24">E73*F73</f>
        <v>48090.9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2941.3994169096204</v>
      </c>
      <c r="N73" s="163">
        <f t="shared" si="18"/>
        <v>735.3498542274051</v>
      </c>
      <c r="O73" s="165">
        <f t="shared" si="19"/>
        <v>0</v>
      </c>
      <c r="P73" s="166">
        <f t="shared" si="20"/>
        <v>-89.650145772594897</v>
      </c>
      <c r="Q73" s="152">
        <f t="shared" si="21"/>
        <v>0.89133315663927892</v>
      </c>
      <c r="R73" s="272">
        <f>Q89</f>
        <v>0.88960264905674535</v>
      </c>
      <c r="S73" s="167">
        <v>0.25018518518518518</v>
      </c>
      <c r="T73" s="168">
        <v>0.28194444444444444</v>
      </c>
      <c r="U73" s="169"/>
      <c r="V73" s="170">
        <v>45.733333333333341</v>
      </c>
      <c r="W73" s="173"/>
      <c r="X73" s="151"/>
      <c r="Y73" s="275"/>
      <c r="Z73" s="276"/>
      <c r="AA73" s="109">
        <f t="shared" si="22"/>
        <v>-358.60058309037959</v>
      </c>
      <c r="AB73" s="152">
        <f t="shared" si="23"/>
        <v>0.89133315663927892</v>
      </c>
      <c r="AC73" s="277">
        <f>AB89</f>
        <v>0.88960264905674535</v>
      </c>
    </row>
    <row r="74" spans="1:29" ht="15.75" customHeight="1">
      <c r="A74" s="281"/>
      <c r="B74" s="92" t="s">
        <v>111</v>
      </c>
      <c r="C74" s="263" t="s">
        <v>116</v>
      </c>
      <c r="D74" s="264"/>
      <c r="E74" s="93">
        <v>17.89</v>
      </c>
      <c r="F74" s="94">
        <v>2312</v>
      </c>
      <c r="G74" s="95">
        <f t="shared" si="24"/>
        <v>41361.68</v>
      </c>
      <c r="H74" s="96"/>
      <c r="I74" s="97">
        <v>4</v>
      </c>
      <c r="J74" s="98">
        <v>3300</v>
      </c>
      <c r="K74" s="99">
        <f t="shared" ref="K74:K77" si="25">J74/I74</f>
        <v>825</v>
      </c>
      <c r="L74" s="100">
        <v>4</v>
      </c>
      <c r="M74" s="98">
        <f>F74/V74*60</f>
        <v>2936.908962597036</v>
      </c>
      <c r="N74" s="99">
        <f t="shared" si="18"/>
        <v>734.22724064925899</v>
      </c>
      <c r="O74" s="101">
        <f t="shared" si="19"/>
        <v>0</v>
      </c>
      <c r="P74" s="102">
        <f t="shared" si="20"/>
        <v>-90.772759350741012</v>
      </c>
      <c r="Q74" s="103">
        <f t="shared" si="21"/>
        <v>0.88997241290819273</v>
      </c>
      <c r="R74" s="273"/>
      <c r="S74" s="1">
        <v>0.28541666666666665</v>
      </c>
      <c r="T74" s="2">
        <v>0.31821759259259258</v>
      </c>
      <c r="U74" s="104">
        <v>4.9999999999999822</v>
      </c>
      <c r="V74" s="105">
        <v>47.233333333333334</v>
      </c>
      <c r="W74" s="106"/>
      <c r="X74" s="107"/>
      <c r="Y74" s="265"/>
      <c r="Z74" s="266"/>
      <c r="AA74" s="111">
        <f t="shared" si="22"/>
        <v>-363.09103740296405</v>
      </c>
      <c r="AB74" s="103">
        <f t="shared" si="23"/>
        <v>0.88997241290819273</v>
      </c>
      <c r="AC74" s="278"/>
    </row>
    <row r="75" spans="1:29" ht="15.75" customHeight="1">
      <c r="A75" s="281"/>
      <c r="B75" s="92" t="s">
        <v>111</v>
      </c>
      <c r="C75" s="263" t="s">
        <v>115</v>
      </c>
      <c r="D75" s="264"/>
      <c r="E75" s="93">
        <v>22.28</v>
      </c>
      <c r="F75" s="94">
        <v>953</v>
      </c>
      <c r="G75" s="95">
        <f t="shared" si="24"/>
        <v>21232.84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2934.8160821214742</v>
      </c>
      <c r="N75" s="99">
        <f t="shared" si="18"/>
        <v>586.96321642429484</v>
      </c>
      <c r="O75" s="101">
        <f t="shared" si="19"/>
        <v>0</v>
      </c>
      <c r="P75" s="102">
        <f t="shared" si="20"/>
        <v>-73.036783575705158</v>
      </c>
      <c r="Q75" s="103">
        <f t="shared" si="21"/>
        <v>0.88933820670347707</v>
      </c>
      <c r="R75" s="273"/>
      <c r="S75" s="1">
        <v>0.32222222222222224</v>
      </c>
      <c r="T75" s="2">
        <v>0.33575231481481482</v>
      </c>
      <c r="U75" s="104">
        <v>5.7666666666667155</v>
      </c>
      <c r="V75" s="105">
        <v>19.483333333333313</v>
      </c>
      <c r="W75" s="106"/>
      <c r="X75" s="107"/>
      <c r="Y75" s="265"/>
      <c r="Z75" s="266"/>
      <c r="AA75" s="111">
        <f t="shared" si="22"/>
        <v>-365.18391787852579</v>
      </c>
      <c r="AB75" s="103">
        <f t="shared" si="23"/>
        <v>0.88933820670347707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3112</v>
      </c>
      <c r="G76" s="95">
        <f t="shared" si="24"/>
        <v>66752.399999999994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2932.7748691099446</v>
      </c>
      <c r="N76" s="99">
        <f t="shared" si="18"/>
        <v>977.59162303664823</v>
      </c>
      <c r="O76" s="101">
        <f t="shared" si="19"/>
        <v>0</v>
      </c>
      <c r="P76" s="102">
        <f t="shared" si="20"/>
        <v>-122.40837696335177</v>
      </c>
      <c r="Q76" s="103">
        <f t="shared" si="21"/>
        <v>0.88871965730604385</v>
      </c>
      <c r="R76" s="273"/>
      <c r="S76" s="1">
        <v>0.33981481481481479</v>
      </c>
      <c r="T76" s="2">
        <v>0.3840277777777778</v>
      </c>
      <c r="U76" s="104">
        <v>5.8499999999999552</v>
      </c>
      <c r="V76" s="105">
        <v>63.666666666666735</v>
      </c>
      <c r="W76" s="106"/>
      <c r="X76" s="107"/>
      <c r="Y76" s="265"/>
      <c r="Z76" s="266"/>
      <c r="AA76" s="111">
        <f t="shared" si="22"/>
        <v>-367.22513089005542</v>
      </c>
      <c r="AB76" s="103">
        <f t="shared" si="23"/>
        <v>0.88871965730604385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3717</v>
      </c>
      <c r="G77" s="95">
        <f t="shared" si="24"/>
        <v>61925.22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2932.5443786982255</v>
      </c>
      <c r="N77" s="99">
        <f t="shared" si="18"/>
        <v>733.13609467455638</v>
      </c>
      <c r="O77" s="101">
        <f t="shared" si="19"/>
        <v>0</v>
      </c>
      <c r="P77" s="102">
        <f t="shared" si="20"/>
        <v>-91.863905325443625</v>
      </c>
      <c r="Q77" s="103">
        <f t="shared" si="21"/>
        <v>0.88864981172673496</v>
      </c>
      <c r="R77" s="273"/>
      <c r="S77" s="1">
        <v>0.38819444444444445</v>
      </c>
      <c r="T77" s="2">
        <v>0.44100694444444444</v>
      </c>
      <c r="U77" s="104">
        <v>5.9999999999999787</v>
      </c>
      <c r="V77" s="105">
        <v>76.049999999999983</v>
      </c>
      <c r="W77" s="106"/>
      <c r="X77" s="107"/>
      <c r="Y77" s="265"/>
      <c r="Z77" s="266"/>
      <c r="AA77" s="111">
        <f t="shared" si="22"/>
        <v>-367.4556213017745</v>
      </c>
      <c r="AB77" s="103">
        <f t="shared" si="23"/>
        <v>0.88864981172673496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2935.6887418872598</v>
      </c>
      <c r="N89" s="139">
        <f>M89/L89</f>
        <v>733.92218547181494</v>
      </c>
      <c r="O89" s="140">
        <f>L89-I89</f>
        <v>0</v>
      </c>
      <c r="P89" s="141">
        <f>N89-K89</f>
        <v>-91.077814528185058</v>
      </c>
      <c r="Q89" s="142">
        <f>N89/K89</f>
        <v>0.88960264905674535</v>
      </c>
      <c r="R89" s="274"/>
      <c r="S89" s="143">
        <f>S73</f>
        <v>0.25018518518518518</v>
      </c>
      <c r="T89" s="144">
        <f>INDEX(T73:T88,COUNTA(T73:T88))</f>
        <v>0.44100694444444444</v>
      </c>
      <c r="U89" s="145"/>
      <c r="V89" s="156"/>
      <c r="W89" s="89"/>
      <c r="X89" s="91"/>
      <c r="Y89" s="261"/>
      <c r="Z89" s="262"/>
      <c r="AA89" s="157">
        <f>M89-J89</f>
        <v>-364.31125811274023</v>
      </c>
      <c r="AB89" s="142">
        <f>M89/J89</f>
        <v>0.88960264905674535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1320</v>
      </c>
      <c r="G90" s="159">
        <f t="shared" ref="G90:G93" si="29">E90*F90</f>
        <v>23997.599999999999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3099.8043052837575</v>
      </c>
      <c r="N90" s="163">
        <f>M90/L90</f>
        <v>1033.2681017612524</v>
      </c>
      <c r="O90" s="165">
        <f>L90-I90</f>
        <v>0</v>
      </c>
      <c r="P90" s="166">
        <f>N90-K90</f>
        <v>-166.73189823874759</v>
      </c>
      <c r="Q90" s="152">
        <f>N90/K90</f>
        <v>0.86105675146771032</v>
      </c>
      <c r="R90" s="272">
        <f>Q106</f>
        <v>0.86746059923195851</v>
      </c>
      <c r="S90" s="167">
        <v>0.25031249999999999</v>
      </c>
      <c r="T90" s="168">
        <v>0.26805555555555555</v>
      </c>
      <c r="U90" s="169"/>
      <c r="V90" s="170">
        <v>25.549999999999997</v>
      </c>
      <c r="W90" s="173"/>
      <c r="X90" s="151"/>
      <c r="Y90" s="275"/>
      <c r="Z90" s="276"/>
      <c r="AA90" s="109">
        <f>M90-J90</f>
        <v>-500.19569471624254</v>
      </c>
      <c r="AB90" s="152">
        <f>M90/J90</f>
        <v>0.86105675146771044</v>
      </c>
      <c r="AC90" s="277">
        <f>AB106</f>
        <v>0.86746059923195851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1914</v>
      </c>
      <c r="G91" s="95">
        <f t="shared" si="29"/>
        <v>34796.519999999997</v>
      </c>
      <c r="H91" s="96"/>
      <c r="I91" s="97">
        <v>3</v>
      </c>
      <c r="J91" s="98">
        <v>3600</v>
      </c>
      <c r="K91" s="99">
        <f t="shared" ref="K91:K128" si="30">J91/I91</f>
        <v>1200</v>
      </c>
      <c r="L91" s="100">
        <v>3</v>
      </c>
      <c r="M91" s="98">
        <f>F91/V91*60</f>
        <v>3099.5951417004085</v>
      </c>
      <c r="N91" s="99">
        <f>M91/L91</f>
        <v>1033.1983805668028</v>
      </c>
      <c r="O91" s="101">
        <f>L91-I91</f>
        <v>0</v>
      </c>
      <c r="P91" s="102">
        <f>N91-K91</f>
        <v>-166.80161943319717</v>
      </c>
      <c r="Q91" s="103">
        <f>N91/K91</f>
        <v>0.8609986504723357</v>
      </c>
      <c r="R91" s="273"/>
      <c r="S91" s="1">
        <v>0.27986111111111112</v>
      </c>
      <c r="T91" s="2">
        <v>0.30559027777777775</v>
      </c>
      <c r="U91" s="104">
        <v>17.000000000000021</v>
      </c>
      <c r="V91" s="105">
        <v>37.049999999999955</v>
      </c>
      <c r="W91" s="106"/>
      <c r="X91" s="107"/>
      <c r="Y91" s="265"/>
      <c r="Z91" s="266"/>
      <c r="AA91" s="111">
        <f>M91-J91</f>
        <v>-500.40485829959152</v>
      </c>
      <c r="AB91" s="103">
        <f>M91/J91</f>
        <v>0.8609986504723357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4584</v>
      </c>
      <c r="G92" s="95">
        <f t="shared" si="29"/>
        <v>65459.519999999997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3101.3719225709451</v>
      </c>
      <c r="N92" s="99">
        <f>M92/L92</f>
        <v>1033.7906408569818</v>
      </c>
      <c r="O92" s="101">
        <f>L92-I92</f>
        <v>0</v>
      </c>
      <c r="P92" s="102">
        <f>N92-K92</f>
        <v>-166.20935914301822</v>
      </c>
      <c r="Q92" s="103">
        <f>N92/K92</f>
        <v>0.86149220071415145</v>
      </c>
      <c r="R92" s="273"/>
      <c r="S92" s="1">
        <v>0.31688657407407406</v>
      </c>
      <c r="T92" s="2">
        <v>0.37847222222222221</v>
      </c>
      <c r="U92" s="104">
        <v>16.26666666666668</v>
      </c>
      <c r="V92" s="105">
        <v>88.683333333333337</v>
      </c>
      <c r="W92" s="106"/>
      <c r="X92" s="107"/>
      <c r="Y92" s="265"/>
      <c r="Z92" s="266"/>
      <c r="AA92" s="111">
        <f>M92-J92</f>
        <v>-498.62807742905488</v>
      </c>
      <c r="AB92" s="103">
        <f>M92/J92</f>
        <v>0.86149220071415145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3851</v>
      </c>
      <c r="G93" s="95">
        <f t="shared" si="29"/>
        <v>54029.53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2670.1848998459168</v>
      </c>
      <c r="N93" s="99">
        <f>M93/L93</f>
        <v>890.06163328197226</v>
      </c>
      <c r="O93" s="101">
        <f>L93-I93</f>
        <v>0</v>
      </c>
      <c r="P93" s="102">
        <f>N93-K93</f>
        <v>-109.93836671802774</v>
      </c>
      <c r="Q93" s="103">
        <f>N93/K93</f>
        <v>0.8900616332819723</v>
      </c>
      <c r="R93" s="273"/>
      <c r="S93" s="1">
        <v>0.38921296296296298</v>
      </c>
      <c r="T93" s="2">
        <v>0.44930555555555557</v>
      </c>
      <c r="U93" s="104">
        <v>15.466666666666713</v>
      </c>
      <c r="V93" s="105">
        <v>86.533333333333331</v>
      </c>
      <c r="W93" s="106"/>
      <c r="X93" s="107"/>
      <c r="Y93" s="265"/>
      <c r="Z93" s="266"/>
      <c r="AA93" s="111">
        <f>M93-J93</f>
        <v>-329.81510015408321</v>
      </c>
      <c r="AB93" s="103">
        <f>M93/J93</f>
        <v>0.8900616332819723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2992.7390673502568</v>
      </c>
      <c r="N106" s="139">
        <f t="shared" ref="N106:N112" si="34">M106/L106</f>
        <v>997.57968911675232</v>
      </c>
      <c r="O106" s="140">
        <f t="shared" ref="O106:O112" si="35">L106-I106</f>
        <v>0</v>
      </c>
      <c r="P106" s="141">
        <f t="shared" ref="P106:P112" si="36">N106-K106</f>
        <v>-152.42031088324768</v>
      </c>
      <c r="Q106" s="142">
        <f t="shared" ref="Q106:Q112" si="37">N106/K106</f>
        <v>0.86746059923195851</v>
      </c>
      <c r="R106" s="274"/>
      <c r="S106" s="143">
        <f>S90</f>
        <v>0.25031249999999999</v>
      </c>
      <c r="T106" s="144">
        <f>INDEX(T90:T105,COUNTA(T90:T105))</f>
        <v>0.44930555555555557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-457.26093264974315</v>
      </c>
      <c r="AB106" s="142">
        <f t="shared" ref="AB106:AB112" si="39">M106/J106</f>
        <v>0.86746059923195851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1303</v>
      </c>
      <c r="G107" s="159">
        <f t="shared" ref="G107:G112" si="40">E107*F107</f>
        <v>32614.09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2902.7227722772336</v>
      </c>
      <c r="N107" s="163">
        <f t="shared" si="34"/>
        <v>725.6806930693084</v>
      </c>
      <c r="O107" s="165">
        <f t="shared" si="35"/>
        <v>0</v>
      </c>
      <c r="P107" s="166">
        <f t="shared" si="36"/>
        <v>-99.319306930691596</v>
      </c>
      <c r="Q107" s="152">
        <f t="shared" si="37"/>
        <v>0.87961296129613142</v>
      </c>
      <c r="R107" s="272">
        <f>Q123</f>
        <v>0.88394786412667903</v>
      </c>
      <c r="S107" s="167">
        <v>0.25004629629629632</v>
      </c>
      <c r="T107" s="168">
        <v>0.26874999999999999</v>
      </c>
      <c r="U107" s="169"/>
      <c r="V107" s="170">
        <v>26.93333333333328</v>
      </c>
      <c r="W107" s="168"/>
      <c r="X107" s="171"/>
      <c r="Y107" s="275"/>
      <c r="Z107" s="276"/>
      <c r="AA107" s="109">
        <f t="shared" si="38"/>
        <v>-397.27722772276638</v>
      </c>
      <c r="AB107" s="152">
        <f t="shared" si="39"/>
        <v>0.87961296129613142</v>
      </c>
      <c r="AC107" s="277">
        <f>AB123</f>
        <v>0.88394786412667903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1069</v>
      </c>
      <c r="G108" s="95">
        <f t="shared" si="40"/>
        <v>27206.05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2904.4528301886808</v>
      </c>
      <c r="N108" s="99">
        <f t="shared" si="34"/>
        <v>726.11320754717019</v>
      </c>
      <c r="O108" s="101">
        <f t="shared" si="35"/>
        <v>0</v>
      </c>
      <c r="P108" s="102">
        <f t="shared" si="36"/>
        <v>-98.886792452829809</v>
      </c>
      <c r="Q108" s="103">
        <f t="shared" si="37"/>
        <v>0.88013722126929717</v>
      </c>
      <c r="R108" s="273"/>
      <c r="S108" s="1">
        <v>0.27916666666666667</v>
      </c>
      <c r="T108" s="2">
        <v>0.29450231481481481</v>
      </c>
      <c r="U108" s="104">
        <v>15.000000000000027</v>
      </c>
      <c r="V108" s="105">
        <v>22.083333333333321</v>
      </c>
      <c r="W108" s="106"/>
      <c r="X108" s="113"/>
      <c r="Y108" s="265"/>
      <c r="Z108" s="266"/>
      <c r="AA108" s="111">
        <f t="shared" si="38"/>
        <v>-395.54716981131924</v>
      </c>
      <c r="AB108" s="103">
        <f t="shared" si="39"/>
        <v>0.88013722126929717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229</v>
      </c>
      <c r="G109" s="95">
        <f t="shared" si="40"/>
        <v>6121.17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2902.8169014084542</v>
      </c>
      <c r="N109" s="99">
        <f t="shared" si="34"/>
        <v>725.70422535211355</v>
      </c>
      <c r="O109" s="101">
        <f t="shared" si="35"/>
        <v>0</v>
      </c>
      <c r="P109" s="102">
        <f t="shared" si="36"/>
        <v>-99.295774647886446</v>
      </c>
      <c r="Q109" s="103">
        <f t="shared" si="37"/>
        <v>0.87964148527528918</v>
      </c>
      <c r="R109" s="273"/>
      <c r="S109" s="1">
        <v>0.30504629629629632</v>
      </c>
      <c r="T109" s="2">
        <v>0.30833333333333335</v>
      </c>
      <c r="U109" s="104">
        <v>15.183333333333362</v>
      </c>
      <c r="V109" s="105">
        <v>4.7333333333333272</v>
      </c>
      <c r="W109" s="106"/>
      <c r="X109" s="113"/>
      <c r="Y109" s="265"/>
      <c r="Z109" s="266"/>
      <c r="AA109" s="111">
        <f t="shared" si="38"/>
        <v>-397.18309859154579</v>
      </c>
      <c r="AB109" s="103">
        <f t="shared" si="39"/>
        <v>0.87964148527528918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1691</v>
      </c>
      <c r="G110" s="95">
        <f t="shared" si="40"/>
        <v>50730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2679.4014084507075</v>
      </c>
      <c r="N110" s="99">
        <f t="shared" si="34"/>
        <v>669.85035211267689</v>
      </c>
      <c r="O110" s="101">
        <f t="shared" si="35"/>
        <v>0</v>
      </c>
      <c r="P110" s="102">
        <f t="shared" si="36"/>
        <v>-80.149647887323113</v>
      </c>
      <c r="Q110" s="103">
        <f t="shared" si="37"/>
        <v>0.89313380281690247</v>
      </c>
      <c r="R110" s="273"/>
      <c r="S110" s="1">
        <v>0.32023148148148151</v>
      </c>
      <c r="T110" s="2">
        <v>0.34652777777777777</v>
      </c>
      <c r="U110" s="104">
        <v>17.133333333333347</v>
      </c>
      <c r="V110" s="105">
        <v>37.866666666666617</v>
      </c>
      <c r="W110" s="106"/>
      <c r="X110" s="107"/>
      <c r="Y110" s="265"/>
      <c r="Z110" s="266"/>
      <c r="AA110" s="111">
        <f t="shared" si="38"/>
        <v>-320.59859154929245</v>
      </c>
      <c r="AB110" s="103">
        <f t="shared" si="39"/>
        <v>0.89313380281690247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1527</v>
      </c>
      <c r="G111" s="95">
        <f t="shared" si="40"/>
        <v>37900.14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2903.9619651347093</v>
      </c>
      <c r="N111" s="99">
        <f t="shared" si="34"/>
        <v>725.99049128367733</v>
      </c>
      <c r="O111" s="101">
        <f t="shared" si="35"/>
        <v>0</v>
      </c>
      <c r="P111" s="102">
        <f t="shared" si="36"/>
        <v>-99.009508716322671</v>
      </c>
      <c r="Q111" s="103">
        <f t="shared" si="37"/>
        <v>0.87998847428324523</v>
      </c>
      <c r="R111" s="273"/>
      <c r="S111" s="1">
        <v>0.35725694444444445</v>
      </c>
      <c r="T111" s="2">
        <v>0.37916666666666665</v>
      </c>
      <c r="U111" s="104">
        <v>15.450000000000017</v>
      </c>
      <c r="V111" s="105">
        <v>31.549999999999976</v>
      </c>
      <c r="W111" s="106"/>
      <c r="X111" s="107"/>
      <c r="Y111" s="265"/>
      <c r="Z111" s="266"/>
      <c r="AA111" s="111">
        <f t="shared" si="38"/>
        <v>-396.03803486529068</v>
      </c>
      <c r="AB111" s="103">
        <f t="shared" si="39"/>
        <v>0.87998847428324523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2485</v>
      </c>
      <c r="G112" s="115">
        <f t="shared" si="40"/>
        <v>74550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2678.4431137724541</v>
      </c>
      <c r="N112" s="99">
        <f t="shared" si="34"/>
        <v>892.81437125748471</v>
      </c>
      <c r="O112" s="101">
        <f t="shared" si="35"/>
        <v>0</v>
      </c>
      <c r="P112" s="102">
        <f t="shared" si="36"/>
        <v>-107.18562874251529</v>
      </c>
      <c r="Q112" s="103">
        <f t="shared" si="37"/>
        <v>0.89281437125748475</v>
      </c>
      <c r="R112" s="273"/>
      <c r="S112" s="1">
        <v>0.39120370370370372</v>
      </c>
      <c r="T112" s="2">
        <v>0.42986111111111114</v>
      </c>
      <c r="U112" s="104">
        <v>17.333333333333378</v>
      </c>
      <c r="V112" s="105">
        <v>55.666666666666686</v>
      </c>
      <c r="W112" s="106"/>
      <c r="X112" s="4"/>
      <c r="Y112" s="265"/>
      <c r="Z112" s="266"/>
      <c r="AA112" s="111">
        <f t="shared" si="38"/>
        <v>-321.55688622754587</v>
      </c>
      <c r="AB112" s="103">
        <f t="shared" si="39"/>
        <v>0.89281437125748475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2828.6331652053727</v>
      </c>
      <c r="N123" s="139">
        <f t="shared" ref="N123:N128" si="45">M123/L123</f>
        <v>737.90430396661895</v>
      </c>
      <c r="O123" s="140">
        <f t="shared" ref="O123:O128" si="46">L123-I123</f>
        <v>0</v>
      </c>
      <c r="P123" s="141">
        <f t="shared" ref="P123:P128" si="47">N123-K123</f>
        <v>-96.878304729033175</v>
      </c>
      <c r="Q123" s="142">
        <f t="shared" ref="Q123:Q128" si="48">N123/K123</f>
        <v>0.88394786412667903</v>
      </c>
      <c r="R123" s="274"/>
      <c r="S123" s="143">
        <f>S107</f>
        <v>0.25004629629629632</v>
      </c>
      <c r="T123" s="144">
        <f>INDEX(T107:T122,COUNTA(T107:T122))</f>
        <v>0.42986111111111114</v>
      </c>
      <c r="U123" s="145"/>
      <c r="V123" s="156"/>
      <c r="W123" s="135"/>
      <c r="X123" s="139"/>
      <c r="Y123" s="261"/>
      <c r="Z123" s="262"/>
      <c r="AA123" s="157">
        <f t="shared" ref="AA123:AA128" si="49">M123-J123</f>
        <v>-371.36683479462727</v>
      </c>
      <c r="AB123" s="142">
        <f t="shared" ref="AB123:AB128" si="50">M123/J123</f>
        <v>0.88394786412667903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268</v>
      </c>
      <c r="G124" s="159">
        <f t="shared" ref="G124:G128" si="51">E124*F124</f>
        <v>3596.56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3184.1584158415903</v>
      </c>
      <c r="N124" s="163">
        <f t="shared" si="45"/>
        <v>530.69306930693176</v>
      </c>
      <c r="O124" s="165">
        <f t="shared" si="46"/>
        <v>0</v>
      </c>
      <c r="P124" s="166">
        <f t="shared" si="47"/>
        <v>-69.306930693068239</v>
      </c>
      <c r="Q124" s="152">
        <f t="shared" si="48"/>
        <v>0.88448844884488631</v>
      </c>
      <c r="R124" s="272">
        <f>Q140</f>
        <v>0.86919234782649391</v>
      </c>
      <c r="S124" s="167">
        <v>0.70833333333333337</v>
      </c>
      <c r="T124" s="168">
        <v>0.71184027777777781</v>
      </c>
      <c r="U124" s="169"/>
      <c r="V124" s="170">
        <v>5.0499999999999901</v>
      </c>
      <c r="W124" s="168"/>
      <c r="X124" s="171"/>
      <c r="Y124" s="275"/>
      <c r="Z124" s="276"/>
      <c r="AA124" s="109">
        <f t="shared" si="49"/>
        <v>-415.84158415840966</v>
      </c>
      <c r="AB124" s="152">
        <f t="shared" si="50"/>
        <v>0.8844884488448862</v>
      </c>
      <c r="AC124" s="277">
        <f>AB140</f>
        <v>0.86919234782649391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1633</v>
      </c>
      <c r="G125" s="95">
        <f t="shared" si="51"/>
        <v>41870.120000000003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3137.0330843116349</v>
      </c>
      <c r="N125" s="99">
        <f t="shared" si="45"/>
        <v>285.18482584651224</v>
      </c>
      <c r="O125" s="101">
        <f t="shared" si="46"/>
        <v>0</v>
      </c>
      <c r="P125" s="102">
        <f t="shared" si="47"/>
        <v>-42.087901426215012</v>
      </c>
      <c r="Q125" s="103">
        <f t="shared" si="48"/>
        <v>0.87139807897545407</v>
      </c>
      <c r="R125" s="273"/>
      <c r="S125" s="1">
        <v>0.71527777777777779</v>
      </c>
      <c r="T125" s="2">
        <v>0.73696759259259259</v>
      </c>
      <c r="U125" s="104">
        <v>4.9499999999999744</v>
      </c>
      <c r="V125" s="105">
        <v>31.233333333333313</v>
      </c>
      <c r="W125" s="106"/>
      <c r="X125" s="113"/>
      <c r="Y125" s="265"/>
      <c r="Z125" s="266"/>
      <c r="AA125" s="111">
        <f t="shared" si="49"/>
        <v>-462.96691568836513</v>
      </c>
      <c r="AB125" s="103">
        <f t="shared" si="50"/>
        <v>0.87139807897545418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1878</v>
      </c>
      <c r="G126" s="95">
        <f t="shared" si="51"/>
        <v>55438.559999999998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3109.8436062557535</v>
      </c>
      <c r="N126" s="99">
        <f t="shared" si="45"/>
        <v>182.93197683857375</v>
      </c>
      <c r="O126" s="101">
        <f t="shared" si="46"/>
        <v>0</v>
      </c>
      <c r="P126" s="102">
        <f t="shared" si="47"/>
        <v>-28.832729043779182</v>
      </c>
      <c r="Q126" s="103">
        <f t="shared" si="48"/>
        <v>0.86384544618215386</v>
      </c>
      <c r="R126" s="273"/>
      <c r="S126" s="1">
        <v>0.7416666666666667</v>
      </c>
      <c r="T126" s="2">
        <v>0.76682870370370371</v>
      </c>
      <c r="U126" s="104">
        <v>6.7666666666667119</v>
      </c>
      <c r="V126" s="105">
        <v>36.233333333333292</v>
      </c>
      <c r="W126" s="106"/>
      <c r="X126" s="113"/>
      <c r="Y126" s="265"/>
      <c r="Z126" s="266"/>
      <c r="AA126" s="111">
        <f t="shared" si="49"/>
        <v>-490.15639374424654</v>
      </c>
      <c r="AB126" s="103">
        <f t="shared" si="50"/>
        <v>0.86384544618215375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1989</v>
      </c>
      <c r="G127" s="95">
        <f t="shared" si="51"/>
        <v>59371.65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3111.8644067796677</v>
      </c>
      <c r="N127" s="99">
        <f t="shared" si="45"/>
        <v>183.0508474576275</v>
      </c>
      <c r="O127" s="101">
        <f t="shared" si="46"/>
        <v>0</v>
      </c>
      <c r="P127" s="102">
        <f t="shared" si="47"/>
        <v>-28.71385842472543</v>
      </c>
      <c r="Q127" s="103">
        <f t="shared" si="48"/>
        <v>0.86440677966101875</v>
      </c>
      <c r="R127" s="273"/>
      <c r="S127" s="1">
        <v>0.77013888888888893</v>
      </c>
      <c r="T127" s="2">
        <v>0.79677083333333332</v>
      </c>
      <c r="U127" s="104">
        <v>4.766666666666719</v>
      </c>
      <c r="V127" s="105">
        <v>38.349999999999923</v>
      </c>
      <c r="W127" s="106"/>
      <c r="X127" s="107"/>
      <c r="Y127" s="265"/>
      <c r="Z127" s="266"/>
      <c r="AA127" s="111">
        <f t="shared" si="49"/>
        <v>-488.13559322033234</v>
      </c>
      <c r="AB127" s="103">
        <f t="shared" si="50"/>
        <v>0.86440677966101875</v>
      </c>
      <c r="AC127" s="278"/>
    </row>
    <row r="128" spans="1:29" ht="15.75" customHeight="1">
      <c r="A128" s="268"/>
      <c r="B128" s="92" t="s">
        <v>111</v>
      </c>
      <c r="C128" s="263" t="s">
        <v>267</v>
      </c>
      <c r="D128" s="264"/>
      <c r="E128" s="93">
        <v>28.57</v>
      </c>
      <c r="F128" s="94">
        <v>3262</v>
      </c>
      <c r="G128" s="95">
        <f t="shared" si="51"/>
        <v>93195.34</v>
      </c>
      <c r="H128" s="113"/>
      <c r="I128" s="97">
        <v>12</v>
      </c>
      <c r="J128" s="98">
        <v>3600</v>
      </c>
      <c r="K128" s="99">
        <f t="shared" si="30"/>
        <v>300</v>
      </c>
      <c r="L128" s="114">
        <v>12</v>
      </c>
      <c r="M128" s="98">
        <f>F128/V128*60</f>
        <v>3102.5627476882432</v>
      </c>
      <c r="N128" s="99">
        <f t="shared" si="45"/>
        <v>258.54689564068696</v>
      </c>
      <c r="O128" s="101">
        <f t="shared" si="46"/>
        <v>0</v>
      </c>
      <c r="P128" s="102">
        <f t="shared" si="47"/>
        <v>-41.453104359313045</v>
      </c>
      <c r="Q128" s="103">
        <f t="shared" si="48"/>
        <v>0.86182298546895653</v>
      </c>
      <c r="R128" s="273"/>
      <c r="S128" s="1">
        <v>0.80069444444444449</v>
      </c>
      <c r="T128" s="2">
        <v>0.84450231481481486</v>
      </c>
      <c r="U128" s="104">
        <v>5.6500000000000838</v>
      </c>
      <c r="V128" s="105">
        <v>63.083333333333336</v>
      </c>
      <c r="W128" s="106"/>
      <c r="X128" s="107"/>
      <c r="Y128" s="265"/>
      <c r="Z128" s="266"/>
      <c r="AA128" s="111">
        <f t="shared" si="49"/>
        <v>-497.43725231175677</v>
      </c>
      <c r="AB128" s="103">
        <f t="shared" si="50"/>
        <v>0.86182298546895642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2">AVERAGE(I124:I139)</f>
        <v>12.6</v>
      </c>
      <c r="J140" s="138">
        <f t="shared" si="52"/>
        <v>3600</v>
      </c>
      <c r="K140" s="139">
        <f t="shared" ref="K140" si="53">J140/I140</f>
        <v>285.71428571428572</v>
      </c>
      <c r="L140" s="137">
        <f t="shared" ref="L140:M140" si="54">AVERAGE(L124:L139)</f>
        <v>12.6</v>
      </c>
      <c r="M140" s="138">
        <f t="shared" si="54"/>
        <v>3129.0924521753782</v>
      </c>
      <c r="N140" s="139">
        <f>M140/L140</f>
        <v>248.34067080756969</v>
      </c>
      <c r="O140" s="140">
        <f>L140-I140</f>
        <v>0</v>
      </c>
      <c r="P140" s="141">
        <f>N140-K140</f>
        <v>-37.373614906716028</v>
      </c>
      <c r="Q140" s="142">
        <f>N140/K140</f>
        <v>0.86919234782649391</v>
      </c>
      <c r="R140" s="274"/>
      <c r="S140" s="143">
        <f>S124</f>
        <v>0.70833333333333337</v>
      </c>
      <c r="T140" s="144">
        <f>INDEX(T124:T139,COUNTA(T124:T139))</f>
        <v>0.84450231481481486</v>
      </c>
      <c r="U140" s="145"/>
      <c r="V140" s="156"/>
      <c r="W140" s="135"/>
      <c r="X140" s="139"/>
      <c r="Y140" s="261"/>
      <c r="Z140" s="262"/>
      <c r="AA140" s="157">
        <f>M140-J140</f>
        <v>-470.90754782462182</v>
      </c>
      <c r="AB140" s="142">
        <f>M140/J140</f>
        <v>0.86919234782649391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129</v>
      </c>
      <c r="D141" s="271"/>
      <c r="E141" s="158">
        <v>17.89</v>
      </c>
      <c r="F141" s="87">
        <v>4679</v>
      </c>
      <c r="G141" s="159">
        <f t="shared" ref="G141:G144" si="55">E141*F141</f>
        <v>83707.31</v>
      </c>
      <c r="H141" s="160"/>
      <c r="I141" s="161">
        <v>4</v>
      </c>
      <c r="J141" s="162">
        <v>3300</v>
      </c>
      <c r="K141" s="163">
        <f>J141/I141</f>
        <v>825</v>
      </c>
      <c r="L141" s="164">
        <v>4</v>
      </c>
      <c r="M141" s="162">
        <f>F141/V141*60</f>
        <v>2935.5873126524925</v>
      </c>
      <c r="N141" s="163">
        <f>M141/L141</f>
        <v>733.89682816312313</v>
      </c>
      <c r="O141" s="165">
        <f>L141-I141</f>
        <v>0</v>
      </c>
      <c r="P141" s="166">
        <f>N141-K141</f>
        <v>-91.103171836876868</v>
      </c>
      <c r="Q141" s="152">
        <f>N141/K141</f>
        <v>0.88957191292499771</v>
      </c>
      <c r="R141" s="272">
        <f>Q157</f>
        <v>0.88373481018979827</v>
      </c>
      <c r="S141" s="167">
        <v>0.708587962962963</v>
      </c>
      <c r="T141" s="168">
        <v>0.77500000000000002</v>
      </c>
      <c r="U141" s="169"/>
      <c r="V141" s="170">
        <v>95.633333333333312</v>
      </c>
      <c r="W141" s="173"/>
      <c r="X141" s="151"/>
      <c r="Y141" s="275"/>
      <c r="Z141" s="276"/>
      <c r="AA141" s="109">
        <f>M141-J141</f>
        <v>-364.41268734750747</v>
      </c>
      <c r="AB141" s="152">
        <f>M141/J141</f>
        <v>0.88957191292499771</v>
      </c>
      <c r="AC141" s="277">
        <f>AB157</f>
        <v>0.88373481018979827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1007</v>
      </c>
      <c r="G142" s="95">
        <f t="shared" si="55"/>
        <v>18307.259999999998</v>
      </c>
      <c r="H142" s="96"/>
      <c r="I142" s="97">
        <v>4</v>
      </c>
      <c r="J142" s="98">
        <v>3300</v>
      </c>
      <c r="K142" s="99">
        <f t="shared" ref="K142:K144" si="56">J142/I142</f>
        <v>825</v>
      </c>
      <c r="L142" s="100">
        <v>4</v>
      </c>
      <c r="M142" s="98">
        <f>F142/V142*60</f>
        <v>2933.0097087378836</v>
      </c>
      <c r="N142" s="99">
        <f>M142/L142</f>
        <v>733.25242718447089</v>
      </c>
      <c r="O142" s="101">
        <f>L142-I142</f>
        <v>0</v>
      </c>
      <c r="P142" s="102">
        <f>N142-K142</f>
        <v>-91.747572815529111</v>
      </c>
      <c r="Q142" s="103">
        <f>N142/K142</f>
        <v>0.88879082082966165</v>
      </c>
      <c r="R142" s="273"/>
      <c r="S142" s="1">
        <v>0.7794444444444445</v>
      </c>
      <c r="T142" s="2">
        <v>0.79374999999999996</v>
      </c>
      <c r="U142" s="104">
        <v>6.4000000000000412</v>
      </c>
      <c r="V142" s="105">
        <v>20.599999999999863</v>
      </c>
      <c r="W142" s="106"/>
      <c r="X142" s="107"/>
      <c r="Y142" s="265"/>
      <c r="Z142" s="266"/>
      <c r="AA142" s="111">
        <f>M142-J142</f>
        <v>-366.99029126211644</v>
      </c>
      <c r="AB142" s="103">
        <f>M142/J142</f>
        <v>0.88879082082966165</v>
      </c>
      <c r="AC142" s="278"/>
    </row>
    <row r="143" spans="1:29" ht="15.75" customHeight="1">
      <c r="A143" s="281"/>
      <c r="B143" s="92" t="s">
        <v>111</v>
      </c>
      <c r="C143" s="263" t="s">
        <v>127</v>
      </c>
      <c r="D143" s="264"/>
      <c r="E143" s="93">
        <v>24.15</v>
      </c>
      <c r="F143" s="94">
        <v>474</v>
      </c>
      <c r="G143" s="95">
        <f t="shared" si="55"/>
        <v>11447.099999999999</v>
      </c>
      <c r="H143" s="96"/>
      <c r="I143" s="97">
        <v>4</v>
      </c>
      <c r="J143" s="98">
        <v>3000</v>
      </c>
      <c r="K143" s="99">
        <f t="shared" si="56"/>
        <v>750</v>
      </c>
      <c r="L143" s="100">
        <v>4</v>
      </c>
      <c r="M143" s="98">
        <f>F143/V143*60</f>
        <v>2633.3333333333112</v>
      </c>
      <c r="N143" s="99">
        <f>M143/L143</f>
        <v>658.3333333333278</v>
      </c>
      <c r="O143" s="101">
        <f>L143-I143</f>
        <v>0</v>
      </c>
      <c r="P143" s="102">
        <f>N143-K143</f>
        <v>-91.666666666672199</v>
      </c>
      <c r="Q143" s="103">
        <f>N143/K143</f>
        <v>0.87777777777777044</v>
      </c>
      <c r="R143" s="273"/>
      <c r="S143" s="1">
        <v>0.79805555555555552</v>
      </c>
      <c r="T143" s="2">
        <v>0.80555555555555558</v>
      </c>
      <c r="U143" s="104">
        <v>6.2000000000000099</v>
      </c>
      <c r="V143" s="105">
        <v>10.80000000000009</v>
      </c>
      <c r="W143" s="106"/>
      <c r="X143" s="107"/>
      <c r="Y143" s="265"/>
      <c r="Z143" s="266"/>
      <c r="AA143" s="111">
        <f>M143-J143</f>
        <v>-366.6666666666888</v>
      </c>
      <c r="AB143" s="103">
        <f>M143/J143</f>
        <v>0.87777777777777044</v>
      </c>
      <c r="AC143" s="278"/>
    </row>
    <row r="144" spans="1:29" ht="15.75" customHeight="1">
      <c r="A144" s="281"/>
      <c r="B144" s="92" t="s">
        <v>111</v>
      </c>
      <c r="C144" s="263" t="s">
        <v>268</v>
      </c>
      <c r="D144" s="264"/>
      <c r="E144" s="93">
        <v>22.21</v>
      </c>
      <c r="F144" s="94">
        <v>3091</v>
      </c>
      <c r="G144" s="95">
        <f t="shared" si="55"/>
        <v>68651.11</v>
      </c>
      <c r="H144" s="96"/>
      <c r="I144" s="97">
        <v>4</v>
      </c>
      <c r="J144" s="98">
        <v>3000</v>
      </c>
      <c r="K144" s="99">
        <f t="shared" si="56"/>
        <v>750</v>
      </c>
      <c r="L144" s="100">
        <v>4</v>
      </c>
      <c r="M144" s="98">
        <f>F144/V144*60</f>
        <v>2633.1282536677695</v>
      </c>
      <c r="N144" s="99">
        <f>M144/L144</f>
        <v>658.28206341694238</v>
      </c>
      <c r="O144" s="101">
        <f>L144-I144</f>
        <v>0</v>
      </c>
      <c r="P144" s="102">
        <f>N144-K144</f>
        <v>-91.717936583057622</v>
      </c>
      <c r="Q144" s="103">
        <f>N144/K144</f>
        <v>0.87770941788925649</v>
      </c>
      <c r="R144" s="273"/>
      <c r="S144" s="1">
        <v>0.80972222222222223</v>
      </c>
      <c r="T144" s="2">
        <v>0.85863425925925929</v>
      </c>
      <c r="U144" s="104">
        <v>5.9999999999999787</v>
      </c>
      <c r="V144" s="105">
        <v>70.433333333333366</v>
      </c>
      <c r="W144" s="106"/>
      <c r="X144" s="107"/>
      <c r="Y144" s="265"/>
      <c r="Z144" s="266"/>
      <c r="AA144" s="111">
        <f>M144-J144</f>
        <v>-366.87174633223049</v>
      </c>
      <c r="AB144" s="103">
        <f>M144/J144</f>
        <v>0.87770941788925649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7">AVERAGE(I141:I156)</f>
        <v>4</v>
      </c>
      <c r="J157" s="138">
        <f t="shared" si="57"/>
        <v>3150</v>
      </c>
      <c r="K157" s="139">
        <f t="shared" ref="K157" si="58">J157/I157</f>
        <v>787.5</v>
      </c>
      <c r="L157" s="137">
        <f t="shared" ref="L157:M157" si="59">AVERAGE(L141:L156)</f>
        <v>4</v>
      </c>
      <c r="M157" s="138">
        <f t="shared" si="59"/>
        <v>2783.7646520978647</v>
      </c>
      <c r="N157" s="139">
        <f>M157/L157</f>
        <v>695.94116302446616</v>
      </c>
      <c r="O157" s="140">
        <f>L157-I157</f>
        <v>0</v>
      </c>
      <c r="P157" s="141">
        <f>N157-K157</f>
        <v>-91.558836975533836</v>
      </c>
      <c r="Q157" s="142">
        <f>N157/K157</f>
        <v>0.88373481018979827</v>
      </c>
      <c r="R157" s="274"/>
      <c r="S157" s="143">
        <f>S141</f>
        <v>0.708587962962963</v>
      </c>
      <c r="T157" s="144">
        <f>INDEX(T141:T156,COUNTA(T141:T156))</f>
        <v>0.85863425925925929</v>
      </c>
      <c r="U157" s="145"/>
      <c r="V157" s="156"/>
      <c r="W157" s="89"/>
      <c r="X157" s="91"/>
      <c r="Y157" s="261"/>
      <c r="Z157" s="262"/>
      <c r="AA157" s="157">
        <f>M157-J157</f>
        <v>-366.23534790213535</v>
      </c>
      <c r="AB157" s="142">
        <f>M157/J157</f>
        <v>0.88373481018979827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1627</v>
      </c>
      <c r="G158" s="159">
        <f t="shared" ref="G158:G160" si="60">E158*F158</f>
        <v>36249.560000000005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2932.9994992488746</v>
      </c>
      <c r="N158" s="163">
        <f>M158/L158</f>
        <v>586.59989984977494</v>
      </c>
      <c r="O158" s="165">
        <f>L158-I158</f>
        <v>0</v>
      </c>
      <c r="P158" s="166">
        <f>N158-K158</f>
        <v>-73.400100150225057</v>
      </c>
      <c r="Q158" s="152">
        <f>N158/K158</f>
        <v>0.88878772704511355</v>
      </c>
      <c r="R158" s="272">
        <f>Q174</f>
        <v>0.88914102674822704</v>
      </c>
      <c r="S158" s="167">
        <v>0.70833333333333337</v>
      </c>
      <c r="T158" s="168">
        <v>0.73144675925925928</v>
      </c>
      <c r="U158" s="169"/>
      <c r="V158" s="170">
        <v>33.283333333333317</v>
      </c>
      <c r="W158" s="173"/>
      <c r="X158" s="151"/>
      <c r="Y158" s="275"/>
      <c r="Z158" s="276"/>
      <c r="AA158" s="109">
        <f>M158-J158</f>
        <v>-367.0005007511254</v>
      </c>
      <c r="AB158" s="152">
        <f>M158/J158</f>
        <v>0.88878772704511355</v>
      </c>
      <c r="AC158" s="277">
        <f>AB174</f>
        <v>0.88914102674822704</v>
      </c>
    </row>
    <row r="159" spans="1:29" ht="15.75" customHeight="1">
      <c r="A159" s="268"/>
      <c r="B159" s="92" t="s">
        <v>111</v>
      </c>
      <c r="C159" s="263" t="s">
        <v>233</v>
      </c>
      <c r="D159" s="264"/>
      <c r="E159" s="93">
        <v>16.7</v>
      </c>
      <c r="F159" s="94">
        <v>2848</v>
      </c>
      <c r="G159" s="95">
        <f t="shared" si="60"/>
        <v>47561.599999999999</v>
      </c>
      <c r="H159" s="96"/>
      <c r="I159" s="97">
        <v>3</v>
      </c>
      <c r="J159" s="98">
        <v>3300</v>
      </c>
      <c r="K159" s="99">
        <f t="shared" ref="K159:K197" si="61">J159/I159</f>
        <v>1100</v>
      </c>
      <c r="L159" s="100">
        <v>3</v>
      </c>
      <c r="M159" s="98">
        <f>F159/V159*60</f>
        <v>2933.5622317596572</v>
      </c>
      <c r="N159" s="99">
        <f>M159/L159</f>
        <v>977.85407725321909</v>
      </c>
      <c r="O159" s="101">
        <f>L159-I159</f>
        <v>0</v>
      </c>
      <c r="P159" s="102">
        <f>N159-K159</f>
        <v>-122.14592274678091</v>
      </c>
      <c r="Q159" s="103">
        <f>N159/K159</f>
        <v>0.88895825204838097</v>
      </c>
      <c r="R159" s="273"/>
      <c r="S159" s="1">
        <v>0.73472222222222228</v>
      </c>
      <c r="T159" s="2">
        <v>0.77517361111111116</v>
      </c>
      <c r="U159" s="104">
        <v>4.7166666666667112</v>
      </c>
      <c r="V159" s="105">
        <v>58.249999999999993</v>
      </c>
      <c r="W159" s="106"/>
      <c r="X159" s="107"/>
      <c r="Y159" s="265"/>
      <c r="Z159" s="266"/>
      <c r="AA159" s="111">
        <f>M159-J159</f>
        <v>-366.43776824034285</v>
      </c>
      <c r="AB159" s="103">
        <f>M159/J159</f>
        <v>0.88895825204838097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7065</v>
      </c>
      <c r="G160" s="95">
        <f t="shared" si="60"/>
        <v>117702.9</v>
      </c>
      <c r="H160" s="96"/>
      <c r="I160" s="97">
        <v>4</v>
      </c>
      <c r="J160" s="98">
        <v>3300</v>
      </c>
      <c r="K160" s="99">
        <f t="shared" si="61"/>
        <v>825</v>
      </c>
      <c r="L160" s="100">
        <v>4</v>
      </c>
      <c r="M160" s="98">
        <f>F160/V160*60</f>
        <v>2935.934433798916</v>
      </c>
      <c r="N160" s="99">
        <f>M160/L160</f>
        <v>733.98360844972899</v>
      </c>
      <c r="O160" s="101">
        <f>L160-I160</f>
        <v>0</v>
      </c>
      <c r="P160" s="102">
        <f>N160-K160</f>
        <v>-91.01639155027101</v>
      </c>
      <c r="Q160" s="103">
        <f>N160/K160</f>
        <v>0.8896771011511867</v>
      </c>
      <c r="R160" s="273"/>
      <c r="S160" s="1">
        <v>0.77847222222222223</v>
      </c>
      <c r="T160" s="2">
        <v>0.87873842592592588</v>
      </c>
      <c r="U160" s="104">
        <v>4.7499999999999432</v>
      </c>
      <c r="V160" s="105">
        <v>144.38333333333327</v>
      </c>
      <c r="W160" s="106"/>
      <c r="X160" s="107"/>
      <c r="Y160" s="265"/>
      <c r="Z160" s="266"/>
      <c r="AA160" s="111">
        <f>M160-J160</f>
        <v>-364.06556620108404</v>
      </c>
      <c r="AB160" s="103">
        <f>M160/J160</f>
        <v>0.8896771011511867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2">AVERAGE(I158:I173)</f>
        <v>4</v>
      </c>
      <c r="J174" s="138">
        <f t="shared" si="62"/>
        <v>3300</v>
      </c>
      <c r="K174" s="139">
        <f t="shared" ref="K174" si="63">J174/I174</f>
        <v>825</v>
      </c>
      <c r="L174" s="137">
        <f t="shared" ref="L174:M174" si="64">AVERAGE(L158:L173)</f>
        <v>4</v>
      </c>
      <c r="M174" s="138">
        <f t="shared" si="64"/>
        <v>2934.1653882691494</v>
      </c>
      <c r="N174" s="139">
        <f>M174/L174</f>
        <v>733.54134706728735</v>
      </c>
      <c r="O174" s="140">
        <f>L174-I174</f>
        <v>0</v>
      </c>
      <c r="P174" s="141">
        <f>N174-K174</f>
        <v>-91.458652932712653</v>
      </c>
      <c r="Q174" s="142">
        <f>N174/K174</f>
        <v>0.88914102674822704</v>
      </c>
      <c r="R174" s="274"/>
      <c r="S174" s="143">
        <f>S158</f>
        <v>0.70833333333333337</v>
      </c>
      <c r="T174" s="144">
        <f>INDEX(T158:T173,COUNTA(T158:T173))</f>
        <v>0.87873842592592588</v>
      </c>
      <c r="U174" s="145"/>
      <c r="V174" s="156"/>
      <c r="W174" s="89"/>
      <c r="X174" s="91"/>
      <c r="Y174" s="261"/>
      <c r="Z174" s="262"/>
      <c r="AA174" s="157">
        <f>M174-J174</f>
        <v>-365.83461173085061</v>
      </c>
      <c r="AB174" s="142">
        <f>M174/J174</f>
        <v>0.88914102674822704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1993</v>
      </c>
      <c r="G175" s="159">
        <f t="shared" ref="G175:G178" si="65">E175*F175</f>
        <v>27961.789999999997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2670.1898027539996</v>
      </c>
      <c r="N175" s="163">
        <f>M175/L175</f>
        <v>890.06326758466651</v>
      </c>
      <c r="O175" s="165">
        <f>L175-I175</f>
        <v>0</v>
      </c>
      <c r="P175" s="166">
        <f>N175-K175</f>
        <v>-109.93673241533349</v>
      </c>
      <c r="Q175" s="152">
        <f>N175/K175</f>
        <v>0.89006326758466647</v>
      </c>
      <c r="R175" s="272">
        <f>Q191</f>
        <v>0.88181169148856475</v>
      </c>
      <c r="S175" s="167">
        <v>0.70848379629629632</v>
      </c>
      <c r="T175" s="168">
        <v>0.73958333333333337</v>
      </c>
      <c r="U175" s="169"/>
      <c r="V175" s="170">
        <v>44.783333333333353</v>
      </c>
      <c r="W175" s="173"/>
      <c r="X175" s="151"/>
      <c r="Y175" s="275"/>
      <c r="Z175" s="276"/>
      <c r="AA175" s="109">
        <f>M175-J175</f>
        <v>-329.81019724600037</v>
      </c>
      <c r="AB175" s="152">
        <f>M175/J175</f>
        <v>0.89006326758466658</v>
      </c>
      <c r="AC175" s="277">
        <f>AB191</f>
        <v>0.88181169148856486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1888</v>
      </c>
      <c r="G176" s="95">
        <f t="shared" si="65"/>
        <v>34323.839999999997</v>
      </c>
      <c r="H176" s="96"/>
      <c r="I176" s="97">
        <v>4</v>
      </c>
      <c r="J176" s="98">
        <v>3000</v>
      </c>
      <c r="K176" s="99">
        <f t="shared" si="61"/>
        <v>750</v>
      </c>
      <c r="L176" s="100">
        <v>4</v>
      </c>
      <c r="M176" s="98">
        <f>F176/V176*60</f>
        <v>2670.648330058938</v>
      </c>
      <c r="N176" s="99">
        <f>M176/L176</f>
        <v>667.66208251473449</v>
      </c>
      <c r="O176" s="101">
        <f>L176-I176</f>
        <v>0</v>
      </c>
      <c r="P176" s="102">
        <f>N176-K176</f>
        <v>-82.337917485265507</v>
      </c>
      <c r="Q176" s="103">
        <f>N176/K176</f>
        <v>0.89021611001964596</v>
      </c>
      <c r="R176" s="273"/>
      <c r="S176" s="1">
        <v>0.75</v>
      </c>
      <c r="T176" s="2">
        <v>0.77945601851851853</v>
      </c>
      <c r="U176" s="104">
        <v>14.999999999999947</v>
      </c>
      <c r="V176" s="105">
        <v>42.416666666666686</v>
      </c>
      <c r="W176" s="106"/>
      <c r="X176" s="107"/>
      <c r="Y176" s="265"/>
      <c r="Z176" s="266"/>
      <c r="AA176" s="111">
        <f>M176-J176</f>
        <v>-329.35166994106203</v>
      </c>
      <c r="AB176" s="103">
        <f>M176/J176</f>
        <v>0.89021611001964596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4518</v>
      </c>
      <c r="G177" s="95">
        <f t="shared" si="65"/>
        <v>64517.039999999994</v>
      </c>
      <c r="H177" s="96">
        <v>2</v>
      </c>
      <c r="I177" s="97">
        <v>3</v>
      </c>
      <c r="J177" s="98">
        <v>3600</v>
      </c>
      <c r="K177" s="99">
        <f t="shared" si="61"/>
        <v>1200</v>
      </c>
      <c r="L177" s="100">
        <v>3</v>
      </c>
      <c r="M177" s="98">
        <f>F177/V177*60</f>
        <v>3099.8284734133763</v>
      </c>
      <c r="N177" s="99">
        <f>M177/L177</f>
        <v>1033.2761578044588</v>
      </c>
      <c r="O177" s="101">
        <f>L177-I177</f>
        <v>0</v>
      </c>
      <c r="P177" s="102">
        <f>N177-K177</f>
        <v>-166.72384219554124</v>
      </c>
      <c r="Q177" s="103">
        <f>N177/K177</f>
        <v>0.86106346483704899</v>
      </c>
      <c r="R177" s="273"/>
      <c r="S177" s="1">
        <v>0.7895833333333333</v>
      </c>
      <c r="T177" s="2">
        <v>0.85031250000000003</v>
      </c>
      <c r="U177" s="104">
        <v>14.583333333333268</v>
      </c>
      <c r="V177" s="105">
        <v>87.450000000000074</v>
      </c>
      <c r="W177" s="106">
        <v>0.85031250000000003</v>
      </c>
      <c r="X177" s="107">
        <v>0.90486111111111101</v>
      </c>
      <c r="Y177" s="265"/>
      <c r="Z177" s="266"/>
      <c r="AA177" s="111">
        <f>M177-J177</f>
        <v>-500.17152658662371</v>
      </c>
      <c r="AB177" s="103">
        <f>M177/J177</f>
        <v>0.86106346483704899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5123</v>
      </c>
      <c r="G178" s="95">
        <f t="shared" si="65"/>
        <v>71875.69</v>
      </c>
      <c r="H178" s="96"/>
      <c r="I178" s="97">
        <v>3</v>
      </c>
      <c r="J178" s="98">
        <v>3000</v>
      </c>
      <c r="K178" s="99">
        <f t="shared" si="61"/>
        <v>1000</v>
      </c>
      <c r="L178" s="100">
        <v>3</v>
      </c>
      <c r="M178" s="98">
        <f>F178/V178*60</f>
        <v>2670.1607065296034</v>
      </c>
      <c r="N178" s="99">
        <f>M178/L178</f>
        <v>890.05356884320111</v>
      </c>
      <c r="O178" s="101">
        <f>L178-I178</f>
        <v>0</v>
      </c>
      <c r="P178" s="102">
        <f>N178-K178</f>
        <v>-109.94643115679889</v>
      </c>
      <c r="Q178" s="103">
        <f>N178/K178</f>
        <v>0.89005356884320108</v>
      </c>
      <c r="R178" s="273"/>
      <c r="S178" s="1">
        <v>0.90486111111111101</v>
      </c>
      <c r="T178" s="2">
        <v>0.98480324074074077</v>
      </c>
      <c r="U178" s="104">
        <v>78.549999999999812</v>
      </c>
      <c r="V178" s="105">
        <v>115.11666666666686</v>
      </c>
      <c r="W178" s="106"/>
      <c r="X178" s="107"/>
      <c r="Y178" s="265"/>
      <c r="Z178" s="266"/>
      <c r="AA178" s="111">
        <f>M178-J178</f>
        <v>-329.83929347039657</v>
      </c>
      <c r="AB178" s="103">
        <f>M178/J178</f>
        <v>0.89005356884320119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6">AVERAGE(I175:I190)</f>
        <v>3.25</v>
      </c>
      <c r="J191" s="138">
        <f t="shared" si="66"/>
        <v>3150</v>
      </c>
      <c r="K191" s="139">
        <f t="shared" ref="K191" si="67">J191/I191</f>
        <v>969.23076923076928</v>
      </c>
      <c r="L191" s="137">
        <f t="shared" ref="L191:M191" si="68">AVERAGE(L175:L190)</f>
        <v>3.25</v>
      </c>
      <c r="M191" s="138">
        <f t="shared" si="68"/>
        <v>2777.7068281889792</v>
      </c>
      <c r="N191" s="139">
        <f t="shared" ref="N191:N197" si="69">M191/L191</f>
        <v>854.67902405814743</v>
      </c>
      <c r="O191" s="140">
        <f t="shared" ref="O191:O197" si="70">L191-I191</f>
        <v>0</v>
      </c>
      <c r="P191" s="141">
        <f t="shared" ref="P191:P197" si="71">N191-K191</f>
        <v>-114.55174517262185</v>
      </c>
      <c r="Q191" s="142">
        <f t="shared" ref="Q191:Q197" si="72">N191/K191</f>
        <v>0.88181169148856475</v>
      </c>
      <c r="R191" s="274"/>
      <c r="S191" s="143">
        <f>S175</f>
        <v>0.70848379629629632</v>
      </c>
      <c r="T191" s="144">
        <f>INDEX(T175:T190,COUNTA(T175:T190))</f>
        <v>0.98480324074074077</v>
      </c>
      <c r="U191" s="145"/>
      <c r="V191" s="156"/>
      <c r="W191" s="89"/>
      <c r="X191" s="91"/>
      <c r="Y191" s="261"/>
      <c r="Z191" s="262"/>
      <c r="AA191" s="157">
        <f t="shared" ref="AA191:AA197" si="73">M191-J191</f>
        <v>-372.29317181102078</v>
      </c>
      <c r="AB191" s="142">
        <f t="shared" ref="AB191:AB197" si="74">M191/J191</f>
        <v>0.88181169148856486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1928</v>
      </c>
      <c r="G192" s="159">
        <f t="shared" ref="G192:G197" si="75">E192*F192</f>
        <v>35051.040000000001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6">F192/V192*60</f>
        <v>3099.9553372041069</v>
      </c>
      <c r="N192" s="163">
        <f t="shared" si="69"/>
        <v>1033.3184457347022</v>
      </c>
      <c r="O192" s="165">
        <f t="shared" si="70"/>
        <v>0</v>
      </c>
      <c r="P192" s="166">
        <f t="shared" si="71"/>
        <v>-166.68155426529779</v>
      </c>
      <c r="Q192" s="152">
        <f t="shared" si="72"/>
        <v>0.86109870477891848</v>
      </c>
      <c r="R192" s="272">
        <f>Q208</f>
        <v>0.86725595864355232</v>
      </c>
      <c r="S192" s="167">
        <v>0.70833333333333337</v>
      </c>
      <c r="T192" s="168">
        <v>0.73424768518518524</v>
      </c>
      <c r="U192" s="169"/>
      <c r="V192" s="170">
        <v>37.316666666666691</v>
      </c>
      <c r="W192" s="168"/>
      <c r="X192" s="171"/>
      <c r="Y192" s="275"/>
      <c r="Z192" s="276"/>
      <c r="AA192" s="174">
        <f t="shared" si="73"/>
        <v>-500.04466279589315</v>
      </c>
      <c r="AB192" s="152">
        <f t="shared" si="74"/>
        <v>0.86109870477891859</v>
      </c>
      <c r="AC192" s="277">
        <f>AB208</f>
        <v>0.86725595864355232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1564</v>
      </c>
      <c r="G193" s="95">
        <f t="shared" si="75"/>
        <v>28433.52</v>
      </c>
      <c r="H193" s="96"/>
      <c r="I193" s="97">
        <v>3</v>
      </c>
      <c r="J193" s="98">
        <v>3600</v>
      </c>
      <c r="K193" s="99">
        <f t="shared" si="61"/>
        <v>1200</v>
      </c>
      <c r="L193" s="100">
        <v>3</v>
      </c>
      <c r="M193" s="98">
        <f t="shared" si="76"/>
        <v>3102.1487603305854</v>
      </c>
      <c r="N193" s="99">
        <f t="shared" si="69"/>
        <v>1034.0495867768618</v>
      </c>
      <c r="O193" s="101">
        <f t="shared" si="70"/>
        <v>0</v>
      </c>
      <c r="P193" s="102">
        <f t="shared" si="71"/>
        <v>-165.95041322313818</v>
      </c>
      <c r="Q193" s="103">
        <f t="shared" si="72"/>
        <v>0.86170798898071821</v>
      </c>
      <c r="R193" s="273"/>
      <c r="S193" s="1">
        <v>0.74444444444444446</v>
      </c>
      <c r="T193" s="2">
        <v>0.76545138888888886</v>
      </c>
      <c r="U193" s="104">
        <v>14.683333333333284</v>
      </c>
      <c r="V193" s="105">
        <v>30.249999999999932</v>
      </c>
      <c r="W193" s="106"/>
      <c r="X193" s="113"/>
      <c r="Y193" s="265"/>
      <c r="Z193" s="266"/>
      <c r="AA193" s="175">
        <f t="shared" si="73"/>
        <v>-497.85123966941455</v>
      </c>
      <c r="AB193" s="103">
        <f t="shared" si="74"/>
        <v>0.86170798898071821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2398</v>
      </c>
      <c r="G194" s="95">
        <f t="shared" si="75"/>
        <v>59518.36</v>
      </c>
      <c r="H194" s="96"/>
      <c r="I194" s="97">
        <v>4</v>
      </c>
      <c r="J194" s="98">
        <v>3300</v>
      </c>
      <c r="K194" s="99">
        <f t="shared" si="61"/>
        <v>825</v>
      </c>
      <c r="L194" s="100">
        <v>4</v>
      </c>
      <c r="M194" s="98">
        <f t="shared" si="76"/>
        <v>2903.7336024217921</v>
      </c>
      <c r="N194" s="99">
        <f t="shared" si="69"/>
        <v>725.93340060544801</v>
      </c>
      <c r="O194" s="101">
        <f t="shared" si="70"/>
        <v>0</v>
      </c>
      <c r="P194" s="102">
        <f t="shared" si="71"/>
        <v>-99.066599394551986</v>
      </c>
      <c r="Q194" s="103">
        <f t="shared" si="72"/>
        <v>0.87991927346114907</v>
      </c>
      <c r="R194" s="273"/>
      <c r="S194" s="1">
        <v>0.7760069444444444</v>
      </c>
      <c r="T194" s="2">
        <v>0.81041666666666667</v>
      </c>
      <c r="U194" s="104">
        <v>15.199999999999978</v>
      </c>
      <c r="V194" s="105">
        <v>49.550000000000068</v>
      </c>
      <c r="W194" s="106"/>
      <c r="X194" s="113"/>
      <c r="Y194" s="265"/>
      <c r="Z194" s="266"/>
      <c r="AA194" s="175">
        <f t="shared" si="73"/>
        <v>-396.26639757820794</v>
      </c>
      <c r="AB194" s="103">
        <f t="shared" si="74"/>
        <v>0.87991927346114907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1960</v>
      </c>
      <c r="G195" s="95">
        <f t="shared" si="75"/>
        <v>49058.8</v>
      </c>
      <c r="H195" s="96"/>
      <c r="I195" s="97">
        <v>4</v>
      </c>
      <c r="J195" s="98">
        <v>3300</v>
      </c>
      <c r="K195" s="99">
        <f t="shared" si="61"/>
        <v>825</v>
      </c>
      <c r="L195" s="100">
        <v>4</v>
      </c>
      <c r="M195" s="98">
        <f t="shared" si="76"/>
        <v>2906.0955518945607</v>
      </c>
      <c r="N195" s="99">
        <f t="shared" si="69"/>
        <v>726.52388797364017</v>
      </c>
      <c r="O195" s="101">
        <f t="shared" si="70"/>
        <v>0</v>
      </c>
      <c r="P195" s="102">
        <f t="shared" si="71"/>
        <v>-98.476112026359829</v>
      </c>
      <c r="Q195" s="103">
        <f t="shared" si="72"/>
        <v>0.88063501572562441</v>
      </c>
      <c r="R195" s="273"/>
      <c r="S195" s="1">
        <v>0.8208333333333333</v>
      </c>
      <c r="T195" s="2">
        <v>0.84893518518518518</v>
      </c>
      <c r="U195" s="104">
        <v>14.999999999999947</v>
      </c>
      <c r="V195" s="105">
        <v>40.466666666666704</v>
      </c>
      <c r="W195" s="106">
        <v>0.84893518518518518</v>
      </c>
      <c r="X195" s="107">
        <v>0.90069444444444435</v>
      </c>
      <c r="Y195" s="265"/>
      <c r="Z195" s="266"/>
      <c r="AA195" s="175">
        <f t="shared" si="73"/>
        <v>-393.90444810543931</v>
      </c>
      <c r="AB195" s="103">
        <f t="shared" si="74"/>
        <v>0.88063501572562441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1365</v>
      </c>
      <c r="G196" s="95">
        <f t="shared" si="75"/>
        <v>24815.7</v>
      </c>
      <c r="H196" s="113"/>
      <c r="I196" s="97">
        <v>3</v>
      </c>
      <c r="J196" s="98">
        <v>3600</v>
      </c>
      <c r="K196" s="99">
        <f t="shared" si="61"/>
        <v>1200</v>
      </c>
      <c r="L196" s="114">
        <v>3</v>
      </c>
      <c r="M196" s="98">
        <f t="shared" si="76"/>
        <v>3100.31545741324</v>
      </c>
      <c r="N196" s="99">
        <f t="shared" si="69"/>
        <v>1033.4384858044134</v>
      </c>
      <c r="O196" s="101">
        <f t="shared" si="70"/>
        <v>0</v>
      </c>
      <c r="P196" s="102">
        <f t="shared" si="71"/>
        <v>-166.5615141955866</v>
      </c>
      <c r="Q196" s="103">
        <f t="shared" si="72"/>
        <v>0.86119873817034454</v>
      </c>
      <c r="R196" s="273"/>
      <c r="S196" s="1">
        <v>0.90069444444444435</v>
      </c>
      <c r="T196" s="2">
        <v>0.91903935185185182</v>
      </c>
      <c r="U196" s="104">
        <v>74.533333333333204</v>
      </c>
      <c r="V196" s="105">
        <v>26.416666666666746</v>
      </c>
      <c r="W196" s="106"/>
      <c r="X196" s="107"/>
      <c r="Y196" s="265"/>
      <c r="Z196" s="266"/>
      <c r="AA196" s="175">
        <f t="shared" si="73"/>
        <v>-499.68454258676002</v>
      </c>
      <c r="AB196" s="103">
        <f t="shared" si="74"/>
        <v>0.86119873817034442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4087</v>
      </c>
      <c r="G197" s="115">
        <f t="shared" si="75"/>
        <v>58362.36</v>
      </c>
      <c r="H197" s="116"/>
      <c r="I197" s="97">
        <v>3</v>
      </c>
      <c r="J197" s="98">
        <v>3600</v>
      </c>
      <c r="K197" s="99">
        <f t="shared" si="61"/>
        <v>1200</v>
      </c>
      <c r="L197" s="100">
        <v>3</v>
      </c>
      <c r="M197" s="98">
        <f t="shared" si="76"/>
        <v>3100.1264222503137</v>
      </c>
      <c r="N197" s="99">
        <f t="shared" si="69"/>
        <v>1033.3754740834379</v>
      </c>
      <c r="O197" s="101">
        <f t="shared" si="70"/>
        <v>0</v>
      </c>
      <c r="P197" s="102">
        <f t="shared" si="71"/>
        <v>-166.62452591656211</v>
      </c>
      <c r="Q197" s="103">
        <f t="shared" si="72"/>
        <v>0.86114622840286492</v>
      </c>
      <c r="R197" s="273"/>
      <c r="S197" s="1">
        <v>0.92916666666666659</v>
      </c>
      <c r="T197" s="2">
        <v>0.98409722222222218</v>
      </c>
      <c r="U197" s="104">
        <v>14.583333333333268</v>
      </c>
      <c r="V197" s="105">
        <v>79.100000000000051</v>
      </c>
      <c r="W197" s="106"/>
      <c r="X197" s="4"/>
      <c r="Y197" s="265"/>
      <c r="Z197" s="266"/>
      <c r="AA197" s="175">
        <f t="shared" si="73"/>
        <v>-499.87357774968632</v>
      </c>
      <c r="AB197" s="103">
        <f t="shared" si="74"/>
        <v>0.86114622840286492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7">AVERAGE(I192:I207)</f>
        <v>3.3333333333333335</v>
      </c>
      <c r="J208" s="138">
        <f t="shared" si="77"/>
        <v>3500</v>
      </c>
      <c r="K208" s="139">
        <f t="shared" ref="K208" si="78">J208/I208</f>
        <v>1050</v>
      </c>
      <c r="L208" s="137">
        <f t="shared" ref="L208:M208" si="79">AVERAGE(L192:L207)</f>
        <v>3.3333333333333335</v>
      </c>
      <c r="M208" s="138">
        <f t="shared" si="79"/>
        <v>3035.3958552524332</v>
      </c>
      <c r="N208" s="139">
        <f>M208/L208</f>
        <v>910.61875657572989</v>
      </c>
      <c r="O208" s="140">
        <f>L208-I208</f>
        <v>0</v>
      </c>
      <c r="P208" s="141">
        <f>N208-K208</f>
        <v>-139.38124342427011</v>
      </c>
      <c r="Q208" s="142">
        <f>N208/K208</f>
        <v>0.86725595864355232</v>
      </c>
      <c r="R208" s="274"/>
      <c r="S208" s="143">
        <f>S192</f>
        <v>0.70833333333333337</v>
      </c>
      <c r="T208" s="144">
        <f>INDEX(T192:T207,COUNTA(T192:T207))</f>
        <v>0.98409722222222218</v>
      </c>
      <c r="U208" s="145"/>
      <c r="V208" s="156"/>
      <c r="W208" s="135"/>
      <c r="X208" s="139"/>
      <c r="Y208" s="261"/>
      <c r="Z208" s="262"/>
      <c r="AA208" s="177">
        <f>M208-J208</f>
        <v>-464.60414474756681</v>
      </c>
      <c r="AB208" s="142">
        <f>M208/J208</f>
        <v>0.86725595864355232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823" priority="1" operator="greaterThan">
      <formula>0</formula>
    </cfRule>
  </conditionalFormatting>
  <conditionalFormatting sqref="P5:P208 AA5:AA208">
    <cfRule type="cellIs" dxfId="822" priority="4" operator="lessThan">
      <formula>0</formula>
    </cfRule>
  </conditionalFormatting>
  <conditionalFormatting sqref="Q5:Q208 AB5:AB208">
    <cfRule type="cellIs" dxfId="821" priority="2" operator="greaterThan">
      <formula>1</formula>
    </cfRule>
    <cfRule type="cellIs" dxfId="820" priority="3" operator="lessThan">
      <formula>0.8</formula>
    </cfRule>
  </conditionalFormatting>
  <conditionalFormatting sqref="AC5:AC23 R5:R208 AC124:AC129">
    <cfRule type="cellIs" dxfId="819" priority="5" operator="lessThan">
      <formula>0.8</formula>
    </cfRule>
  </conditionalFormatting>
  <conditionalFormatting sqref="AC29:AC37">
    <cfRule type="cellIs" dxfId="818" priority="15" operator="lessThan">
      <formula>0.8</formula>
    </cfRule>
  </conditionalFormatting>
  <conditionalFormatting sqref="AC39:AC44">
    <cfRule type="cellIs" dxfId="817" priority="14" operator="lessThan">
      <formula>0.8</formula>
    </cfRule>
  </conditionalFormatting>
  <conditionalFormatting sqref="AC56:AC61">
    <cfRule type="cellIs" dxfId="816" priority="8" operator="lessThan">
      <formula>0.8</formula>
    </cfRule>
  </conditionalFormatting>
  <conditionalFormatting sqref="AC73">
    <cfRule type="cellIs" dxfId="815" priority="13" operator="lessThan">
      <formula>0.8</formula>
    </cfRule>
  </conditionalFormatting>
  <conditionalFormatting sqref="AC90">
    <cfRule type="cellIs" dxfId="814" priority="7" operator="lessThan">
      <formula>0.8</formula>
    </cfRule>
  </conditionalFormatting>
  <conditionalFormatting sqref="AC107:AC112">
    <cfRule type="cellIs" dxfId="813" priority="6" operator="lessThan">
      <formula>0.8</formula>
    </cfRule>
  </conditionalFormatting>
  <conditionalFormatting sqref="AC141">
    <cfRule type="cellIs" dxfId="812" priority="12" operator="lessThan">
      <formula>0.8</formula>
    </cfRule>
  </conditionalFormatting>
  <conditionalFormatting sqref="AC158">
    <cfRule type="cellIs" dxfId="811" priority="11" operator="lessThan">
      <formula>0.8</formula>
    </cfRule>
  </conditionalFormatting>
  <conditionalFormatting sqref="AC175">
    <cfRule type="cellIs" dxfId="810" priority="10" operator="lessThan">
      <formula>0.8</formula>
    </cfRule>
  </conditionalFormatting>
  <conditionalFormatting sqref="AC192:AC197">
    <cfRule type="cellIs" dxfId="809" priority="9" operator="lessThan">
      <formula>0.8</formula>
    </cfRule>
  </conditionalFormatting>
  <dataValidations count="1">
    <dataValidation type="list" allowBlank="1" showInputMessage="1" showErrorMessage="1" sqref="Y5:Z208" xr:uid="{4AF4314A-03A8-4A90-9129-1F5C2B8B50FC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5D93-E1FB-4524-9142-4E99723B787A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AB26" sqref="AB26"/>
      <selection pane="bottomLeft" activeCell="AB26" sqref="AB2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73780</v>
      </c>
      <c r="E1" s="77" t="s">
        <v>3</v>
      </c>
      <c r="F1" s="78">
        <f>SUM(G5:G157)</f>
        <v>3503699.9299999997</v>
      </c>
      <c r="G1" s="79" t="s">
        <v>73</v>
      </c>
      <c r="H1" s="80">
        <f>L21+L38+L55+L72+L89+L106+L123+L140+L157</f>
        <v>167.70476190476191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45961</v>
      </c>
      <c r="B2" s="326"/>
      <c r="C2" s="82" t="s">
        <v>34</v>
      </c>
      <c r="D2" s="83">
        <f>AVERAGE(N21,N38,N55,N72,N89,N106,N123,N140,N157)</f>
        <v>154.84753804104565</v>
      </c>
      <c r="E2" s="83" t="s">
        <v>80</v>
      </c>
      <c r="F2" s="84">
        <f>F1/D1</f>
        <v>47.488478313906207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3072</v>
      </c>
      <c r="G5" s="159">
        <f t="shared" ref="G5:G6" si="0">E5*F5</f>
        <v>60518.399999999994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1077.3697028738429</v>
      </c>
      <c r="N5" s="163">
        <f>M5/L5</f>
        <v>82.874592528757148</v>
      </c>
      <c r="O5" s="179">
        <f>L5-I5</f>
        <v>0</v>
      </c>
      <c r="P5" s="180">
        <f>N5-K5</f>
        <v>-9.4330997789351585</v>
      </c>
      <c r="Q5" s="132">
        <f>N5/K5</f>
        <v>0.89780808572820248</v>
      </c>
      <c r="R5" s="273">
        <f>Q21</f>
        <v>0.88993590870991035</v>
      </c>
      <c r="S5" s="167">
        <v>0.25</v>
      </c>
      <c r="T5" s="168">
        <v>0.36880787037037038</v>
      </c>
      <c r="U5" s="169"/>
      <c r="V5" s="170">
        <v>171.08333333333334</v>
      </c>
      <c r="W5" s="87"/>
      <c r="X5" s="88"/>
      <c r="Y5" s="275"/>
      <c r="Z5" s="276"/>
      <c r="AA5" s="109">
        <f>M5-J5</f>
        <v>-122.63029712615707</v>
      </c>
      <c r="AB5" s="110">
        <f>M5/J5</f>
        <v>0.89780808572820248</v>
      </c>
      <c r="AC5" s="292">
        <f>AB21</f>
        <v>0.88993590870991035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2145</v>
      </c>
      <c r="G6" s="95">
        <f t="shared" si="0"/>
        <v>64285.649999999994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2304.3867502238163</v>
      </c>
      <c r="N6" s="99">
        <f>M6/L6</f>
        <v>115.21933751119082</v>
      </c>
      <c r="O6" s="101">
        <f>L6-I6</f>
        <v>0</v>
      </c>
      <c r="P6" s="102">
        <f>N6-K6</f>
        <v>-14.780662488809185</v>
      </c>
      <c r="Q6" s="103">
        <f>N6/K6</f>
        <v>0.88630259623992935</v>
      </c>
      <c r="R6" s="273"/>
      <c r="S6" s="1">
        <v>0.46677083333333336</v>
      </c>
      <c r="T6" s="2">
        <v>0.50555555555555554</v>
      </c>
      <c r="U6" s="104">
        <v>57.983333333333334</v>
      </c>
      <c r="V6" s="105">
        <v>55.849999999999937</v>
      </c>
      <c r="W6" s="2"/>
      <c r="X6" s="107"/>
      <c r="Y6" s="265"/>
      <c r="Z6" s="266"/>
      <c r="AA6" s="111">
        <f>M6-J6</f>
        <v>-295.61324977618369</v>
      </c>
      <c r="AB6" s="112">
        <f>M6/J6</f>
        <v>0.88630259623992935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1690.8782265488296</v>
      </c>
      <c r="N21" s="139">
        <f>M21/L21</f>
        <v>102.47746827568665</v>
      </c>
      <c r="O21" s="140">
        <f>L21-I21</f>
        <v>0</v>
      </c>
      <c r="P21" s="141">
        <f>N21-K21</f>
        <v>-12.674046875828509</v>
      </c>
      <c r="Q21" s="142">
        <f>N21/K21</f>
        <v>0.88993590870991035</v>
      </c>
      <c r="R21" s="274"/>
      <c r="S21" s="143">
        <f>S5</f>
        <v>0.25</v>
      </c>
      <c r="T21" s="144">
        <f>INDEX(T5:T20,COUNTA(T5:T20))</f>
        <v>0.50555555555555554</v>
      </c>
      <c r="U21" s="145"/>
      <c r="V21" s="145"/>
      <c r="W21" s="146"/>
      <c r="X21" s="147"/>
      <c r="Y21" s="261"/>
      <c r="Z21" s="262"/>
      <c r="AA21" s="148">
        <f>M21-J21</f>
        <v>-209.12177345117038</v>
      </c>
      <c r="AB21" s="149">
        <f>M21/J21</f>
        <v>0.88993590870991035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3706</v>
      </c>
      <c r="G22" s="159">
        <f t="shared" ref="G22:G25" si="5">E22*F22</f>
        <v>210389.62000000002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1773.205741626794</v>
      </c>
      <c r="N22" s="163">
        <f>M22/L22</f>
        <v>70.928229665071754</v>
      </c>
      <c r="O22" s="165">
        <f>L22-I22</f>
        <v>0</v>
      </c>
      <c r="P22" s="166">
        <f>N22-K22</f>
        <v>-9.0717703349282459</v>
      </c>
      <c r="Q22" s="152">
        <f>N22/K22</f>
        <v>0.88660287081339695</v>
      </c>
      <c r="R22" s="272">
        <f>Q38</f>
        <v>0.8859087244320577</v>
      </c>
      <c r="S22" s="167">
        <v>0.25</v>
      </c>
      <c r="T22" s="168">
        <v>0.33708333333333335</v>
      </c>
      <c r="U22" s="169"/>
      <c r="V22" s="170">
        <v>125.40000000000002</v>
      </c>
      <c r="W22" s="181"/>
      <c r="X22" s="163"/>
      <c r="Y22" s="275"/>
      <c r="Z22" s="276"/>
      <c r="AA22" s="109">
        <f>M22-J22</f>
        <v>-226.79425837320605</v>
      </c>
      <c r="AB22" s="152">
        <f>M22/J22</f>
        <v>0.88660287081339695</v>
      </c>
      <c r="AC22" s="352">
        <f>AB38</f>
        <v>0.88590872443205759</v>
      </c>
    </row>
    <row r="23" spans="1:29" ht="15.75" customHeight="1">
      <c r="A23" s="268"/>
      <c r="B23" s="92" t="s">
        <v>164</v>
      </c>
      <c r="C23" s="286" t="s">
        <v>174</v>
      </c>
      <c r="D23" s="286"/>
      <c r="E23" s="93">
        <v>77.34</v>
      </c>
      <c r="F23" s="94">
        <v>1738</v>
      </c>
      <c r="G23" s="95">
        <f t="shared" si="5"/>
        <v>134416.92000000001</v>
      </c>
      <c r="H23" s="96"/>
      <c r="I23" s="97">
        <v>25</v>
      </c>
      <c r="J23" s="98">
        <v>2000</v>
      </c>
      <c r="K23" s="99">
        <f t="shared" ref="K23:K61" si="6">J23/I23</f>
        <v>80</v>
      </c>
      <c r="L23" s="100">
        <v>25</v>
      </c>
      <c r="M23" s="98">
        <f>F23/V23*60</f>
        <v>1772.464589235128</v>
      </c>
      <c r="N23" s="99">
        <f>M23/L23</f>
        <v>70.898583569405119</v>
      </c>
      <c r="O23" s="101">
        <f>L23-I23</f>
        <v>0</v>
      </c>
      <c r="P23" s="102">
        <f>N23-K23</f>
        <v>-9.101416430594881</v>
      </c>
      <c r="Q23" s="103">
        <f>N23/K23</f>
        <v>0.88623229461756403</v>
      </c>
      <c r="R23" s="273"/>
      <c r="S23" s="1">
        <v>0.3417824074074074</v>
      </c>
      <c r="T23" s="2">
        <v>0.38263888888888886</v>
      </c>
      <c r="U23" s="104">
        <v>6.766666666666632</v>
      </c>
      <c r="V23" s="105">
        <v>58.833333333333314</v>
      </c>
      <c r="W23" s="106"/>
      <c r="X23" s="107"/>
      <c r="Y23" s="265"/>
      <c r="Z23" s="266"/>
      <c r="AA23" s="111">
        <f>M23-J23</f>
        <v>-227.53541076487204</v>
      </c>
      <c r="AB23" s="103">
        <f>M23/J23</f>
        <v>0.88623229461756403</v>
      </c>
      <c r="AC23" s="294"/>
    </row>
    <row r="24" spans="1:29" ht="15.75" customHeight="1">
      <c r="A24" s="268"/>
      <c r="B24" s="92" t="s">
        <v>164</v>
      </c>
      <c r="C24" s="286" t="s">
        <v>165</v>
      </c>
      <c r="D24" s="286"/>
      <c r="E24" s="93">
        <v>59.52</v>
      </c>
      <c r="F24" s="94">
        <v>3365</v>
      </c>
      <c r="G24" s="95">
        <f t="shared" si="5"/>
        <v>200284.80000000002</v>
      </c>
      <c r="H24" s="96"/>
      <c r="I24" s="97">
        <v>25</v>
      </c>
      <c r="J24" s="98">
        <v>2000</v>
      </c>
      <c r="K24" s="99">
        <f t="shared" si="6"/>
        <v>80</v>
      </c>
      <c r="L24" s="100">
        <v>25</v>
      </c>
      <c r="M24" s="98">
        <f>F24/V24*60</f>
        <v>1781.4705882352951</v>
      </c>
      <c r="N24" s="99">
        <f>M24/L24</f>
        <v>71.258823529411799</v>
      </c>
      <c r="O24" s="101">
        <f>L24-I24</f>
        <v>0</v>
      </c>
      <c r="P24" s="102">
        <f>N24-K24</f>
        <v>-8.7411764705882007</v>
      </c>
      <c r="Q24" s="103">
        <f>N24/K24</f>
        <v>0.89073529411764751</v>
      </c>
      <c r="R24" s="273"/>
      <c r="S24" s="1">
        <v>0.38680555555555557</v>
      </c>
      <c r="T24" s="2">
        <v>0.46550925925925923</v>
      </c>
      <c r="U24" s="104">
        <v>6.0000000000000586</v>
      </c>
      <c r="V24" s="105">
        <v>113.33333333333327</v>
      </c>
      <c r="W24" s="106">
        <v>0.46550925925925923</v>
      </c>
      <c r="X24" s="107">
        <v>0.50624999999999998</v>
      </c>
      <c r="Y24" s="265"/>
      <c r="Z24" s="266"/>
      <c r="AA24" s="111">
        <f>M24-J24</f>
        <v>-218.52941176470495</v>
      </c>
      <c r="AB24" s="103">
        <f>M24/J24</f>
        <v>0.89073529411764751</v>
      </c>
      <c r="AC24" s="294"/>
    </row>
    <row r="25" spans="1:29" ht="15.75" customHeight="1">
      <c r="A25" s="268"/>
      <c r="B25" s="92" t="s">
        <v>161</v>
      </c>
      <c r="C25" s="286" t="s">
        <v>162</v>
      </c>
      <c r="D25" s="286"/>
      <c r="E25" s="93">
        <v>51.86</v>
      </c>
      <c r="F25" s="94">
        <v>1214</v>
      </c>
      <c r="G25" s="95">
        <f t="shared" si="5"/>
        <v>62958.04</v>
      </c>
      <c r="H25" s="96"/>
      <c r="I25" s="97">
        <v>25</v>
      </c>
      <c r="J25" s="98">
        <v>2000</v>
      </c>
      <c r="K25" s="99">
        <f t="shared" si="6"/>
        <v>80</v>
      </c>
      <c r="L25" s="100">
        <v>25</v>
      </c>
      <c r="M25" s="98">
        <f>F25/V25*60</f>
        <v>1760.1288763592443</v>
      </c>
      <c r="N25" s="99">
        <f>M25/L25</f>
        <v>70.405155054369772</v>
      </c>
      <c r="O25" s="101">
        <f>L25-I25</f>
        <v>0</v>
      </c>
      <c r="P25" s="102">
        <f>N25-K25</f>
        <v>-9.5948449456302285</v>
      </c>
      <c r="Q25" s="103">
        <f>N25/K25</f>
        <v>0.8800644381796221</v>
      </c>
      <c r="R25" s="273"/>
      <c r="S25" s="1">
        <v>0.50624999999999998</v>
      </c>
      <c r="T25" s="2">
        <v>0.53498842592592588</v>
      </c>
      <c r="U25" s="104">
        <v>58.666666666666671</v>
      </c>
      <c r="V25" s="105">
        <v>41.383333333333297</v>
      </c>
      <c r="W25" s="106"/>
      <c r="X25" s="107"/>
      <c r="Y25" s="265"/>
      <c r="Z25" s="266"/>
      <c r="AA25" s="111">
        <f>M25-J25</f>
        <v>-239.87112364075574</v>
      </c>
      <c r="AB25" s="103">
        <f>M25/J25</f>
        <v>0.8800644381796221</v>
      </c>
      <c r="AC25" s="294"/>
    </row>
    <row r="26" spans="1:29" ht="15.75" customHeight="1">
      <c r="A26" s="268"/>
      <c r="B26" s="92"/>
      <c r="C26" s="286"/>
      <c r="D26" s="286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7">AVERAGE(I22:I37)</f>
        <v>25</v>
      </c>
      <c r="J38" s="138">
        <f t="shared" si="7"/>
        <v>2000</v>
      </c>
      <c r="K38" s="139">
        <f t="shared" ref="K38" si="8">J38/I38</f>
        <v>80</v>
      </c>
      <c r="L38" s="137">
        <f t="shared" ref="L38:M38" si="9">AVERAGE(L22:L37)</f>
        <v>25</v>
      </c>
      <c r="M38" s="138">
        <f t="shared" si="9"/>
        <v>1771.8174488641152</v>
      </c>
      <c r="N38" s="139">
        <f t="shared" ref="N38:N43" si="10">M38/L38</f>
        <v>70.872697954564615</v>
      </c>
      <c r="O38" s="140">
        <f t="shared" ref="O38:O43" si="11">L38-I38</f>
        <v>0</v>
      </c>
      <c r="P38" s="141">
        <f t="shared" ref="P38:P43" si="12">N38-K38</f>
        <v>-9.1273020454353855</v>
      </c>
      <c r="Q38" s="142">
        <f t="shared" ref="Q38:Q43" si="13">N38/K38</f>
        <v>0.8859087244320577</v>
      </c>
      <c r="R38" s="274"/>
      <c r="S38" s="143">
        <f>S22</f>
        <v>0.25</v>
      </c>
      <c r="T38" s="144">
        <f>INDEX(T22:T37,COUNTA(T22:T37))</f>
        <v>0.53498842592592588</v>
      </c>
      <c r="U38" s="145"/>
      <c r="V38" s="156"/>
      <c r="W38" s="135"/>
      <c r="X38" s="139"/>
      <c r="Y38" s="261"/>
      <c r="Z38" s="262"/>
      <c r="AA38" s="157">
        <f t="shared" ref="AA38:AA43" si="14">M38-J38</f>
        <v>-228.18255113588475</v>
      </c>
      <c r="AB38" s="142">
        <f t="shared" ref="AB38:AB43" si="15">M38/J38</f>
        <v>0.88590872443205759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3687</v>
      </c>
      <c r="G39" s="159">
        <f t="shared" ref="G39:G43" si="16">E39*F39</f>
        <v>211265.09999999998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1590.7478427612652</v>
      </c>
      <c r="N39" s="163">
        <f t="shared" si="10"/>
        <v>63.629913710450609</v>
      </c>
      <c r="O39" s="165">
        <f t="shared" si="11"/>
        <v>0</v>
      </c>
      <c r="P39" s="166">
        <f t="shared" si="12"/>
        <v>-8.3700862895493913</v>
      </c>
      <c r="Q39" s="152">
        <f t="shared" si="13"/>
        <v>0.88374880153403623</v>
      </c>
      <c r="R39" s="272">
        <f>Q55</f>
        <v>0.87961576793797014</v>
      </c>
      <c r="S39" s="167">
        <v>0.25</v>
      </c>
      <c r="T39" s="168">
        <v>0.34657407407407409</v>
      </c>
      <c r="U39" s="169"/>
      <c r="V39" s="170">
        <v>139.06666666666669</v>
      </c>
      <c r="W39" s="87"/>
      <c r="X39" s="88"/>
      <c r="Y39" s="275"/>
      <c r="Z39" s="276"/>
      <c r="AA39" s="109">
        <f t="shared" si="14"/>
        <v>-209.25215723873475</v>
      </c>
      <c r="AB39" s="152">
        <f t="shared" si="15"/>
        <v>0.88374880153403623</v>
      </c>
      <c r="AC39" s="352">
        <f>AB55</f>
        <v>0.87961576793797014</v>
      </c>
    </row>
    <row r="40" spans="1:29" ht="15.75" customHeight="1">
      <c r="A40" s="281"/>
      <c r="B40" s="153" t="s">
        <v>155</v>
      </c>
      <c r="C40" s="263" t="s">
        <v>271</v>
      </c>
      <c r="D40" s="264"/>
      <c r="E40" s="93">
        <v>57.73</v>
      </c>
      <c r="F40" s="104">
        <v>1860</v>
      </c>
      <c r="G40" s="95">
        <f t="shared" si="16"/>
        <v>107377.79999999999</v>
      </c>
      <c r="H40" s="96"/>
      <c r="I40" s="100">
        <v>22</v>
      </c>
      <c r="J40" s="98">
        <v>1800</v>
      </c>
      <c r="K40" s="99">
        <f t="shared" si="6"/>
        <v>81.818181818181813</v>
      </c>
      <c r="L40" s="100">
        <v>22</v>
      </c>
      <c r="M40" s="98">
        <f>F40/V40*60</f>
        <v>1571.8309859154915</v>
      </c>
      <c r="N40" s="99">
        <f t="shared" si="10"/>
        <v>71.4468629961587</v>
      </c>
      <c r="O40" s="101">
        <f t="shared" si="11"/>
        <v>0</v>
      </c>
      <c r="P40" s="102">
        <f t="shared" si="12"/>
        <v>-10.371318822023113</v>
      </c>
      <c r="Q40" s="103">
        <f t="shared" si="13"/>
        <v>0.87323943661971748</v>
      </c>
      <c r="R40" s="273"/>
      <c r="S40" s="1">
        <v>0.35069444444444442</v>
      </c>
      <c r="T40" s="2">
        <v>0.4</v>
      </c>
      <c r="U40" s="104">
        <v>5.933333333333275</v>
      </c>
      <c r="V40" s="105">
        <v>71.000000000000071</v>
      </c>
      <c r="W40" s="106"/>
      <c r="X40" s="107"/>
      <c r="Y40" s="265"/>
      <c r="Z40" s="266"/>
      <c r="AA40" s="111">
        <f t="shared" si="14"/>
        <v>-228.16901408450849</v>
      </c>
      <c r="AB40" s="103">
        <f t="shared" si="15"/>
        <v>0.87323943661971748</v>
      </c>
      <c r="AC40" s="294"/>
    </row>
    <row r="41" spans="1:29" ht="15.75" customHeight="1">
      <c r="A41" s="281"/>
      <c r="B41" s="153" t="s">
        <v>161</v>
      </c>
      <c r="C41" s="263" t="s">
        <v>214</v>
      </c>
      <c r="D41" s="264"/>
      <c r="E41" s="93">
        <v>57.3</v>
      </c>
      <c r="F41" s="104">
        <v>755</v>
      </c>
      <c r="G41" s="95">
        <f t="shared" si="16"/>
        <v>43261.5</v>
      </c>
      <c r="H41" s="96"/>
      <c r="I41" s="100">
        <v>20</v>
      </c>
      <c r="J41" s="98">
        <v>2000</v>
      </c>
      <c r="K41" s="99">
        <f t="shared" si="6"/>
        <v>100</v>
      </c>
      <c r="L41" s="100">
        <v>20</v>
      </c>
      <c r="M41" s="98">
        <f>F41/V41*60</f>
        <v>1763.7897469175866</v>
      </c>
      <c r="N41" s="99">
        <f t="shared" si="10"/>
        <v>88.189487345879328</v>
      </c>
      <c r="O41" s="101">
        <f t="shared" si="11"/>
        <v>0</v>
      </c>
      <c r="P41" s="102">
        <f t="shared" si="12"/>
        <v>-11.810512654120672</v>
      </c>
      <c r="Q41" s="103">
        <f t="shared" si="13"/>
        <v>0.88189487345879325</v>
      </c>
      <c r="R41" s="273"/>
      <c r="S41" s="1">
        <v>0.40438657407407408</v>
      </c>
      <c r="T41" s="2">
        <v>0.42222222222222222</v>
      </c>
      <c r="U41" s="104">
        <v>6.3166666666666416</v>
      </c>
      <c r="V41" s="105">
        <v>25.683333333333323</v>
      </c>
      <c r="W41" s="106"/>
      <c r="X41" s="107"/>
      <c r="Y41" s="265"/>
      <c r="Z41" s="266"/>
      <c r="AA41" s="111">
        <f t="shared" si="14"/>
        <v>-236.21025308241337</v>
      </c>
      <c r="AB41" s="103">
        <f t="shared" si="15"/>
        <v>0.88189487345879336</v>
      </c>
      <c r="AC41" s="294"/>
    </row>
    <row r="42" spans="1:29" ht="15.75" customHeight="1">
      <c r="A42" s="281"/>
      <c r="B42" s="153" t="s">
        <v>164</v>
      </c>
      <c r="C42" s="263" t="s">
        <v>238</v>
      </c>
      <c r="D42" s="264"/>
      <c r="E42" s="93">
        <v>59.36</v>
      </c>
      <c r="F42" s="104">
        <v>1301</v>
      </c>
      <c r="G42" s="95">
        <f t="shared" si="16"/>
        <v>77227.360000000001</v>
      </c>
      <c r="H42" s="96"/>
      <c r="I42" s="100">
        <v>20</v>
      </c>
      <c r="J42" s="98">
        <v>2000</v>
      </c>
      <c r="K42" s="99">
        <f t="shared" si="6"/>
        <v>100</v>
      </c>
      <c r="L42" s="100">
        <v>20</v>
      </c>
      <c r="M42" s="98">
        <f>F42/V42*60</f>
        <v>1764.0677966101678</v>
      </c>
      <c r="N42" s="99">
        <f t="shared" si="10"/>
        <v>88.203389830508385</v>
      </c>
      <c r="O42" s="101">
        <f t="shared" si="11"/>
        <v>0</v>
      </c>
      <c r="P42" s="102">
        <f t="shared" si="12"/>
        <v>-11.796610169491615</v>
      </c>
      <c r="Q42" s="103">
        <f t="shared" si="13"/>
        <v>0.88203389830508383</v>
      </c>
      <c r="R42" s="273"/>
      <c r="S42" s="1">
        <v>0.42569444444444443</v>
      </c>
      <c r="T42" s="2">
        <v>0.45642361111111113</v>
      </c>
      <c r="U42" s="104">
        <v>4.9999999999999822</v>
      </c>
      <c r="V42" s="105">
        <v>44.250000000000043</v>
      </c>
      <c r="W42" s="106">
        <v>0.45642361111111113</v>
      </c>
      <c r="X42" s="107">
        <v>0.49814814814814817</v>
      </c>
      <c r="Y42" s="265"/>
      <c r="Z42" s="266"/>
      <c r="AA42" s="111">
        <f t="shared" si="14"/>
        <v>-235.93220338983224</v>
      </c>
      <c r="AB42" s="103">
        <f t="shared" si="15"/>
        <v>0.88203389830508383</v>
      </c>
      <c r="AC42" s="294"/>
    </row>
    <row r="43" spans="1:29" ht="15.75" customHeight="1">
      <c r="A43" s="282"/>
      <c r="B43" s="153" t="s">
        <v>164</v>
      </c>
      <c r="C43" s="263" t="s">
        <v>272</v>
      </c>
      <c r="D43" s="264"/>
      <c r="E43" s="93">
        <v>53.76</v>
      </c>
      <c r="F43" s="104">
        <v>3118</v>
      </c>
      <c r="G43" s="95">
        <f t="shared" si="16"/>
        <v>167623.67999999999</v>
      </c>
      <c r="H43" s="113"/>
      <c r="I43" s="114">
        <v>22</v>
      </c>
      <c r="J43" s="98">
        <v>2000</v>
      </c>
      <c r="K43" s="99">
        <f t="shared" si="6"/>
        <v>90.909090909090907</v>
      </c>
      <c r="L43" s="114">
        <v>22</v>
      </c>
      <c r="M43" s="98">
        <f>F43/V43*60</f>
        <v>1753.8750000000011</v>
      </c>
      <c r="N43" s="99">
        <f t="shared" si="10"/>
        <v>79.721590909090963</v>
      </c>
      <c r="O43" s="101">
        <f t="shared" si="11"/>
        <v>0</v>
      </c>
      <c r="P43" s="102">
        <f t="shared" si="12"/>
        <v>-11.187499999999943</v>
      </c>
      <c r="Q43" s="103">
        <f t="shared" si="13"/>
        <v>0.87693750000000059</v>
      </c>
      <c r="R43" s="273"/>
      <c r="S43" s="1">
        <v>0.49814814814814817</v>
      </c>
      <c r="T43" s="2">
        <v>0.57222222222222219</v>
      </c>
      <c r="U43" s="104">
        <v>60.083333333333343</v>
      </c>
      <c r="V43" s="105">
        <v>106.66666666666659</v>
      </c>
      <c r="W43" s="106"/>
      <c r="X43" s="107"/>
      <c r="Y43" s="265"/>
      <c r="Z43" s="266"/>
      <c r="AA43" s="111">
        <f t="shared" si="14"/>
        <v>-246.12499999999886</v>
      </c>
      <c r="AB43" s="103">
        <f t="shared" si="15"/>
        <v>0.87693750000000059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7">AVERAGE(I39:I54)</f>
        <v>21.8</v>
      </c>
      <c r="J55" s="138">
        <f t="shared" si="17"/>
        <v>1920</v>
      </c>
      <c r="K55" s="139">
        <f t="shared" ref="K55" si="18">J55/I55</f>
        <v>88.073394495412842</v>
      </c>
      <c r="L55" s="137">
        <f t="shared" ref="L55:M55" si="19">AVERAGE(L39:L54)</f>
        <v>21.8</v>
      </c>
      <c r="M55" s="138">
        <f t="shared" si="19"/>
        <v>1688.8622744409026</v>
      </c>
      <c r="N55" s="139">
        <f t="shared" ref="N55:N61" si="20">M55/L55</f>
        <v>77.470746533986357</v>
      </c>
      <c r="O55" s="140">
        <f t="shared" ref="O55:O61" si="21">L55-I55</f>
        <v>0</v>
      </c>
      <c r="P55" s="141">
        <f t="shared" ref="P55:P61" si="22">N55-K55</f>
        <v>-10.602647961426484</v>
      </c>
      <c r="Q55" s="142">
        <f t="shared" ref="Q55:Q61" si="23">N55/K55</f>
        <v>0.87961576793797014</v>
      </c>
      <c r="R55" s="274"/>
      <c r="S55" s="143">
        <f>S39</f>
        <v>0.25</v>
      </c>
      <c r="T55" s="144">
        <f>INDEX(T39:T54,COUNTA(T39:T54))</f>
        <v>0.57222222222222219</v>
      </c>
      <c r="U55" s="145"/>
      <c r="V55" s="156"/>
      <c r="W55" s="188"/>
      <c r="X55" s="189"/>
      <c r="Y55" s="261"/>
      <c r="Z55" s="262"/>
      <c r="AA55" s="157">
        <f t="shared" ref="AA55:AA61" si="24">M55-J55</f>
        <v>-231.13772555909736</v>
      </c>
      <c r="AB55" s="142">
        <f t="shared" ref="AB55:AB61" si="25">M55/J55</f>
        <v>0.87961576793797014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1317</v>
      </c>
      <c r="G56" s="159">
        <f t="shared" ref="G56:G61" si="26">E56*F56</f>
        <v>78150.78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 t="shared" ref="M56:M61" si="27">F56/V56*60</f>
        <v>1763.8392857142869</v>
      </c>
      <c r="N56" s="163">
        <f t="shared" si="20"/>
        <v>73.493303571428626</v>
      </c>
      <c r="O56" s="165">
        <f t="shared" si="21"/>
        <v>0</v>
      </c>
      <c r="P56" s="166">
        <f t="shared" si="22"/>
        <v>-9.8400297619047024</v>
      </c>
      <c r="Q56" s="152">
        <f t="shared" si="23"/>
        <v>0.88191964285714353</v>
      </c>
      <c r="R56" s="272">
        <f>Q72</f>
        <v>0.88288003924160052</v>
      </c>
      <c r="S56" s="167">
        <v>0.25013888888888891</v>
      </c>
      <c r="T56" s="168">
        <v>0.28125</v>
      </c>
      <c r="U56" s="169"/>
      <c r="V56" s="170">
        <v>44.799999999999969</v>
      </c>
      <c r="W56" s="168"/>
      <c r="X56" s="171"/>
      <c r="Y56" s="275"/>
      <c r="Z56" s="276"/>
      <c r="AA56" s="109">
        <f t="shared" si="24"/>
        <v>-236.16071428571308</v>
      </c>
      <c r="AB56" s="152">
        <f t="shared" si="25"/>
        <v>0.88191964285714342</v>
      </c>
      <c r="AC56" s="277">
        <f>AB72</f>
        <v>0.88288003924160041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2217</v>
      </c>
      <c r="G57" s="95">
        <f t="shared" si="26"/>
        <v>130071.39</v>
      </c>
      <c r="H57" s="96"/>
      <c r="I57" s="97">
        <v>24</v>
      </c>
      <c r="J57" s="98">
        <v>2000</v>
      </c>
      <c r="K57" s="99">
        <f t="shared" si="6"/>
        <v>83.333333333333329</v>
      </c>
      <c r="L57" s="100">
        <v>24</v>
      </c>
      <c r="M57" s="98">
        <f t="shared" si="27"/>
        <v>1772.418387741506</v>
      </c>
      <c r="N57" s="99">
        <f t="shared" si="20"/>
        <v>73.850766155896082</v>
      </c>
      <c r="O57" s="101">
        <f t="shared" si="21"/>
        <v>0</v>
      </c>
      <c r="P57" s="102">
        <f t="shared" si="22"/>
        <v>-9.4825671774372466</v>
      </c>
      <c r="Q57" s="103">
        <f t="shared" si="23"/>
        <v>0.88620919387075303</v>
      </c>
      <c r="R57" s="273"/>
      <c r="S57" s="1">
        <v>0.28472222222222221</v>
      </c>
      <c r="T57" s="2">
        <v>0.33684027777777775</v>
      </c>
      <c r="U57" s="104">
        <v>4.9999999999999822</v>
      </c>
      <c r="V57" s="105">
        <v>75.049999999999983</v>
      </c>
      <c r="W57" s="106"/>
      <c r="X57" s="107"/>
      <c r="Y57" s="265"/>
      <c r="Z57" s="266"/>
      <c r="AA57" s="111">
        <f t="shared" si="24"/>
        <v>-227.58161225849403</v>
      </c>
      <c r="AB57" s="103">
        <f t="shared" si="25"/>
        <v>0.88620919387075303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2094</v>
      </c>
      <c r="G58" s="95">
        <f t="shared" si="26"/>
        <v>149825.69999999998</v>
      </c>
      <c r="H58" s="96"/>
      <c r="I58" s="97">
        <v>24</v>
      </c>
      <c r="J58" s="98">
        <v>2000</v>
      </c>
      <c r="K58" s="99">
        <f t="shared" si="6"/>
        <v>83.333333333333329</v>
      </c>
      <c r="L58" s="100">
        <v>24</v>
      </c>
      <c r="M58" s="98">
        <f t="shared" si="27"/>
        <v>1764.1937748654329</v>
      </c>
      <c r="N58" s="99">
        <f t="shared" si="20"/>
        <v>73.508073952726377</v>
      </c>
      <c r="O58" s="101">
        <f t="shared" si="21"/>
        <v>0</v>
      </c>
      <c r="P58" s="102">
        <f t="shared" si="22"/>
        <v>-9.8252593806069513</v>
      </c>
      <c r="Q58" s="103">
        <f t="shared" si="23"/>
        <v>0.88209688743271653</v>
      </c>
      <c r="R58" s="273"/>
      <c r="S58" s="1">
        <v>0.34097222222222218</v>
      </c>
      <c r="T58" s="2">
        <v>0.39042824074074073</v>
      </c>
      <c r="U58" s="104">
        <v>5.9499999999999709</v>
      </c>
      <c r="V58" s="105">
        <v>71.216666666666711</v>
      </c>
      <c r="W58" s="106"/>
      <c r="X58" s="107"/>
      <c r="Y58" s="265"/>
      <c r="Z58" s="266"/>
      <c r="AA58" s="111">
        <f t="shared" si="24"/>
        <v>-235.80622513456706</v>
      </c>
      <c r="AB58" s="103">
        <f t="shared" si="25"/>
        <v>0.88209688743271653</v>
      </c>
      <c r="AC58" s="278"/>
    </row>
    <row r="59" spans="1:29" ht="15.75" customHeight="1">
      <c r="A59" s="268"/>
      <c r="B59" s="153" t="s">
        <v>164</v>
      </c>
      <c r="C59" s="263" t="s">
        <v>173</v>
      </c>
      <c r="D59" s="264"/>
      <c r="E59" s="93">
        <v>47.37</v>
      </c>
      <c r="F59" s="94">
        <v>1253</v>
      </c>
      <c r="G59" s="95">
        <f t="shared" si="26"/>
        <v>59354.609999999993</v>
      </c>
      <c r="H59" s="96"/>
      <c r="I59" s="97">
        <v>21</v>
      </c>
      <c r="J59" s="98">
        <v>2000</v>
      </c>
      <c r="K59" s="99">
        <f t="shared" si="6"/>
        <v>95.238095238095241</v>
      </c>
      <c r="L59" s="100">
        <v>21</v>
      </c>
      <c r="M59" s="98">
        <f t="shared" si="27"/>
        <v>1763.4089132134477</v>
      </c>
      <c r="N59" s="99">
        <f t="shared" si="20"/>
        <v>83.971853010164182</v>
      </c>
      <c r="O59" s="101">
        <f t="shared" si="21"/>
        <v>0</v>
      </c>
      <c r="P59" s="102">
        <f t="shared" si="22"/>
        <v>-11.266242227931059</v>
      </c>
      <c r="Q59" s="103">
        <f t="shared" si="23"/>
        <v>0.88170445660672392</v>
      </c>
      <c r="R59" s="273"/>
      <c r="S59" s="1">
        <v>0.39400462962962962</v>
      </c>
      <c r="T59" s="2">
        <v>0.4236111111111111</v>
      </c>
      <c r="U59" s="104">
        <v>5.1500000000000057</v>
      </c>
      <c r="V59" s="105">
        <v>42.63333333333334</v>
      </c>
      <c r="W59" s="106"/>
      <c r="X59" s="107"/>
      <c r="Y59" s="265"/>
      <c r="Z59" s="266"/>
      <c r="AA59" s="111">
        <f t="shared" si="24"/>
        <v>-236.5910867865523</v>
      </c>
      <c r="AB59" s="103">
        <f t="shared" si="25"/>
        <v>0.88170445660672381</v>
      </c>
      <c r="AC59" s="278"/>
    </row>
    <row r="60" spans="1:29" ht="15.75" customHeight="1">
      <c r="A60" s="268"/>
      <c r="B60" s="153" t="s">
        <v>161</v>
      </c>
      <c r="C60" s="263" t="s">
        <v>201</v>
      </c>
      <c r="D60" s="264"/>
      <c r="E60" s="93">
        <v>56.43</v>
      </c>
      <c r="F60" s="94">
        <v>2197</v>
      </c>
      <c r="G60" s="95">
        <f t="shared" si="26"/>
        <v>123976.71</v>
      </c>
      <c r="H60" s="113"/>
      <c r="I60" s="97">
        <v>22</v>
      </c>
      <c r="J60" s="98">
        <v>2000</v>
      </c>
      <c r="K60" s="99">
        <f t="shared" si="6"/>
        <v>90.909090909090907</v>
      </c>
      <c r="L60" s="114">
        <v>22</v>
      </c>
      <c r="M60" s="98">
        <f t="shared" si="27"/>
        <v>1766.2349263063854</v>
      </c>
      <c r="N60" s="99">
        <f t="shared" si="20"/>
        <v>80.283405741199331</v>
      </c>
      <c r="O60" s="101">
        <f t="shared" si="21"/>
        <v>0</v>
      </c>
      <c r="P60" s="102">
        <f t="shared" si="22"/>
        <v>-10.625685167891575</v>
      </c>
      <c r="Q60" s="103">
        <f t="shared" si="23"/>
        <v>0.88311746315319262</v>
      </c>
      <c r="R60" s="273"/>
      <c r="S60" s="1">
        <v>0.42803240740740739</v>
      </c>
      <c r="T60" s="2">
        <v>0.47986111111111113</v>
      </c>
      <c r="U60" s="104">
        <v>6.3666666666666494</v>
      </c>
      <c r="V60" s="105">
        <v>74.633333333333383</v>
      </c>
      <c r="W60" s="106">
        <v>0.47986111111111113</v>
      </c>
      <c r="X60" s="107">
        <v>0.5209259259259259</v>
      </c>
      <c r="Y60" s="265"/>
      <c r="Z60" s="266"/>
      <c r="AA60" s="111">
        <f t="shared" si="24"/>
        <v>-233.76507369361457</v>
      </c>
      <c r="AB60" s="103">
        <f t="shared" si="25"/>
        <v>0.88311746315319273</v>
      </c>
      <c r="AC60" s="278"/>
    </row>
    <row r="61" spans="1:29" ht="15.75" customHeight="1">
      <c r="A61" s="268"/>
      <c r="B61" s="153" t="s">
        <v>164</v>
      </c>
      <c r="C61" s="263" t="s">
        <v>218</v>
      </c>
      <c r="D61" s="264"/>
      <c r="E61" s="93">
        <v>59.54</v>
      </c>
      <c r="F61" s="94">
        <v>2731</v>
      </c>
      <c r="G61" s="115">
        <f t="shared" si="26"/>
        <v>162603.74</v>
      </c>
      <c r="H61" s="116"/>
      <c r="I61" s="97">
        <v>23</v>
      </c>
      <c r="J61" s="98">
        <v>2000</v>
      </c>
      <c r="K61" s="99">
        <f t="shared" si="6"/>
        <v>86.956521739130437</v>
      </c>
      <c r="L61" s="100">
        <v>23</v>
      </c>
      <c r="M61" s="98">
        <f t="shared" si="27"/>
        <v>1764.4651830581463</v>
      </c>
      <c r="N61" s="99">
        <f t="shared" si="20"/>
        <v>76.715877524267228</v>
      </c>
      <c r="O61" s="101">
        <f t="shared" si="21"/>
        <v>0</v>
      </c>
      <c r="P61" s="102">
        <f t="shared" si="22"/>
        <v>-10.24064421486321</v>
      </c>
      <c r="Q61" s="103">
        <f t="shared" si="23"/>
        <v>0.88223259152907307</v>
      </c>
      <c r="R61" s="273"/>
      <c r="S61" s="1">
        <v>0.5209259259259259</v>
      </c>
      <c r="T61" s="2">
        <v>0.5854166666666667</v>
      </c>
      <c r="U61" s="104">
        <v>59.133333333333276</v>
      </c>
      <c r="V61" s="105">
        <v>92.866666666666745</v>
      </c>
      <c r="W61" s="106"/>
      <c r="X61" s="107"/>
      <c r="Y61" s="265"/>
      <c r="Z61" s="266"/>
      <c r="AA61" s="111">
        <f t="shared" si="24"/>
        <v>-235.53481694185371</v>
      </c>
      <c r="AB61" s="103">
        <f t="shared" si="25"/>
        <v>0.88223259152907318</v>
      </c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</v>
      </c>
      <c r="J72" s="138">
        <f t="shared" si="28"/>
        <v>2000</v>
      </c>
      <c r="K72" s="139">
        <f t="shared" ref="K72" si="29">J72/I72</f>
        <v>86.956521739130437</v>
      </c>
      <c r="L72" s="137">
        <f t="shared" ref="L72:M72" si="30">AVERAGE(L56:L71)</f>
        <v>23</v>
      </c>
      <c r="M72" s="138">
        <f t="shared" si="30"/>
        <v>1765.7600784832009</v>
      </c>
      <c r="N72" s="139">
        <f t="shared" ref="N72:N79" si="31">M72/L72</f>
        <v>76.772177325356566</v>
      </c>
      <c r="O72" s="140">
        <f t="shared" ref="O72:O79" si="32">L72-I72</f>
        <v>0</v>
      </c>
      <c r="P72" s="141">
        <f t="shared" ref="P72:P79" si="33">N72-K72</f>
        <v>-10.184344413773871</v>
      </c>
      <c r="Q72" s="142">
        <f t="shared" ref="Q72:Q79" si="34">N72/K72</f>
        <v>0.88288003924160052</v>
      </c>
      <c r="R72" s="274"/>
      <c r="S72" s="143">
        <f>S56</f>
        <v>0.25013888888888891</v>
      </c>
      <c r="T72" s="144">
        <f>INDEX(T56:T71,COUNTA(T56:T71))</f>
        <v>0.5854166666666667</v>
      </c>
      <c r="U72" s="145"/>
      <c r="V72" s="156"/>
      <c r="W72" s="135"/>
      <c r="X72" s="139"/>
      <c r="Y72" s="261"/>
      <c r="Z72" s="262"/>
      <c r="AA72" s="157">
        <f t="shared" ref="AA72:AA79" si="35">M72-J72</f>
        <v>-234.23992151679909</v>
      </c>
      <c r="AB72" s="142">
        <f t="shared" ref="AB72:AB79" si="36">M72/J72</f>
        <v>0.88288003924160041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2352</v>
      </c>
      <c r="G73" s="159">
        <f t="shared" ref="G73:G79" si="37">E73*F73</f>
        <v>90857.760000000009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9" si="38">F73/V73*60</f>
        <v>3249.117421335382</v>
      </c>
      <c r="N73" s="163">
        <f t="shared" si="31"/>
        <v>162.45587106676911</v>
      </c>
      <c r="O73" s="165">
        <f t="shared" si="32"/>
        <v>0</v>
      </c>
      <c r="P73" s="166">
        <f t="shared" si="33"/>
        <v>-17.544128933230894</v>
      </c>
      <c r="Q73" s="152">
        <f t="shared" si="34"/>
        <v>0.90253261703760612</v>
      </c>
      <c r="R73" s="272">
        <f>Q89</f>
        <v>0.88636446934350488</v>
      </c>
      <c r="S73" s="167">
        <v>0.25</v>
      </c>
      <c r="T73" s="168">
        <v>0.28016203703703701</v>
      </c>
      <c r="U73" s="169"/>
      <c r="V73" s="170">
        <v>43.433333333333302</v>
      </c>
      <c r="W73" s="168"/>
      <c r="X73" s="171"/>
      <c r="Y73" s="275"/>
      <c r="Z73" s="276"/>
      <c r="AA73" s="109">
        <f t="shared" si="35"/>
        <v>-350.88257866461799</v>
      </c>
      <c r="AB73" s="152">
        <f t="shared" si="36"/>
        <v>0.90253261703760612</v>
      </c>
      <c r="AC73" s="277">
        <f>AB89</f>
        <v>0.88636446934350488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2730</v>
      </c>
      <c r="G74" s="95">
        <f t="shared" si="37"/>
        <v>103740</v>
      </c>
      <c r="H74" s="96"/>
      <c r="I74" s="97">
        <v>21</v>
      </c>
      <c r="J74" s="98">
        <v>3600</v>
      </c>
      <c r="K74" s="99">
        <f t="shared" ref="K74:K109" si="39">J74/I74</f>
        <v>171.42857142857142</v>
      </c>
      <c r="L74" s="100">
        <v>21</v>
      </c>
      <c r="M74" s="98">
        <f t="shared" si="38"/>
        <v>3249.9999999999968</v>
      </c>
      <c r="N74" s="99">
        <f t="shared" si="31"/>
        <v>154.76190476190462</v>
      </c>
      <c r="O74" s="101">
        <f t="shared" si="32"/>
        <v>0</v>
      </c>
      <c r="P74" s="102">
        <f t="shared" si="33"/>
        <v>-16.666666666666799</v>
      </c>
      <c r="Q74" s="103">
        <f t="shared" si="34"/>
        <v>0.90277777777777701</v>
      </c>
      <c r="R74" s="273"/>
      <c r="S74" s="1">
        <v>0.28402777777777777</v>
      </c>
      <c r="T74" s="2">
        <v>0.3190277777777778</v>
      </c>
      <c r="U74" s="104">
        <v>5.5666666666666842</v>
      </c>
      <c r="V74" s="105">
        <v>50.400000000000048</v>
      </c>
      <c r="W74" s="106"/>
      <c r="X74" s="107"/>
      <c r="Y74" s="265"/>
      <c r="Z74" s="266"/>
      <c r="AA74" s="111">
        <f t="shared" si="35"/>
        <v>-350.00000000000318</v>
      </c>
      <c r="AB74" s="103">
        <f t="shared" si="36"/>
        <v>0.9027777777777769</v>
      </c>
      <c r="AC74" s="278"/>
    </row>
    <row r="75" spans="1:29" ht="15.75" customHeight="1">
      <c r="A75" s="281"/>
      <c r="B75" s="92" t="s">
        <v>171</v>
      </c>
      <c r="C75" s="286" t="s">
        <v>273</v>
      </c>
      <c r="D75" s="286"/>
      <c r="E75" s="93">
        <v>36.86</v>
      </c>
      <c r="F75" s="94">
        <v>1909</v>
      </c>
      <c r="G75" s="95">
        <f t="shared" si="37"/>
        <v>70365.740000000005</v>
      </c>
      <c r="H75" s="96"/>
      <c r="I75" s="97">
        <v>21</v>
      </c>
      <c r="J75" s="98">
        <v>3600</v>
      </c>
      <c r="K75" s="99">
        <f t="shared" si="39"/>
        <v>171.42857142857142</v>
      </c>
      <c r="L75" s="100">
        <v>21</v>
      </c>
      <c r="M75" s="98">
        <f t="shared" si="38"/>
        <v>3249.3617021276605</v>
      </c>
      <c r="N75" s="99">
        <f t="shared" si="31"/>
        <v>154.73150962512668</v>
      </c>
      <c r="O75" s="101">
        <f t="shared" si="32"/>
        <v>0</v>
      </c>
      <c r="P75" s="102">
        <f t="shared" si="33"/>
        <v>-16.69706180344474</v>
      </c>
      <c r="Q75" s="103">
        <f t="shared" si="34"/>
        <v>0.90260047281323896</v>
      </c>
      <c r="R75" s="273"/>
      <c r="S75" s="1">
        <v>0.32291666666666669</v>
      </c>
      <c r="T75" s="2">
        <v>0.34739583333333335</v>
      </c>
      <c r="U75" s="104">
        <v>5.5999999999999961</v>
      </c>
      <c r="V75" s="105">
        <v>35.249999999999993</v>
      </c>
      <c r="W75" s="106"/>
      <c r="X75" s="107"/>
      <c r="Y75" s="265"/>
      <c r="Z75" s="266"/>
      <c r="AA75" s="111">
        <f t="shared" si="35"/>
        <v>-350.63829787233954</v>
      </c>
      <c r="AB75" s="103">
        <f t="shared" si="36"/>
        <v>0.90260047281323896</v>
      </c>
      <c r="AC75" s="278"/>
    </row>
    <row r="76" spans="1:29" ht="15.75" customHeight="1">
      <c r="A76" s="281"/>
      <c r="B76" s="92" t="s">
        <v>171</v>
      </c>
      <c r="C76" s="286" t="s">
        <v>178</v>
      </c>
      <c r="D76" s="286"/>
      <c r="E76" s="93">
        <v>31.27</v>
      </c>
      <c r="F76" s="94">
        <v>1876</v>
      </c>
      <c r="G76" s="95">
        <f t="shared" si="37"/>
        <v>58662.52</v>
      </c>
      <c r="H76" s="96"/>
      <c r="I76" s="97">
        <v>19</v>
      </c>
      <c r="J76" s="98">
        <v>3600</v>
      </c>
      <c r="K76" s="99">
        <f t="shared" si="39"/>
        <v>189.47368421052633</v>
      </c>
      <c r="L76" s="100">
        <v>19</v>
      </c>
      <c r="M76" s="98">
        <f t="shared" si="38"/>
        <v>3107.9613437643798</v>
      </c>
      <c r="N76" s="99">
        <f t="shared" si="31"/>
        <v>163.57691282970418</v>
      </c>
      <c r="O76" s="101">
        <f t="shared" si="32"/>
        <v>0</v>
      </c>
      <c r="P76" s="102">
        <f t="shared" si="33"/>
        <v>-25.896771380822145</v>
      </c>
      <c r="Q76" s="103">
        <f t="shared" si="34"/>
        <v>0.86332259549010537</v>
      </c>
      <c r="R76" s="273"/>
      <c r="S76" s="1">
        <v>0.35069444444444442</v>
      </c>
      <c r="T76" s="2">
        <v>0.37584490740740739</v>
      </c>
      <c r="U76" s="104">
        <v>4.7499999999999432</v>
      </c>
      <c r="V76" s="105">
        <v>36.216666666666683</v>
      </c>
      <c r="W76" s="106"/>
      <c r="X76" s="107"/>
      <c r="Y76" s="265"/>
      <c r="Z76" s="266"/>
      <c r="AA76" s="191">
        <f t="shared" si="35"/>
        <v>-492.03865623562024</v>
      </c>
      <c r="AB76" s="192">
        <f t="shared" si="36"/>
        <v>0.86332259549010548</v>
      </c>
      <c r="AC76" s="278"/>
    </row>
    <row r="77" spans="1:29" ht="15.75" customHeight="1">
      <c r="A77" s="282"/>
      <c r="B77" s="92" t="s">
        <v>171</v>
      </c>
      <c r="C77" s="286" t="s">
        <v>177</v>
      </c>
      <c r="D77" s="286"/>
      <c r="E77" s="93">
        <v>37.94</v>
      </c>
      <c r="F77" s="98">
        <v>2576</v>
      </c>
      <c r="G77" s="95">
        <f t="shared" si="37"/>
        <v>97733.439999999988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3107.774798927614</v>
      </c>
      <c r="N77" s="99">
        <f t="shared" si="31"/>
        <v>147.98927613941018</v>
      </c>
      <c r="O77" s="101">
        <f t="shared" si="32"/>
        <v>0</v>
      </c>
      <c r="P77" s="102">
        <f t="shared" si="33"/>
        <v>-23.439295289161237</v>
      </c>
      <c r="Q77" s="103">
        <f t="shared" si="34"/>
        <v>0.86327077747989278</v>
      </c>
      <c r="R77" s="273"/>
      <c r="S77" s="1">
        <v>0.37935185185185183</v>
      </c>
      <c r="T77" s="2">
        <v>0.41388888888888886</v>
      </c>
      <c r="U77" s="104">
        <v>5.0499999999999901</v>
      </c>
      <c r="V77" s="105">
        <v>49.733333333333327</v>
      </c>
      <c r="W77" s="106"/>
      <c r="X77" s="107"/>
      <c r="Y77" s="265"/>
      <c r="Z77" s="266"/>
      <c r="AA77" s="191">
        <f t="shared" si="35"/>
        <v>-492.22520107238597</v>
      </c>
      <c r="AB77" s="192">
        <f t="shared" si="36"/>
        <v>0.86327077747989278</v>
      </c>
      <c r="AC77" s="278"/>
    </row>
    <row r="78" spans="1:29" ht="15.75" customHeight="1">
      <c r="A78" s="282"/>
      <c r="B78" s="92" t="s">
        <v>155</v>
      </c>
      <c r="C78" s="286" t="s">
        <v>212</v>
      </c>
      <c r="D78" s="286"/>
      <c r="E78" s="93">
        <v>45.66</v>
      </c>
      <c r="F78" s="98">
        <v>711</v>
      </c>
      <c r="G78" s="115">
        <f t="shared" si="37"/>
        <v>32464.26</v>
      </c>
      <c r="H78" s="116"/>
      <c r="I78" s="97">
        <v>20</v>
      </c>
      <c r="J78" s="98">
        <v>1800</v>
      </c>
      <c r="K78" s="99">
        <f t="shared" si="39"/>
        <v>90</v>
      </c>
      <c r="L78" s="100">
        <v>20</v>
      </c>
      <c r="M78" s="98">
        <f t="shared" si="38"/>
        <v>1590.8017402113123</v>
      </c>
      <c r="N78" s="99">
        <f t="shared" si="31"/>
        <v>79.540087010565614</v>
      </c>
      <c r="O78" s="101">
        <f t="shared" si="32"/>
        <v>0</v>
      </c>
      <c r="P78" s="102">
        <f t="shared" si="33"/>
        <v>-10.459912989434386</v>
      </c>
      <c r="Q78" s="103">
        <f t="shared" si="34"/>
        <v>0.88377874456184013</v>
      </c>
      <c r="R78" s="273"/>
      <c r="S78" s="1">
        <v>0.41818287037037039</v>
      </c>
      <c r="T78" s="2">
        <v>0.43680555555555556</v>
      </c>
      <c r="U78" s="104">
        <v>6.183333333333394</v>
      </c>
      <c r="V78" s="105">
        <v>26.816666666666649</v>
      </c>
      <c r="W78" s="106">
        <v>0.43680555555555556</v>
      </c>
      <c r="X78" s="107">
        <v>0.47847222222222224</v>
      </c>
      <c r="Y78" s="265"/>
      <c r="Z78" s="266"/>
      <c r="AA78" s="191">
        <f t="shared" si="35"/>
        <v>-209.19825978868766</v>
      </c>
      <c r="AB78" s="192">
        <f t="shared" si="36"/>
        <v>0.88377874456184013</v>
      </c>
      <c r="AC78" s="278"/>
    </row>
    <row r="79" spans="1:29" ht="15.75" customHeight="1">
      <c r="A79" s="282"/>
      <c r="B79" s="92" t="s">
        <v>155</v>
      </c>
      <c r="C79" s="286" t="s">
        <v>219</v>
      </c>
      <c r="D79" s="286"/>
      <c r="E79" s="93">
        <v>57.73</v>
      </c>
      <c r="F79" s="98">
        <v>1833</v>
      </c>
      <c r="G79" s="115">
        <f t="shared" si="37"/>
        <v>105819.09</v>
      </c>
      <c r="H79" s="119"/>
      <c r="I79" s="97">
        <v>22</v>
      </c>
      <c r="J79" s="98">
        <v>1800</v>
      </c>
      <c r="K79" s="99">
        <f t="shared" si="39"/>
        <v>81.818181818181813</v>
      </c>
      <c r="L79" s="114">
        <v>22</v>
      </c>
      <c r="M79" s="98">
        <f t="shared" si="38"/>
        <v>1590.4555314533618</v>
      </c>
      <c r="N79" s="99">
        <f t="shared" si="31"/>
        <v>72.293433247880088</v>
      </c>
      <c r="O79" s="120">
        <f t="shared" si="32"/>
        <v>0</v>
      </c>
      <c r="P79" s="121">
        <f t="shared" si="33"/>
        <v>-9.5247485703017247</v>
      </c>
      <c r="Q79" s="122">
        <f t="shared" si="34"/>
        <v>0.88358640636297892</v>
      </c>
      <c r="R79" s="273"/>
      <c r="S79" s="1">
        <v>0.47847222222222224</v>
      </c>
      <c r="T79" s="2">
        <v>0.52649305555555559</v>
      </c>
      <c r="U79" s="104">
        <v>60.000000000000028</v>
      </c>
      <c r="V79" s="105">
        <v>69.15000000000002</v>
      </c>
      <c r="W79" s="106"/>
      <c r="X79" s="107"/>
      <c r="Y79" s="265"/>
      <c r="Z79" s="266"/>
      <c r="AA79" s="191">
        <f t="shared" si="35"/>
        <v>-209.5444685466382</v>
      </c>
      <c r="AB79" s="192">
        <f t="shared" si="36"/>
        <v>0.8835864063629788</v>
      </c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20.571428571428573</v>
      </c>
      <c r="J89" s="138">
        <f t="shared" si="40"/>
        <v>3085.7142857142858</v>
      </c>
      <c r="K89" s="139">
        <f t="shared" ref="K89" si="41">J89/I89</f>
        <v>150</v>
      </c>
      <c r="L89" s="137">
        <f t="shared" ref="L89:M89" si="42">AVERAGE(L73:L88)</f>
        <v>20.571428571428573</v>
      </c>
      <c r="M89" s="138">
        <f t="shared" si="42"/>
        <v>2735.0675054028152</v>
      </c>
      <c r="N89" s="139">
        <f>M89/L89</f>
        <v>132.95467040152573</v>
      </c>
      <c r="O89" s="140">
        <f>L89-I89</f>
        <v>0</v>
      </c>
      <c r="P89" s="141">
        <f>N89-K89</f>
        <v>-17.045329598474268</v>
      </c>
      <c r="Q89" s="142">
        <f>N89/K89</f>
        <v>0.88636446934350488</v>
      </c>
      <c r="R89" s="274"/>
      <c r="S89" s="143">
        <f>S73</f>
        <v>0.25</v>
      </c>
      <c r="T89" s="144">
        <f>INDEX(T73:T88,COUNTA(T73:T88))</f>
        <v>0.52649305555555559</v>
      </c>
      <c r="U89" s="145"/>
      <c r="V89" s="156"/>
      <c r="W89" s="135"/>
      <c r="X89" s="139"/>
      <c r="Y89" s="261"/>
      <c r="Z89" s="262"/>
      <c r="AA89" s="157">
        <f>M89-J89</f>
        <v>-350.64678031147059</v>
      </c>
      <c r="AB89" s="142">
        <f>M89/J89</f>
        <v>0.88636446934350488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183</v>
      </c>
      <c r="D90" s="271"/>
      <c r="E90" s="158">
        <v>35.83</v>
      </c>
      <c r="F90" s="87">
        <v>3770</v>
      </c>
      <c r="G90" s="159">
        <f t="shared" ref="G90:G93" si="43">E90*F90</f>
        <v>135079.1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>F90/V90*60</f>
        <v>2905.5876685934513</v>
      </c>
      <c r="N90" s="163">
        <f>M90/L90</f>
        <v>242.13230571612095</v>
      </c>
      <c r="O90" s="165">
        <f>L90-I90</f>
        <v>0</v>
      </c>
      <c r="P90" s="166">
        <f>N90-K90</f>
        <v>-30.617694283879047</v>
      </c>
      <c r="Q90" s="152">
        <f>N90/K90</f>
        <v>0.88774447558614467</v>
      </c>
      <c r="R90" s="272">
        <f>Q106</f>
        <v>0.87913502628046236</v>
      </c>
      <c r="S90" s="167">
        <v>0.25010416666666668</v>
      </c>
      <c r="T90" s="168">
        <v>0.30416666666666664</v>
      </c>
      <c r="U90" s="169"/>
      <c r="V90" s="170">
        <v>77.849999999999937</v>
      </c>
      <c r="W90" s="173"/>
      <c r="X90" s="151"/>
      <c r="Y90" s="275"/>
      <c r="Z90" s="276"/>
      <c r="AA90" s="109">
        <f>M90-J90</f>
        <v>-367.41233140654867</v>
      </c>
      <c r="AB90" s="152">
        <f>M90/J90</f>
        <v>0.88774447558614467</v>
      </c>
      <c r="AC90" s="277">
        <f>AB106</f>
        <v>0.87913502628046236</v>
      </c>
    </row>
    <row r="91" spans="1:29" ht="15.75" customHeight="1">
      <c r="A91" s="268"/>
      <c r="B91" s="92" t="s">
        <v>158</v>
      </c>
      <c r="C91" s="263" t="s">
        <v>184</v>
      </c>
      <c r="D91" s="264"/>
      <c r="E91" s="93">
        <v>36.409999999999997</v>
      </c>
      <c r="F91" s="94">
        <v>3179</v>
      </c>
      <c r="G91" s="95">
        <f t="shared" si="43"/>
        <v>115747.38999999998</v>
      </c>
      <c r="H91" s="96"/>
      <c r="I91" s="97">
        <v>11</v>
      </c>
      <c r="J91" s="98">
        <v>3273</v>
      </c>
      <c r="K91" s="99">
        <f t="shared" si="39"/>
        <v>297.54545454545456</v>
      </c>
      <c r="L91" s="100">
        <v>11</v>
      </c>
      <c r="M91" s="98">
        <f>F91/V91*60</f>
        <v>2905.4074638233042</v>
      </c>
      <c r="N91" s="99">
        <f>M91/L91</f>
        <v>264.12795125666401</v>
      </c>
      <c r="O91" s="101">
        <f>L91-I91</f>
        <v>0</v>
      </c>
      <c r="P91" s="102">
        <f>N91-K91</f>
        <v>-33.417503288790556</v>
      </c>
      <c r="Q91" s="103">
        <f>N91/K91</f>
        <v>0.88768941760565345</v>
      </c>
      <c r="R91" s="273"/>
      <c r="S91" s="1">
        <v>0.30788194444444444</v>
      </c>
      <c r="T91" s="2">
        <v>0.35347222222222224</v>
      </c>
      <c r="U91" s="104">
        <v>5.3500000000000369</v>
      </c>
      <c r="V91" s="105">
        <v>65.650000000000034</v>
      </c>
      <c r="W91" s="106"/>
      <c r="X91" s="107"/>
      <c r="Y91" s="265"/>
      <c r="Z91" s="266"/>
      <c r="AA91" s="111">
        <f>M91-J91</f>
        <v>-367.59253617669583</v>
      </c>
      <c r="AB91" s="103">
        <f>M91/J91</f>
        <v>0.88768941760565356</v>
      </c>
      <c r="AC91" s="278"/>
    </row>
    <row r="92" spans="1:29" ht="15.75" customHeight="1">
      <c r="A92" s="268"/>
      <c r="B92" s="92" t="s">
        <v>158</v>
      </c>
      <c r="C92" s="263" t="s">
        <v>182</v>
      </c>
      <c r="D92" s="264"/>
      <c r="E92" s="93">
        <v>34.770000000000003</v>
      </c>
      <c r="F92" s="94">
        <v>1249</v>
      </c>
      <c r="G92" s="95">
        <f t="shared" si="43"/>
        <v>43427.73</v>
      </c>
      <c r="H92" s="113"/>
      <c r="I92" s="97">
        <v>11</v>
      </c>
      <c r="J92" s="98">
        <v>3000</v>
      </c>
      <c r="K92" s="99">
        <f t="shared" si="39"/>
        <v>272.72727272727275</v>
      </c>
      <c r="L92" s="114">
        <v>11</v>
      </c>
      <c r="M92" s="98">
        <f>F92/V92*60</f>
        <v>2609.6343586767302</v>
      </c>
      <c r="N92" s="99">
        <f>M92/L92</f>
        <v>237.23948715243003</v>
      </c>
      <c r="O92" s="101">
        <f>L92-I92</f>
        <v>0</v>
      </c>
      <c r="P92" s="102">
        <f>N92-K92</f>
        <v>-35.487785574842718</v>
      </c>
      <c r="Q92" s="103">
        <f>N92/K92</f>
        <v>0.86987811955891003</v>
      </c>
      <c r="R92" s="273"/>
      <c r="S92" s="1">
        <v>0.43839120370370371</v>
      </c>
      <c r="T92" s="2">
        <v>0.45833333333333331</v>
      </c>
      <c r="U92" s="104">
        <v>6.2833333333333297</v>
      </c>
      <c r="V92" s="105">
        <v>28.716666666666626</v>
      </c>
      <c r="W92" s="106">
        <v>0.45833333333333331</v>
      </c>
      <c r="X92" s="107">
        <v>0.5</v>
      </c>
      <c r="Y92" s="265"/>
      <c r="Z92" s="266"/>
      <c r="AA92" s="111">
        <f>M92-J92</f>
        <v>-390.36564132326976</v>
      </c>
      <c r="AB92" s="103">
        <f>M92/J92</f>
        <v>0.86987811955891003</v>
      </c>
      <c r="AC92" s="278"/>
    </row>
    <row r="93" spans="1:29" ht="15.75" customHeight="1">
      <c r="A93" s="268"/>
      <c r="B93" s="92" t="s">
        <v>158</v>
      </c>
      <c r="C93" s="263" t="s">
        <v>181</v>
      </c>
      <c r="D93" s="264"/>
      <c r="E93" s="93">
        <v>34.229999999999997</v>
      </c>
      <c r="F93" s="94">
        <v>1498</v>
      </c>
      <c r="G93" s="115">
        <f t="shared" si="43"/>
        <v>51276.539999999994</v>
      </c>
      <c r="H93" s="116"/>
      <c r="I93" s="97">
        <v>16</v>
      </c>
      <c r="J93" s="98">
        <v>3000</v>
      </c>
      <c r="K93" s="99">
        <f t="shared" si="39"/>
        <v>187.5</v>
      </c>
      <c r="L93" s="100">
        <v>16</v>
      </c>
      <c r="M93" s="98">
        <f>F93/V93*60</f>
        <v>2608.998548621194</v>
      </c>
      <c r="N93" s="99">
        <f>M93/L93</f>
        <v>163.06240928882463</v>
      </c>
      <c r="O93" s="101">
        <f>L93-I93</f>
        <v>0</v>
      </c>
      <c r="P93" s="102">
        <f>N93-K93</f>
        <v>-24.437590711175375</v>
      </c>
      <c r="Q93" s="103">
        <f>N93/K93</f>
        <v>0.86966618287373132</v>
      </c>
      <c r="R93" s="273"/>
      <c r="S93" s="1">
        <v>0.5</v>
      </c>
      <c r="T93" s="2">
        <v>0.52392361111111108</v>
      </c>
      <c r="U93" s="104">
        <v>60.000000000000028</v>
      </c>
      <c r="V93" s="105">
        <v>34.449999999999946</v>
      </c>
      <c r="W93" s="106"/>
      <c r="X93" s="107"/>
      <c r="Y93" s="265"/>
      <c r="Z93" s="266"/>
      <c r="AA93" s="111">
        <f>M93-J93</f>
        <v>-391.001451378806</v>
      </c>
      <c r="AB93" s="103">
        <f>M93/J93</f>
        <v>0.86966618287373132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24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2757.40700992867</v>
      </c>
      <c r="N106" s="139">
        <f>M106/L106</f>
        <v>220.5925607942936</v>
      </c>
      <c r="O106" s="140">
        <f>L106-I106</f>
        <v>0</v>
      </c>
      <c r="P106" s="141">
        <f>N106-K106</f>
        <v>-30.327439205706384</v>
      </c>
      <c r="Q106" s="142">
        <f>N106/K106</f>
        <v>0.87913502628046236</v>
      </c>
      <c r="R106" s="274"/>
      <c r="S106" s="143">
        <f>S90</f>
        <v>0.25010416666666668</v>
      </c>
      <c r="T106" s="144">
        <f>INDEX(T90:T105,COUNTA(T90:T105))</f>
        <v>0.52392361111111108</v>
      </c>
      <c r="U106" s="145"/>
      <c r="V106" s="156"/>
      <c r="W106" s="135"/>
      <c r="X106" s="139"/>
      <c r="Y106" s="261"/>
      <c r="Z106" s="262"/>
      <c r="AA106" s="157">
        <f>M106-J106</f>
        <v>-379.09299007132995</v>
      </c>
      <c r="AB106" s="142">
        <f>M106/J106</f>
        <v>0.87913502628046236</v>
      </c>
      <c r="AC106" s="279"/>
    </row>
    <row r="107" spans="1:29" ht="15.75" customHeight="1">
      <c r="A107" s="280" t="s">
        <v>185</v>
      </c>
      <c r="B107" s="108" t="s">
        <v>158</v>
      </c>
      <c r="C107" s="270" t="s">
        <v>215</v>
      </c>
      <c r="D107" s="271"/>
      <c r="E107" s="158">
        <v>20.11</v>
      </c>
      <c r="F107" s="87">
        <v>462</v>
      </c>
      <c r="G107" s="159">
        <f t="shared" ref="G107:G109" si="47">E107*F107</f>
        <v>9290.82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3267.5834970530373</v>
      </c>
      <c r="N107" s="163">
        <f>M107/L107</f>
        <v>544.59724950883958</v>
      </c>
      <c r="O107" s="165">
        <f>L107-I107</f>
        <v>0</v>
      </c>
      <c r="P107" s="166">
        <f>N107-K107</f>
        <v>-55.402750491160418</v>
      </c>
      <c r="Q107" s="152">
        <f>N107/K107</f>
        <v>0.90766208251473268</v>
      </c>
      <c r="R107" s="272">
        <f>Q123</f>
        <v>0.90730812143175588</v>
      </c>
      <c r="S107" s="193">
        <v>0.25</v>
      </c>
      <c r="T107" s="194">
        <v>0.25589120370370372</v>
      </c>
      <c r="U107" s="169"/>
      <c r="V107" s="170">
        <v>8.4833333333333538</v>
      </c>
      <c r="W107" s="168"/>
      <c r="X107" s="171"/>
      <c r="Y107" s="275"/>
      <c r="Z107" s="276"/>
      <c r="AA107" s="109">
        <f>M107-J107</f>
        <v>-332.41650294696274</v>
      </c>
      <c r="AB107" s="152">
        <f>M107/J107</f>
        <v>0.90766208251473257</v>
      </c>
      <c r="AC107" s="277">
        <f>AB123</f>
        <v>0.90730812143175588</v>
      </c>
    </row>
    <row r="108" spans="1:29" ht="15.75" customHeight="1">
      <c r="A108" s="281"/>
      <c r="B108" s="92" t="s">
        <v>158</v>
      </c>
      <c r="C108" s="263" t="s">
        <v>188</v>
      </c>
      <c r="D108" s="264"/>
      <c r="E108" s="93">
        <v>24.73</v>
      </c>
      <c r="F108" s="94">
        <v>1528</v>
      </c>
      <c r="G108" s="95">
        <f t="shared" si="47"/>
        <v>37787.440000000002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3266.5083135391901</v>
      </c>
      <c r="N108" s="99">
        <f>M108/L108</f>
        <v>544.41805225653172</v>
      </c>
      <c r="O108" s="101">
        <f>L108-I108</f>
        <v>0</v>
      </c>
      <c r="P108" s="102">
        <f>N108-K108</f>
        <v>-55.581947743468277</v>
      </c>
      <c r="Q108" s="103">
        <f>N108/K108</f>
        <v>0.90736342042755291</v>
      </c>
      <c r="R108" s="273"/>
      <c r="S108" s="1">
        <v>0.25902777777777775</v>
      </c>
      <c r="T108" s="2">
        <v>0.2785185185185185</v>
      </c>
      <c r="U108" s="104">
        <v>4.5166666666666</v>
      </c>
      <c r="V108" s="105">
        <v>28.066666666666684</v>
      </c>
      <c r="W108" s="106"/>
      <c r="X108" s="113"/>
      <c r="Y108" s="265"/>
      <c r="Z108" s="266"/>
      <c r="AA108" s="111">
        <f>M108-J108</f>
        <v>-333.49168646080989</v>
      </c>
      <c r="AB108" s="103">
        <f>M108/J108</f>
        <v>0.9073634204275528</v>
      </c>
      <c r="AC108" s="278"/>
    </row>
    <row r="109" spans="1:29" ht="15.75" customHeight="1">
      <c r="A109" s="281"/>
      <c r="B109" s="92" t="s">
        <v>158</v>
      </c>
      <c r="C109" s="263" t="s">
        <v>200</v>
      </c>
      <c r="D109" s="264"/>
      <c r="E109" s="93">
        <v>24.73</v>
      </c>
      <c r="F109" s="94">
        <v>1354</v>
      </c>
      <c r="G109" s="95">
        <f t="shared" si="47"/>
        <v>33484.42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3264.8359008707371</v>
      </c>
      <c r="N109" s="99">
        <f>M109/L109</f>
        <v>544.13931681178951</v>
      </c>
      <c r="O109" s="101">
        <f>L109-I109</f>
        <v>0</v>
      </c>
      <c r="P109" s="102">
        <f>N109-K109</f>
        <v>-55.860683188210487</v>
      </c>
      <c r="Q109" s="103">
        <f>N109/K109</f>
        <v>0.90689886135298248</v>
      </c>
      <c r="R109" s="273"/>
      <c r="S109" s="1">
        <v>0.28271990740740743</v>
      </c>
      <c r="T109" s="2">
        <v>0.3</v>
      </c>
      <c r="U109" s="104">
        <v>6.0500000000000664</v>
      </c>
      <c r="V109" s="105">
        <v>24.88333333333328</v>
      </c>
      <c r="W109" s="106"/>
      <c r="X109" s="107"/>
      <c r="Y109" s="265"/>
      <c r="Z109" s="266"/>
      <c r="AA109" s="111">
        <f>M109-J109</f>
        <v>-335.16409912926292</v>
      </c>
      <c r="AB109" s="103">
        <f>M109/J109</f>
        <v>0.90689886135298248</v>
      </c>
      <c r="AC109" s="278"/>
    </row>
    <row r="110" spans="1:29" ht="15.75" customHeight="1">
      <c r="A110" s="281"/>
      <c r="B110" s="92"/>
      <c r="C110" s="263"/>
      <c r="D110" s="264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3"/>
      <c r="S110" s="1"/>
      <c r="T110" s="2"/>
      <c r="U110" s="104"/>
      <c r="V110" s="105"/>
      <c r="W110" s="106"/>
      <c r="X110" s="113"/>
      <c r="Y110" s="265"/>
      <c r="Z110" s="266"/>
      <c r="AA110" s="111"/>
      <c r="AB110" s="103"/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3600</v>
      </c>
      <c r="K123" s="139">
        <f t="shared" ref="K123" si="49">J123/I123</f>
        <v>600</v>
      </c>
      <c r="L123" s="137">
        <f t="shared" ref="L123:M123" si="50">AVERAGE(L107:L122)</f>
        <v>6</v>
      </c>
      <c r="M123" s="138">
        <f t="shared" si="50"/>
        <v>3266.3092371543212</v>
      </c>
      <c r="N123" s="139">
        <f>M123/L123</f>
        <v>544.38487285905353</v>
      </c>
      <c r="O123" s="140">
        <f>L123-I123</f>
        <v>0</v>
      </c>
      <c r="P123" s="141">
        <f>N123-K123</f>
        <v>-55.61512714094647</v>
      </c>
      <c r="Q123" s="142">
        <f>N123/K123</f>
        <v>0.90730812143175588</v>
      </c>
      <c r="R123" s="274"/>
      <c r="S123" s="143">
        <f>S107</f>
        <v>0.25</v>
      </c>
      <c r="T123" s="144">
        <f>INDEX(T107:T122,COUNTA(T107:T122))</f>
        <v>0.3</v>
      </c>
      <c r="U123" s="145"/>
      <c r="V123" s="156"/>
      <c r="W123" s="135"/>
      <c r="X123" s="139"/>
      <c r="Y123" s="261"/>
      <c r="Z123" s="262"/>
      <c r="AA123" s="157">
        <f>M123-J123</f>
        <v>-333.69076284567882</v>
      </c>
      <c r="AB123" s="142">
        <f>M123/J123</f>
        <v>0.90730812143175588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1121</v>
      </c>
      <c r="G124" s="159">
        <f t="shared" ref="G124:G126" si="51">E124*F124</f>
        <v>49660.299999999996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1764.5824223874074</v>
      </c>
      <c r="N124" s="163">
        <f>M124/L124</f>
        <v>103.79896602278868</v>
      </c>
      <c r="O124" s="165">
        <f>L124-I124</f>
        <v>0</v>
      </c>
      <c r="P124" s="166">
        <f>N124-K124</f>
        <v>-13.84809280074073</v>
      </c>
      <c r="Q124" s="152">
        <f>N124/K124</f>
        <v>0.88229121119370379</v>
      </c>
      <c r="R124" s="272">
        <f>Q140</f>
        <v>0.88264138308108431</v>
      </c>
      <c r="S124" s="167">
        <v>0.70833333333333337</v>
      </c>
      <c r="T124" s="168">
        <v>0.73480324074074077</v>
      </c>
      <c r="U124" s="169"/>
      <c r="V124" s="170">
        <v>38.11666666666666</v>
      </c>
      <c r="W124" s="87"/>
      <c r="X124" s="88"/>
      <c r="Y124" s="275"/>
      <c r="Z124" s="276"/>
      <c r="AA124" s="109">
        <f>M124-J124</f>
        <v>-235.41757761259259</v>
      </c>
      <c r="AB124" s="152">
        <f>M124/J124</f>
        <v>0.88229121119370368</v>
      </c>
      <c r="AC124" s="352">
        <f>AB140</f>
        <v>0.88264138308108431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1191</v>
      </c>
      <c r="G125" s="95">
        <f t="shared" si="51"/>
        <v>60347.97</v>
      </c>
      <c r="H125" s="96"/>
      <c r="I125" s="97">
        <v>20</v>
      </c>
      <c r="J125" s="98">
        <v>2000</v>
      </c>
      <c r="K125" s="99">
        <f t="shared" ref="K125:K126" si="52">J125/I125</f>
        <v>100</v>
      </c>
      <c r="L125" s="100">
        <v>20</v>
      </c>
      <c r="M125" s="98">
        <f>F125/V125*60</f>
        <v>1765.1708522025529</v>
      </c>
      <c r="N125" s="99">
        <f>M125/L125</f>
        <v>88.258542610127648</v>
      </c>
      <c r="O125" s="101">
        <f>L125-I125</f>
        <v>0</v>
      </c>
      <c r="P125" s="102">
        <f>N125-K125</f>
        <v>-11.741457389872352</v>
      </c>
      <c r="Q125" s="103">
        <f>N125/K125</f>
        <v>0.88258542610127644</v>
      </c>
      <c r="R125" s="273"/>
      <c r="S125" s="1">
        <v>0.73888888888888893</v>
      </c>
      <c r="T125" s="2">
        <v>0.76700231481481485</v>
      </c>
      <c r="U125" s="104">
        <v>5.8833333333333471</v>
      </c>
      <c r="V125" s="105">
        <v>40.48333333333332</v>
      </c>
      <c r="W125" s="106"/>
      <c r="X125" s="107"/>
      <c r="Y125" s="265"/>
      <c r="Z125" s="266"/>
      <c r="AA125" s="111">
        <f>M125-J125</f>
        <v>-234.82914779744715</v>
      </c>
      <c r="AB125" s="103">
        <f>M125/J125</f>
        <v>0.88258542610127644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1745</v>
      </c>
      <c r="G126" s="95">
        <f t="shared" si="51"/>
        <v>99988.5</v>
      </c>
      <c r="H126" s="96"/>
      <c r="I126" s="97">
        <v>21</v>
      </c>
      <c r="J126" s="98">
        <v>2000</v>
      </c>
      <c r="K126" s="99">
        <f t="shared" si="52"/>
        <v>95.238095238095241</v>
      </c>
      <c r="L126" s="100">
        <v>21</v>
      </c>
      <c r="M126" s="98">
        <f>F126/V126*60</f>
        <v>1766.0950238965456</v>
      </c>
      <c r="N126" s="99">
        <f>M126/L126</f>
        <v>84.099763042692643</v>
      </c>
      <c r="O126" s="101">
        <f>L126-I126</f>
        <v>0</v>
      </c>
      <c r="P126" s="102">
        <f>N126-K126</f>
        <v>-11.138332195402597</v>
      </c>
      <c r="Q126" s="103">
        <f>N126/K126</f>
        <v>0.88304751194827269</v>
      </c>
      <c r="R126" s="273"/>
      <c r="S126" s="1">
        <v>0.77152777777777781</v>
      </c>
      <c r="T126" s="2">
        <v>0.81269675925925922</v>
      </c>
      <c r="U126" s="104">
        <v>6.5166666666666728</v>
      </c>
      <c r="V126" s="105">
        <v>59.283333333333218</v>
      </c>
      <c r="W126" s="106"/>
      <c r="X126" s="107"/>
      <c r="Y126" s="265"/>
      <c r="Z126" s="266"/>
      <c r="AA126" s="111">
        <f>M126-J126</f>
        <v>-233.90497610345437</v>
      </c>
      <c r="AB126" s="103">
        <f>M126/J126</f>
        <v>0.8830475119482728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3">AVERAGE(I124:I139)</f>
        <v>19.333333333333332</v>
      </c>
      <c r="J140" s="138">
        <f t="shared" si="53"/>
        <v>2000</v>
      </c>
      <c r="K140" s="139">
        <f t="shared" ref="K140" si="54">J140/I140</f>
        <v>103.44827586206897</v>
      </c>
      <c r="L140" s="137">
        <f t="shared" ref="L140:M140" si="55">AVERAGE(L124:L139)</f>
        <v>19.333333333333332</v>
      </c>
      <c r="M140" s="138">
        <f t="shared" si="55"/>
        <v>1765.2827661621686</v>
      </c>
      <c r="N140" s="139">
        <f>M140/L140</f>
        <v>91.307729284250101</v>
      </c>
      <c r="O140" s="140">
        <f>L140-I140</f>
        <v>0</v>
      </c>
      <c r="P140" s="141">
        <f>N140-K140</f>
        <v>-12.140546577818867</v>
      </c>
      <c r="Q140" s="142">
        <f>N140/K140</f>
        <v>0.88264138308108431</v>
      </c>
      <c r="R140" s="274"/>
      <c r="S140" s="143">
        <f>S124</f>
        <v>0.70833333333333337</v>
      </c>
      <c r="T140" s="144">
        <f>INDEX(T124:T139,COUNTA(T124:T139))</f>
        <v>0.81269675925925922</v>
      </c>
      <c r="U140" s="145"/>
      <c r="V140" s="156"/>
      <c r="W140" s="188"/>
      <c r="X140" s="189"/>
      <c r="Y140" s="261"/>
      <c r="Z140" s="262"/>
      <c r="AA140" s="157">
        <f>M140-J140</f>
        <v>-234.71723383783137</v>
      </c>
      <c r="AB140" s="142">
        <f>M140/J140</f>
        <v>0.88264138308108431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1832</v>
      </c>
      <c r="G141" s="159">
        <f t="shared" ref="G141:G143" si="56">E141*F141</f>
        <v>104039.28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1765.3104925053553</v>
      </c>
      <c r="N141" s="163">
        <f>M141/L141</f>
        <v>76.7526301089285</v>
      </c>
      <c r="O141" s="165">
        <f>L141-I141</f>
        <v>0</v>
      </c>
      <c r="P141" s="166">
        <f>N141-K141</f>
        <v>-10.203891630201937</v>
      </c>
      <c r="Q141" s="152">
        <f>N141/K141</f>
        <v>0.88265524625267777</v>
      </c>
      <c r="R141" s="272">
        <f>Q157</f>
        <v>0.88314156781797681</v>
      </c>
      <c r="S141" s="167">
        <v>0.70833333333333337</v>
      </c>
      <c r="T141" s="168">
        <v>0.75157407407407406</v>
      </c>
      <c r="U141" s="169"/>
      <c r="V141" s="170">
        <v>62.266666666666595</v>
      </c>
      <c r="W141" s="168"/>
      <c r="X141" s="171"/>
      <c r="Y141" s="275"/>
      <c r="Z141" s="276"/>
      <c r="AA141" s="109">
        <f>M141-J141</f>
        <v>-234.68950749464466</v>
      </c>
      <c r="AB141" s="152">
        <f>M141/J141</f>
        <v>0.88265524625267766</v>
      </c>
      <c r="AC141" s="277">
        <f>AB157</f>
        <v>0.88314156781797681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1409</v>
      </c>
      <c r="G142" s="95">
        <f t="shared" si="56"/>
        <v>80129.83</v>
      </c>
      <c r="H142" s="96"/>
      <c r="I142" s="97">
        <v>23</v>
      </c>
      <c r="J142" s="98">
        <v>2000</v>
      </c>
      <c r="K142" s="99">
        <f t="shared" ref="K142:K143" si="57">J142/I142</f>
        <v>86.956521739130437</v>
      </c>
      <c r="L142" s="100">
        <v>23</v>
      </c>
      <c r="M142" s="98">
        <f>F142/V142*60</f>
        <v>1765.5412460842317</v>
      </c>
      <c r="N142" s="99">
        <f>M142/L142</f>
        <v>76.76266287322747</v>
      </c>
      <c r="O142" s="101">
        <f>L142-I142</f>
        <v>0</v>
      </c>
      <c r="P142" s="102">
        <f>N142-K142</f>
        <v>-10.193858865902968</v>
      </c>
      <c r="Q142" s="103">
        <f>N142/K142</f>
        <v>0.88277062304211584</v>
      </c>
      <c r="R142" s="273"/>
      <c r="S142" s="1">
        <v>0.75563657407407403</v>
      </c>
      <c r="T142" s="2">
        <v>0.78888888888888886</v>
      </c>
      <c r="U142" s="104">
        <v>5.8499999999999552</v>
      </c>
      <c r="V142" s="105">
        <v>47.883333333333354</v>
      </c>
      <c r="W142" s="106"/>
      <c r="X142" s="107"/>
      <c r="Y142" s="265"/>
      <c r="Z142" s="266"/>
      <c r="AA142" s="111">
        <f>M142-J142</f>
        <v>-234.45875391576828</v>
      </c>
      <c r="AB142" s="103">
        <f>M142/J142</f>
        <v>0.88277062304211584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1685</v>
      </c>
      <c r="G143" s="95">
        <f t="shared" si="56"/>
        <v>80206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1767.9976683182733</v>
      </c>
      <c r="N143" s="99">
        <f>M143/L143</f>
        <v>76.869463839924933</v>
      </c>
      <c r="O143" s="101">
        <f>L143-I143</f>
        <v>0</v>
      </c>
      <c r="P143" s="102">
        <f>N143-K143</f>
        <v>-10.087057899205504</v>
      </c>
      <c r="Q143" s="103">
        <f>N143/K143</f>
        <v>0.88399883415913671</v>
      </c>
      <c r="R143" s="273"/>
      <c r="S143" s="1">
        <v>0.79236111111111107</v>
      </c>
      <c r="T143" s="2">
        <v>0.83207175925925925</v>
      </c>
      <c r="U143" s="104">
        <v>4.9999999999999822</v>
      </c>
      <c r="V143" s="105">
        <v>57.183333333333373</v>
      </c>
      <c r="W143" s="106"/>
      <c r="X143" s="107"/>
      <c r="Y143" s="265"/>
      <c r="Z143" s="266"/>
      <c r="AA143" s="111">
        <f>M143-J143</f>
        <v>-232.00233168172667</v>
      </c>
      <c r="AB143" s="103">
        <f>M143/J143</f>
        <v>0.88399883415913671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58">AVERAGE(I141:I156)</f>
        <v>23</v>
      </c>
      <c r="J157" s="138">
        <f t="shared" si="58"/>
        <v>2000</v>
      </c>
      <c r="K157" s="139">
        <f t="shared" ref="K157" si="59">J157/I157</f>
        <v>86.956521739130437</v>
      </c>
      <c r="L157" s="137">
        <f t="shared" ref="L157:M157" si="60">AVERAGE(L141:L156)</f>
        <v>23</v>
      </c>
      <c r="M157" s="138">
        <f t="shared" si="60"/>
        <v>1766.2831356359536</v>
      </c>
      <c r="N157" s="139">
        <f>M157/L157</f>
        <v>76.794918940693634</v>
      </c>
      <c r="O157" s="140">
        <f>L157-I157</f>
        <v>0</v>
      </c>
      <c r="P157" s="141">
        <f>N157-K157</f>
        <v>-10.161602798436803</v>
      </c>
      <c r="Q157" s="142">
        <f>N157/K157</f>
        <v>0.88314156781797681</v>
      </c>
      <c r="R157" s="274"/>
      <c r="S157" s="143">
        <f>S141</f>
        <v>0.70833333333333337</v>
      </c>
      <c r="T157" s="144">
        <f>INDEX(T141:T156,COUNTA(T141:T156))</f>
        <v>0.83207175925925925</v>
      </c>
      <c r="U157" s="145"/>
      <c r="V157" s="156"/>
      <c r="W157" s="135"/>
      <c r="X157" s="139"/>
      <c r="Y157" s="261"/>
      <c r="Z157" s="262"/>
      <c r="AA157" s="157">
        <f>M157-J157</f>
        <v>-233.71686436404639</v>
      </c>
      <c r="AB157" s="142">
        <f>M157/J157</f>
        <v>0.88314156781797681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08" priority="3" operator="greaterThan">
      <formula>0</formula>
    </cfRule>
  </conditionalFormatting>
  <conditionalFormatting sqref="P5:P157 AA5:AA157">
    <cfRule type="cellIs" dxfId="807" priority="6" operator="lessThan">
      <formula>0</formula>
    </cfRule>
  </conditionalFormatting>
  <conditionalFormatting sqref="Q5:Q157 AB5:AB157">
    <cfRule type="cellIs" dxfId="806" priority="4" operator="greaterThan">
      <formula>1</formula>
    </cfRule>
    <cfRule type="cellIs" dxfId="805" priority="5" operator="lessThan">
      <formula>0.8</formula>
    </cfRule>
  </conditionalFormatting>
  <conditionalFormatting sqref="R5:R157 AC124">
    <cfRule type="cellIs" dxfId="804" priority="7" operator="lessThan">
      <formula>0.8</formula>
    </cfRule>
  </conditionalFormatting>
  <conditionalFormatting sqref="AC5:AC22 AC56:AC91">
    <cfRule type="cellIs" dxfId="803" priority="9" operator="lessThan">
      <formula>0.8</formula>
    </cfRule>
  </conditionalFormatting>
  <conditionalFormatting sqref="AC39">
    <cfRule type="cellIs" dxfId="802" priority="12" operator="lessThan">
      <formula>0.8</formula>
    </cfRule>
  </conditionalFormatting>
  <conditionalFormatting sqref="AC54">
    <cfRule type="cellIs" dxfId="801" priority="11" operator="lessThan">
      <formula>0.8</formula>
    </cfRule>
  </conditionalFormatting>
  <conditionalFormatting sqref="AC97:AC105">
    <cfRule type="cellIs" dxfId="800" priority="10" operator="lessThan">
      <formula>0.8</formula>
    </cfRule>
  </conditionalFormatting>
  <conditionalFormatting sqref="AC107:AC112">
    <cfRule type="cellIs" dxfId="799" priority="8" operator="lessThan">
      <formula>0.8</formula>
    </cfRule>
  </conditionalFormatting>
  <conditionalFormatting sqref="AC139">
    <cfRule type="cellIs" dxfId="798" priority="2" operator="lessThan">
      <formula>0.8</formula>
    </cfRule>
  </conditionalFormatting>
  <conditionalFormatting sqref="AC141:AC157">
    <cfRule type="cellIs" dxfId="797" priority="1" operator="lessThan">
      <formula>0.8</formula>
    </cfRule>
  </conditionalFormatting>
  <dataValidations count="1">
    <dataValidation type="list" allowBlank="1" showInputMessage="1" showErrorMessage="1" sqref="Y5:Z157" xr:uid="{05BC47B7-006A-478F-9EB3-072BE6FFE806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1935-2645-4F4D-9157-0B8DB8C7A428}">
  <sheetPr codeName="工作表4">
    <tabColor theme="9" tint="0.59999389629810485"/>
  </sheetPr>
  <dimension ref="B1:AR36"/>
  <sheetViews>
    <sheetView zoomScale="70" zoomScaleNormal="70" workbookViewId="0">
      <selection activeCell="V37" sqref="V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275</v>
      </c>
      <c r="D3" s="249"/>
      <c r="E3" s="7" t="s">
        <v>2</v>
      </c>
      <c r="F3" s="250">
        <f>'1030(18度C)'!D1+'1030(4度C)'!D1</f>
        <v>222624</v>
      </c>
      <c r="G3" s="251"/>
      <c r="H3" s="7" t="s">
        <v>3</v>
      </c>
      <c r="I3" s="252">
        <f>'1030(18度C)'!F1+'1030(4度C)'!F1</f>
        <v>6961611.0599999987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460.09310327439334</v>
      </c>
      <c r="F6" s="227" t="e">
        <f>AVERAGE(#REF!,D13:K13)</f>
        <v>#REF!</v>
      </c>
      <c r="G6" s="228">
        <f>AVERAGE(D13:K13)</f>
        <v>195.64493191101886</v>
      </c>
      <c r="H6" s="229"/>
      <c r="I6" s="228">
        <f>AVERAGE(L13:O13)</f>
        <v>95.202398800599696</v>
      </c>
      <c r="J6" s="229"/>
      <c r="K6" s="228">
        <f>AVERAGE(D27:O27)</f>
        <v>597.79868469126779</v>
      </c>
      <c r="L6" s="229"/>
      <c r="M6" s="228">
        <f>AVERAGE(P27:X27)</f>
        <v>783.48901098901092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405.24989927482665</v>
      </c>
      <c r="F7" s="231" t="e">
        <f>AVERAGE(#REF!,D14:K14)</f>
        <v>#REF!</v>
      </c>
      <c r="G7" s="218">
        <f>AVERAGE(D14:K14)</f>
        <v>174.68318489208119</v>
      </c>
      <c r="H7" s="219"/>
      <c r="I7" s="218">
        <f>AVERAGE(L14:O14)</f>
        <v>84.049538867495812</v>
      </c>
      <c r="J7" s="219"/>
      <c r="K7" s="218">
        <f>AVERAGE(D28:O28)</f>
        <v>525.38272181563661</v>
      </c>
      <c r="L7" s="219"/>
      <c r="M7" s="218">
        <f>AVERAGE(P28:X28)</f>
        <v>688.33749201646822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0.88108104965549539</v>
      </c>
      <c r="F8" s="223" t="e">
        <f>AVERAGE(D15:K15,#REF!)</f>
        <v>#REF!</v>
      </c>
      <c r="G8" s="224">
        <f>AVERAGE(D15:K15)</f>
        <v>0.88563628991896859</v>
      </c>
      <c r="H8" s="225"/>
      <c r="I8" s="224">
        <f>AVERAGE(L15:O15)</f>
        <v>0.88287374757593085</v>
      </c>
      <c r="J8" s="225"/>
      <c r="K8" s="224">
        <f>AVERAGE(D29:O29)</f>
        <v>0.87816172745191257</v>
      </c>
      <c r="L8" s="225"/>
      <c r="M8" s="224">
        <f>AVERAGE(P29:X29)</f>
        <v>0.87807368520347429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80</v>
      </c>
      <c r="F13" s="24">
        <v>86.486486486486484</v>
      </c>
      <c r="G13" s="24">
        <v>86.956521739130437</v>
      </c>
      <c r="H13" s="24">
        <v>150</v>
      </c>
      <c r="I13" s="24">
        <v>250.92</v>
      </c>
      <c r="J13" s="24" t="s">
        <v>36</v>
      </c>
      <c r="K13" s="54">
        <v>600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102.4833930462745</v>
      </c>
      <c r="E14" s="28">
        <v>70.873946464670269</v>
      </c>
      <c r="F14" s="28">
        <v>75.134409481209829</v>
      </c>
      <c r="G14" s="28">
        <v>76.765120420743074</v>
      </c>
      <c r="H14" s="28">
        <v>132.93227968336811</v>
      </c>
      <c r="I14" s="28">
        <v>220.58565110732994</v>
      </c>
      <c r="J14" s="28" t="s">
        <v>36</v>
      </c>
      <c r="K14" s="55">
        <v>544.00749404097246</v>
      </c>
      <c r="L14" s="27" t="s">
        <v>36</v>
      </c>
      <c r="M14" s="67" t="s">
        <v>36</v>
      </c>
      <c r="N14" s="28">
        <v>91.304672073022772</v>
      </c>
      <c r="O14" s="29">
        <v>76.794405661968838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0.88998736066501538</v>
      </c>
      <c r="E15" s="32">
        <f t="shared" si="0"/>
        <v>0.8859243308083784</v>
      </c>
      <c r="F15" s="32">
        <f t="shared" si="0"/>
        <v>0.86874160962648872</v>
      </c>
      <c r="G15" s="32">
        <f t="shared" si="0"/>
        <v>0.88279888483854529</v>
      </c>
      <c r="H15" s="32">
        <f t="shared" si="0"/>
        <v>0.88621519788912073</v>
      </c>
      <c r="I15" s="32">
        <f t="shared" si="0"/>
        <v>0.87910748887027712</v>
      </c>
      <c r="J15" s="32" t="s">
        <v>36</v>
      </c>
      <c r="K15" s="56">
        <f t="shared" ref="K15" si="1">K14/K13</f>
        <v>0.90667915673495414</v>
      </c>
      <c r="L15" s="31" t="s">
        <v>36</v>
      </c>
      <c r="M15" s="68" t="s">
        <v>36</v>
      </c>
      <c r="N15" s="32">
        <f t="shared" ref="N15:O15" si="2">N14/N13</f>
        <v>0.88261183003922006</v>
      </c>
      <c r="O15" s="33">
        <f t="shared" si="2"/>
        <v>0.88313566511264163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</v>
      </c>
      <c r="F16" s="2">
        <v>0.16678240740740741</v>
      </c>
      <c r="G16" s="2">
        <v>0.16692129629629629</v>
      </c>
      <c r="H16" s="2">
        <v>0.25026620370370373</v>
      </c>
      <c r="I16" s="2">
        <v>0.16667824074074075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0.5577199074074074</v>
      </c>
      <c r="E17" s="2">
        <v>0.59166666666666667</v>
      </c>
      <c r="F17" s="2">
        <v>0.54861111111111116</v>
      </c>
      <c r="G17" s="2">
        <v>0.59733796296296293</v>
      </c>
      <c r="H17" s="2">
        <v>0.55138888888888893</v>
      </c>
      <c r="I17" s="2">
        <v>0.50283564814814818</v>
      </c>
      <c r="J17" s="2" t="s">
        <v>36</v>
      </c>
      <c r="K17" s="3">
        <v>0.31458333333333333</v>
      </c>
      <c r="L17" s="1" t="s">
        <v>36</v>
      </c>
      <c r="M17" s="69" t="s">
        <v>36</v>
      </c>
      <c r="N17" s="2">
        <v>0.8208333333333333</v>
      </c>
      <c r="O17" s="4">
        <v>0.83958333333333335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</v>
      </c>
      <c r="F18" s="35">
        <v>22.2</v>
      </c>
      <c r="G18" s="35">
        <v>23</v>
      </c>
      <c r="H18" s="35">
        <v>20.571428571428573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285.71428571428572</v>
      </c>
      <c r="Q27" s="24" t="s">
        <v>36</v>
      </c>
      <c r="R27" s="24" t="s">
        <v>36</v>
      </c>
      <c r="S27" s="24" t="s">
        <v>36</v>
      </c>
      <c r="T27" s="24">
        <v>787.5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182.9909727256701</v>
      </c>
      <c r="E28" s="28" t="s">
        <v>36</v>
      </c>
      <c r="F28" s="28" t="s">
        <v>36</v>
      </c>
      <c r="G28" s="28">
        <v>272.53827176250525</v>
      </c>
      <c r="H28" s="28">
        <v>383.33307340193011</v>
      </c>
      <c r="I28" s="28">
        <v>369.55494120328871</v>
      </c>
      <c r="J28" s="28" t="s">
        <v>36</v>
      </c>
      <c r="K28" s="28" t="s">
        <v>36</v>
      </c>
      <c r="L28" s="28" t="s">
        <v>36</v>
      </c>
      <c r="M28" s="28">
        <v>733.74160636823513</v>
      </c>
      <c r="N28" s="28">
        <v>997.52652579404582</v>
      </c>
      <c r="O28" s="28">
        <v>737.99366145378099</v>
      </c>
      <c r="P28" s="27">
        <v>248.79832328595299</v>
      </c>
      <c r="Q28" s="28" t="s">
        <v>36</v>
      </c>
      <c r="R28" s="28" t="s">
        <v>36</v>
      </c>
      <c r="S28" s="28" t="s">
        <v>36</v>
      </c>
      <c r="T28" s="28">
        <v>694.21773768979699</v>
      </c>
      <c r="U28" s="28" t="s">
        <v>36</v>
      </c>
      <c r="V28" s="28">
        <v>733.48544900395757</v>
      </c>
      <c r="W28" s="28">
        <v>854.59768548863815</v>
      </c>
      <c r="X28" s="29">
        <v>910.58826461399588</v>
      </c>
    </row>
    <row r="29" spans="2:44" ht="40.15" customHeight="1">
      <c r="B29" s="206"/>
      <c r="C29" s="30" t="s">
        <v>38</v>
      </c>
      <c r="D29" s="32">
        <f>D28/D27</f>
        <v>0.86412403787121994</v>
      </c>
      <c r="E29" s="32" t="s">
        <v>36</v>
      </c>
      <c r="F29" s="32" t="s">
        <v>36</v>
      </c>
      <c r="G29" s="32">
        <f>G28/G27</f>
        <v>0.87060836813022513</v>
      </c>
      <c r="H29" s="32">
        <f>H28/H27</f>
        <v>0.88461478477368494</v>
      </c>
      <c r="I29" s="32">
        <f>I28/I27</f>
        <v>0.88693185888789283</v>
      </c>
      <c r="J29" s="32" t="s">
        <v>36</v>
      </c>
      <c r="K29" s="32" t="s">
        <v>36</v>
      </c>
      <c r="L29" s="32" t="s">
        <v>36</v>
      </c>
      <c r="M29" s="32">
        <f>M28/M27</f>
        <v>0.88938376529483043</v>
      </c>
      <c r="N29" s="32">
        <f>N28/N27</f>
        <v>0.86741437025569201</v>
      </c>
      <c r="O29" s="32">
        <f>O28/O27</f>
        <v>0.8840549069498419</v>
      </c>
      <c r="P29" s="31">
        <f>P28/P27</f>
        <v>0.8707941315008354</v>
      </c>
      <c r="Q29" s="32" t="s">
        <v>36</v>
      </c>
      <c r="R29" s="32" t="s">
        <v>36</v>
      </c>
      <c r="S29" s="32" t="s">
        <v>36</v>
      </c>
      <c r="T29" s="32">
        <f>T28/T27</f>
        <v>0.88154633357434542</v>
      </c>
      <c r="U29" s="32" t="s">
        <v>36</v>
      </c>
      <c r="V29" s="32">
        <f>V28/V27</f>
        <v>0.88907327151994853</v>
      </c>
      <c r="W29" s="32">
        <f>W28/W27</f>
        <v>0.88172777074224562</v>
      </c>
      <c r="X29" s="33">
        <f>X28/X27</f>
        <v>0.86722691867999602</v>
      </c>
    </row>
    <row r="30" spans="2:44" ht="17.25" customHeight="1">
      <c r="B30" s="207" t="s">
        <v>39</v>
      </c>
      <c r="C30" s="15" t="s">
        <v>40</v>
      </c>
      <c r="D30" s="2">
        <v>0.39603009259259259</v>
      </c>
      <c r="E30" s="2" t="s">
        <v>36</v>
      </c>
      <c r="F30" s="2" t="s">
        <v>36</v>
      </c>
      <c r="G30" s="2">
        <v>0.32708333333333334</v>
      </c>
      <c r="H30" s="2">
        <v>0.25</v>
      </c>
      <c r="I30" s="2">
        <v>0.31817129629629631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0.1668287037037037</v>
      </c>
      <c r="O30" s="2">
        <v>0.16666666666666666</v>
      </c>
      <c r="P30" s="1">
        <v>0.70839120370370368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0.7086689814814815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0.46697916666666667</v>
      </c>
      <c r="E31" s="2" t="s">
        <v>36</v>
      </c>
      <c r="F31" s="2" t="s">
        <v>36</v>
      </c>
      <c r="G31" s="2">
        <v>0.40277777777777779</v>
      </c>
      <c r="H31" s="2">
        <v>0.36895833333333333</v>
      </c>
      <c r="I31" s="2">
        <v>0.42152777777777778</v>
      </c>
      <c r="J31" s="2" t="s">
        <v>36</v>
      </c>
      <c r="K31" s="2" t="s">
        <v>36</v>
      </c>
      <c r="L31" s="2" t="s">
        <v>36</v>
      </c>
      <c r="M31" s="2">
        <v>0.4201388888888889</v>
      </c>
      <c r="N31" s="2">
        <v>0.43201388888888886</v>
      </c>
      <c r="O31" s="2">
        <v>0.39586805555555554</v>
      </c>
      <c r="P31" s="1">
        <v>0.87013888888888891</v>
      </c>
      <c r="Q31" s="2" t="s">
        <v>36</v>
      </c>
      <c r="R31" s="2" t="s">
        <v>36</v>
      </c>
      <c r="S31" s="2" t="s">
        <v>36</v>
      </c>
      <c r="T31" s="2">
        <v>0.88967592592592593</v>
      </c>
      <c r="U31" s="2" t="s">
        <v>36</v>
      </c>
      <c r="V31" s="2">
        <v>0.89877314814814813</v>
      </c>
      <c r="W31" s="2">
        <v>1.0029745370370371</v>
      </c>
      <c r="X31" s="4">
        <v>1.0034722222222221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12.6</v>
      </c>
      <c r="Q32" s="35" t="s">
        <v>36</v>
      </c>
      <c r="R32" s="35" t="s">
        <v>36</v>
      </c>
      <c r="S32" s="35" t="s">
        <v>36</v>
      </c>
      <c r="T32" s="35">
        <v>4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64FE-2F28-415D-BAC2-3CA360FFE6C0}">
  <sheetPr codeName="工作表5"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V37" sqref="V37"/>
      <selection pane="bottomLeft" activeCell="V37" sqref="V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131185</v>
      </c>
      <c r="E1" s="77" t="s">
        <v>3</v>
      </c>
      <c r="F1" s="78">
        <f>SUM(G5:G208)</f>
        <v>2638791.4399999995</v>
      </c>
      <c r="G1" s="79" t="s">
        <v>73</v>
      </c>
      <c r="H1" s="80">
        <f>L21+L38+L55+L72+L89+L106+L123+L140+L157+L174+L191+L208</f>
        <v>78.516666666666666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45960</v>
      </c>
      <c r="B2" s="326"/>
      <c r="C2" s="82" t="s">
        <v>34</v>
      </c>
      <c r="D2" s="83">
        <f>AVERAGE(N21,N38,N55,N72,N89,N106,N123,N140,N157,N174,N191,N208)</f>
        <v>593.28054273264991</v>
      </c>
      <c r="E2" s="83" t="s">
        <v>80</v>
      </c>
      <c r="F2" s="84">
        <f>F1/D1</f>
        <v>20.115039371879401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2526</v>
      </c>
      <c r="G5" s="95">
        <f t="shared" ref="G5:G6" si="0">E5*F5</f>
        <v>75401.100000000006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3111.0502907971236</v>
      </c>
      <c r="N5" s="99">
        <f>M5/L5</f>
        <v>183.00295828218373</v>
      </c>
      <c r="O5" s="101">
        <f>L5-I5</f>
        <v>0</v>
      </c>
      <c r="P5" s="102">
        <f>N5-K5</f>
        <v>-28.761747600169201</v>
      </c>
      <c r="Q5" s="103">
        <f>N5/K5</f>
        <v>0.86418063633253428</v>
      </c>
      <c r="R5" s="273">
        <f>Q21</f>
        <v>0.86412403787121994</v>
      </c>
      <c r="S5" s="1">
        <v>0.39603009259259259</v>
      </c>
      <c r="T5" s="2">
        <v>0.42986111111111114</v>
      </c>
      <c r="U5" s="104">
        <v>6.2833333333333297</v>
      </c>
      <c r="V5" s="105">
        <v>48.716666666666711</v>
      </c>
      <c r="W5" s="106"/>
      <c r="X5" s="107"/>
      <c r="Y5" s="275"/>
      <c r="Z5" s="276"/>
      <c r="AA5" s="109">
        <f>M5-J5</f>
        <v>-488.94970920287642</v>
      </c>
      <c r="AB5" s="110">
        <f>M5/J5</f>
        <v>0.86418063633253428</v>
      </c>
      <c r="AC5" s="292">
        <f>AB21</f>
        <v>0.86412403787121994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2460</v>
      </c>
      <c r="G6" s="95">
        <f t="shared" si="0"/>
        <v>72619.199999999997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3110.6427818756597</v>
      </c>
      <c r="N6" s="99">
        <f>M6/L6</f>
        <v>182.97898716915645</v>
      </c>
      <c r="O6" s="101">
        <f>L6-I6</f>
        <v>0</v>
      </c>
      <c r="P6" s="102">
        <f>N6-K6</f>
        <v>-28.785718713196474</v>
      </c>
      <c r="Q6" s="103">
        <f>N6/K6</f>
        <v>0.86406743940990549</v>
      </c>
      <c r="R6" s="273"/>
      <c r="S6" s="1">
        <v>0.43402777777777779</v>
      </c>
      <c r="T6" s="2">
        <v>0.46697916666666667</v>
      </c>
      <c r="U6" s="104">
        <v>5.9999999999999787</v>
      </c>
      <c r="V6" s="105">
        <v>47.449999999999982</v>
      </c>
      <c r="W6" s="106">
        <v>0.46697916666666667</v>
      </c>
      <c r="X6" s="107">
        <v>0.50763888888888886</v>
      </c>
      <c r="Y6" s="265"/>
      <c r="Z6" s="266"/>
      <c r="AA6" s="111">
        <f>M6-J6</f>
        <v>-489.35721812434031</v>
      </c>
      <c r="AB6" s="112">
        <f>M6/J6</f>
        <v>0.86406743940990549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3110.8465363363916</v>
      </c>
      <c r="N21" s="139">
        <f>M21/L21</f>
        <v>182.9909727256701</v>
      </c>
      <c r="O21" s="140">
        <f>L21-I21</f>
        <v>0</v>
      </c>
      <c r="P21" s="141">
        <f>N21-K21</f>
        <v>-28.773733156682823</v>
      </c>
      <c r="Q21" s="142">
        <f>N21/K21</f>
        <v>0.86412403787121994</v>
      </c>
      <c r="R21" s="274"/>
      <c r="S21" s="143">
        <f>S5</f>
        <v>0.39603009259259259</v>
      </c>
      <c r="T21" s="144">
        <f>INDEX(T5:T20,COUNTA(T5:T20))</f>
        <v>0.46697916666666667</v>
      </c>
      <c r="U21" s="145"/>
      <c r="V21" s="145"/>
      <c r="W21" s="146"/>
      <c r="X21" s="147"/>
      <c r="Y21" s="261"/>
      <c r="Z21" s="262"/>
      <c r="AA21" s="148">
        <f>M21-J21</f>
        <v>-489.15346366360836</v>
      </c>
      <c r="AB21" s="149">
        <f>M21/J21</f>
        <v>0.86412403787121994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1517</v>
      </c>
      <c r="G22" s="95">
        <f t="shared" ref="G22:G23" si="5">E22*F22</f>
        <v>38895.879999999997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3135.0172215843904</v>
      </c>
      <c r="N22" s="99">
        <f>M22/L22</f>
        <v>285.00156559858095</v>
      </c>
      <c r="O22" s="101">
        <f>L22-I22</f>
        <v>0</v>
      </c>
      <c r="P22" s="102">
        <f>N22-K22</f>
        <v>-42.271161674146299</v>
      </c>
      <c r="Q22" s="103">
        <f>N22/K22</f>
        <v>0.87083811710677517</v>
      </c>
      <c r="R22" s="272">
        <f>Q38</f>
        <v>0.87060836813022513</v>
      </c>
      <c r="S22" s="1">
        <v>0.32708333333333334</v>
      </c>
      <c r="T22" s="2">
        <v>0.34724537037037034</v>
      </c>
      <c r="U22" s="104">
        <v>4.6166666666666956</v>
      </c>
      <c r="V22" s="105">
        <v>29.033333333333289</v>
      </c>
      <c r="W22" s="106"/>
      <c r="X22" s="151"/>
      <c r="Y22" s="275"/>
      <c r="Z22" s="276"/>
      <c r="AA22" s="109">
        <f>M22-J22</f>
        <v>-464.98277841560957</v>
      </c>
      <c r="AB22" s="152">
        <f>M22/J22</f>
        <v>0.87083811710677517</v>
      </c>
      <c r="AC22" s="277">
        <f>AB38</f>
        <v>0.87060836813022513</v>
      </c>
    </row>
    <row r="23" spans="1:29" ht="15.75" customHeight="1">
      <c r="A23" s="268"/>
      <c r="B23" s="92" t="s">
        <v>111</v>
      </c>
      <c r="C23" s="263" t="s">
        <v>270</v>
      </c>
      <c r="D23" s="264"/>
      <c r="E23" s="93">
        <v>27.14</v>
      </c>
      <c r="F23" s="94">
        <v>3908</v>
      </c>
      <c r="G23" s="95">
        <f t="shared" si="5"/>
        <v>106063.12</v>
      </c>
      <c r="H23" s="96"/>
      <c r="I23" s="97">
        <v>12</v>
      </c>
      <c r="J23" s="98">
        <v>3600</v>
      </c>
      <c r="K23" s="99">
        <f t="shared" si="3"/>
        <v>300</v>
      </c>
      <c r="L23" s="100">
        <v>12</v>
      </c>
      <c r="M23" s="98">
        <f>F23/V23*60</f>
        <v>3133.3630289532298</v>
      </c>
      <c r="N23" s="99">
        <f>M23/L23</f>
        <v>261.1135857461025</v>
      </c>
      <c r="O23" s="101">
        <f>L23-I23</f>
        <v>0</v>
      </c>
      <c r="P23" s="102">
        <f>N23-K23</f>
        <v>-38.886414253897499</v>
      </c>
      <c r="Q23" s="103">
        <f>N23/K23</f>
        <v>0.87037861915367498</v>
      </c>
      <c r="R23" s="273"/>
      <c r="S23" s="1">
        <v>0.3508101851851852</v>
      </c>
      <c r="T23" s="2">
        <v>0.40277777777777779</v>
      </c>
      <c r="U23" s="104">
        <v>5.1333333333333897</v>
      </c>
      <c r="V23" s="105">
        <v>74.833333333333329</v>
      </c>
      <c r="W23" s="106"/>
      <c r="X23" s="107"/>
      <c r="Y23" s="265"/>
      <c r="Z23" s="266"/>
      <c r="AA23" s="111">
        <f>M23-J23</f>
        <v>-466.63697104677021</v>
      </c>
      <c r="AB23" s="103">
        <f>M23/J23</f>
        <v>0.87037861915367498</v>
      </c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3134.1901252688103</v>
      </c>
      <c r="N38" s="139">
        <f>M38/L38</f>
        <v>272.53827176250525</v>
      </c>
      <c r="O38" s="140">
        <f>L38-I38</f>
        <v>0</v>
      </c>
      <c r="P38" s="141">
        <f>N38-K38</f>
        <v>-40.505206498364316</v>
      </c>
      <c r="Q38" s="142">
        <f>N38/K38</f>
        <v>0.87060836813022513</v>
      </c>
      <c r="R38" s="274"/>
      <c r="S38" s="143">
        <f>S22</f>
        <v>0.32708333333333334</v>
      </c>
      <c r="T38" s="144">
        <f>INDEX(T22:T37,COUNTA(T22:T37))</f>
        <v>0.40277777777777779</v>
      </c>
      <c r="U38" s="145"/>
      <c r="V38" s="156"/>
      <c r="W38" s="135"/>
      <c r="X38" s="139"/>
      <c r="Y38" s="261"/>
      <c r="Z38" s="262"/>
      <c r="AA38" s="157">
        <f>M38-J38</f>
        <v>-465.80987473118967</v>
      </c>
      <c r="AB38" s="142">
        <f>M38/J38</f>
        <v>0.87060836813022513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2457</v>
      </c>
      <c r="G39" s="159">
        <f t="shared" ref="G39:G41" si="9">E39*F39</f>
        <v>34471.71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2299.8439937597495</v>
      </c>
      <c r="N39" s="163">
        <f>M39/L39</f>
        <v>383.30733229329161</v>
      </c>
      <c r="O39" s="165">
        <f>L39-I39</f>
        <v>0</v>
      </c>
      <c r="P39" s="166">
        <f>N39-K39</f>
        <v>-50.026001040041706</v>
      </c>
      <c r="Q39" s="152">
        <f>N39/K39</f>
        <v>0.8845553822152884</v>
      </c>
      <c r="R39" s="272">
        <f>Q55</f>
        <v>0.88461478477368494</v>
      </c>
      <c r="S39" s="167">
        <v>0.25</v>
      </c>
      <c r="T39" s="168">
        <v>0.29451388888888891</v>
      </c>
      <c r="U39" s="169"/>
      <c r="V39" s="170">
        <v>64.100000000000023</v>
      </c>
      <c r="W39" s="168"/>
      <c r="X39" s="171"/>
      <c r="Y39" s="275"/>
      <c r="Z39" s="276"/>
      <c r="AA39" s="109">
        <f>M39-J39</f>
        <v>-300.15600624025046</v>
      </c>
      <c r="AB39" s="152">
        <f>M39/J39</f>
        <v>0.88455538221528829</v>
      </c>
      <c r="AC39" s="277">
        <f>AB55</f>
        <v>0.88461478477368494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1554</v>
      </c>
      <c r="G40" s="95">
        <f t="shared" si="9"/>
        <v>27552.420000000002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2300.3289473684213</v>
      </c>
      <c r="N40" s="99">
        <f>M40/L40</f>
        <v>383.38815789473688</v>
      </c>
      <c r="O40" s="101">
        <f>L40-I40</f>
        <v>0</v>
      </c>
      <c r="P40" s="102">
        <f>N40-K40</f>
        <v>-49.945175438596436</v>
      </c>
      <c r="Q40" s="103">
        <f>N40/K40</f>
        <v>0.88474190283400822</v>
      </c>
      <c r="R40" s="273"/>
      <c r="S40" s="1">
        <v>0.29824074074074075</v>
      </c>
      <c r="T40" s="2">
        <v>0.3263888888888889</v>
      </c>
      <c r="U40" s="104">
        <v>5.3666666666666529</v>
      </c>
      <c r="V40" s="105">
        <v>40.533333333333331</v>
      </c>
      <c r="W40" s="106"/>
      <c r="X40" s="113"/>
      <c r="Y40" s="265"/>
      <c r="Z40" s="266"/>
      <c r="AA40" s="111">
        <f>M40-J40</f>
        <v>-299.67105263157873</v>
      </c>
      <c r="AB40" s="103">
        <f>M40/J40</f>
        <v>0.88474190283400822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2158</v>
      </c>
      <c r="G41" s="95">
        <f t="shared" si="9"/>
        <v>31269.420000000002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2299.8223801065715</v>
      </c>
      <c r="N41" s="99">
        <f>M41/L41</f>
        <v>383.30373001776189</v>
      </c>
      <c r="O41" s="101">
        <f>L41-I41</f>
        <v>0</v>
      </c>
      <c r="P41" s="102">
        <f>N41-K41</f>
        <v>-50.029603315571421</v>
      </c>
      <c r="Q41" s="103">
        <f>N41/K41</f>
        <v>0.8845470692717583</v>
      </c>
      <c r="R41" s="273"/>
      <c r="S41" s="1">
        <v>0.3298611111111111</v>
      </c>
      <c r="T41" s="2">
        <v>0.36895833333333333</v>
      </c>
      <c r="U41" s="104">
        <v>4.9999999999999822</v>
      </c>
      <c r="V41" s="105">
        <v>56.300000000000011</v>
      </c>
      <c r="W41" s="106"/>
      <c r="X41" s="113"/>
      <c r="Y41" s="265"/>
      <c r="Z41" s="266"/>
      <c r="AA41" s="111">
        <f>M41-J41</f>
        <v>-300.17761989342853</v>
      </c>
      <c r="AB41" s="103">
        <f>M41/J41</f>
        <v>0.8845470692717583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2299.9984404115808</v>
      </c>
      <c r="N55" s="139">
        <f>M55/L55</f>
        <v>383.33307340193011</v>
      </c>
      <c r="O55" s="140">
        <f>L55-I55</f>
        <v>0</v>
      </c>
      <c r="P55" s="141">
        <f>N55-K55</f>
        <v>-50.000259931403207</v>
      </c>
      <c r="Q55" s="142">
        <f>N55/K55</f>
        <v>0.88461478477368494</v>
      </c>
      <c r="R55" s="274"/>
      <c r="S55" s="143">
        <f>S39</f>
        <v>0.25</v>
      </c>
      <c r="T55" s="144">
        <f>INDEX(T39:T54,COUNTA(T39:T54))</f>
        <v>0.36895833333333333</v>
      </c>
      <c r="U55" s="145"/>
      <c r="V55" s="156"/>
      <c r="W55" s="135"/>
      <c r="X55" s="139"/>
      <c r="Y55" s="261"/>
      <c r="Z55" s="262"/>
      <c r="AA55" s="157">
        <f>M55-J55</f>
        <v>-300.00155958841924</v>
      </c>
      <c r="AB55" s="142">
        <f>M55/J55</f>
        <v>0.88461478477368494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2100</v>
      </c>
      <c r="G56" s="95">
        <f t="shared" ref="G56:G57" si="14">E56*F56</f>
        <v>40719</v>
      </c>
      <c r="H56" s="96"/>
      <c r="I56" s="97">
        <v>6</v>
      </c>
      <c r="J56" s="98">
        <v>2500</v>
      </c>
      <c r="K56" s="99">
        <f t="shared" si="12"/>
        <v>416.66666666666669</v>
      </c>
      <c r="L56" s="100">
        <v>6</v>
      </c>
      <c r="M56" s="98">
        <f>F56/V56*60</f>
        <v>2217.0087976539594</v>
      </c>
      <c r="N56" s="99">
        <f>M56/L56</f>
        <v>369.50146627565988</v>
      </c>
      <c r="O56" s="101">
        <f>L56-I56</f>
        <v>0</v>
      </c>
      <c r="P56" s="102">
        <f>N56-K56</f>
        <v>-47.165200391006806</v>
      </c>
      <c r="Q56" s="103">
        <f>N56/K56</f>
        <v>0.88680351906158372</v>
      </c>
      <c r="R56" s="272">
        <f>Q72</f>
        <v>0.88693185888789283</v>
      </c>
      <c r="S56" s="1">
        <v>0.31817129629629631</v>
      </c>
      <c r="T56" s="2">
        <v>0.3576388888888889</v>
      </c>
      <c r="U56" s="104">
        <v>5.1666666666667016</v>
      </c>
      <c r="V56" s="105">
        <v>56.833333333333314</v>
      </c>
      <c r="W56" s="106"/>
      <c r="X56" s="171"/>
      <c r="Y56" s="275"/>
      <c r="Z56" s="276"/>
      <c r="AA56" s="109">
        <f>M56-J56</f>
        <v>-282.99120234604061</v>
      </c>
      <c r="AB56" s="152">
        <f>M56/J56</f>
        <v>0.88680351906158372</v>
      </c>
      <c r="AC56" s="277">
        <f>AB72</f>
        <v>0.88693185888789283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3162</v>
      </c>
      <c r="G57" s="95">
        <f t="shared" si="14"/>
        <v>62291.399999999994</v>
      </c>
      <c r="H57" s="113"/>
      <c r="I57" s="97">
        <v>6</v>
      </c>
      <c r="J57" s="98">
        <v>2500</v>
      </c>
      <c r="K57" s="99">
        <f t="shared" si="12"/>
        <v>416.66666666666669</v>
      </c>
      <c r="L57" s="114">
        <v>6</v>
      </c>
      <c r="M57" s="98">
        <f>F57/V57*60</f>
        <v>2217.6504967855049</v>
      </c>
      <c r="N57" s="99">
        <f>M57/L57</f>
        <v>369.60841613091748</v>
      </c>
      <c r="O57" s="101">
        <f>L57-I57</f>
        <v>0</v>
      </c>
      <c r="P57" s="102">
        <f>N57-K57</f>
        <v>-47.05825053574921</v>
      </c>
      <c r="Q57" s="103">
        <f>N57/K57</f>
        <v>0.88706019871420194</v>
      </c>
      <c r="R57" s="273"/>
      <c r="S57" s="1">
        <v>0.36211805555555554</v>
      </c>
      <c r="T57" s="2">
        <v>0.42152777777777778</v>
      </c>
      <c r="U57" s="104">
        <v>6.4499999999999691</v>
      </c>
      <c r="V57" s="105">
        <v>85.550000000000026</v>
      </c>
      <c r="W57" s="106"/>
      <c r="X57" s="113"/>
      <c r="Y57" s="265"/>
      <c r="Z57" s="266"/>
      <c r="AA57" s="111">
        <f>M57-J57</f>
        <v>-282.34950321449514</v>
      </c>
      <c r="AB57" s="103">
        <f>M57/J57</f>
        <v>0.88706019871420194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2217.3296472197321</v>
      </c>
      <c r="N72" s="139">
        <f t="shared" ref="N72:N77" si="18">M72/L72</f>
        <v>369.55494120328871</v>
      </c>
      <c r="O72" s="140">
        <f t="shared" ref="O72:O77" si="19">L72-I72</f>
        <v>0</v>
      </c>
      <c r="P72" s="141">
        <f t="shared" ref="P72:P77" si="20">N72-K72</f>
        <v>-47.111725463377979</v>
      </c>
      <c r="Q72" s="142">
        <f t="shared" ref="Q72:Q77" si="21">N72/K72</f>
        <v>0.88693185888789283</v>
      </c>
      <c r="R72" s="274"/>
      <c r="S72" s="143">
        <f>S56</f>
        <v>0.31817129629629631</v>
      </c>
      <c r="T72" s="144">
        <f>INDEX(T56:T71,COUNTA(T56:T71))</f>
        <v>0.42152777777777778</v>
      </c>
      <c r="U72" s="145"/>
      <c r="V72" s="156"/>
      <c r="W72" s="135"/>
      <c r="X72" s="139"/>
      <c r="Y72" s="261"/>
      <c r="Z72" s="262"/>
      <c r="AA72" s="157">
        <f t="shared" ref="AA72:AA77" si="22">M72-J72</f>
        <v>-282.67035278026788</v>
      </c>
      <c r="AB72" s="142">
        <f t="shared" ref="AB72:AB77" si="23">M72/J72</f>
        <v>0.88693185888789283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2899</v>
      </c>
      <c r="G73" s="159">
        <f t="shared" ref="G73:G77" si="24">E73*F73</f>
        <v>62183.549999999996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2940.6593406593402</v>
      </c>
      <c r="N73" s="163">
        <f t="shared" si="18"/>
        <v>735.16483516483504</v>
      </c>
      <c r="O73" s="165">
        <f t="shared" si="19"/>
        <v>0</v>
      </c>
      <c r="P73" s="166">
        <f t="shared" si="20"/>
        <v>-89.83516483516496</v>
      </c>
      <c r="Q73" s="152">
        <f t="shared" si="21"/>
        <v>0.89110889110889091</v>
      </c>
      <c r="R73" s="272">
        <f>Q89</f>
        <v>0.88938376529483043</v>
      </c>
      <c r="S73" s="167">
        <v>0.16666666666666666</v>
      </c>
      <c r="T73" s="168">
        <v>0.20774305555555556</v>
      </c>
      <c r="U73" s="169"/>
      <c r="V73" s="170">
        <v>59.150000000000013</v>
      </c>
      <c r="W73" s="173"/>
      <c r="X73" s="151"/>
      <c r="Y73" s="275"/>
      <c r="Z73" s="276"/>
      <c r="AA73" s="109">
        <f t="shared" si="22"/>
        <v>-359.34065934065984</v>
      </c>
      <c r="AB73" s="152">
        <f t="shared" si="23"/>
        <v>0.89110889110889091</v>
      </c>
      <c r="AC73" s="277">
        <f>AB89</f>
        <v>0.88938376529483043</v>
      </c>
    </row>
    <row r="74" spans="1:29" ht="15.75" customHeight="1">
      <c r="A74" s="281"/>
      <c r="B74" s="92" t="s">
        <v>111</v>
      </c>
      <c r="C74" s="263" t="s">
        <v>116</v>
      </c>
      <c r="D74" s="264"/>
      <c r="E74" s="93">
        <v>17.89</v>
      </c>
      <c r="F74" s="94">
        <v>3221</v>
      </c>
      <c r="G74" s="95">
        <f t="shared" si="24"/>
        <v>57623.69</v>
      </c>
      <c r="H74" s="96"/>
      <c r="I74" s="97">
        <v>4</v>
      </c>
      <c r="J74" s="98">
        <v>3300</v>
      </c>
      <c r="K74" s="99">
        <f t="shared" ref="K74:K77" si="25">J74/I74</f>
        <v>825</v>
      </c>
      <c r="L74" s="100">
        <v>4</v>
      </c>
      <c r="M74" s="98">
        <f>F74/V74*60</f>
        <v>2936.3383134970891</v>
      </c>
      <c r="N74" s="99">
        <f t="shared" si="18"/>
        <v>734.08457837427227</v>
      </c>
      <c r="O74" s="101">
        <f t="shared" si="19"/>
        <v>0</v>
      </c>
      <c r="P74" s="102">
        <f t="shared" si="20"/>
        <v>-90.915421625727731</v>
      </c>
      <c r="Q74" s="103">
        <f t="shared" si="21"/>
        <v>0.8897994889385118</v>
      </c>
      <c r="R74" s="273"/>
      <c r="S74" s="1">
        <v>0.21193287037037037</v>
      </c>
      <c r="T74" s="2">
        <v>0.25763888888888886</v>
      </c>
      <c r="U74" s="104">
        <v>6.0333333333333306</v>
      </c>
      <c r="V74" s="105">
        <v>65.816666666666634</v>
      </c>
      <c r="W74" s="106"/>
      <c r="X74" s="107"/>
      <c r="Y74" s="265"/>
      <c r="Z74" s="266"/>
      <c r="AA74" s="111">
        <f t="shared" si="22"/>
        <v>-363.66168650291092</v>
      </c>
      <c r="AB74" s="103">
        <f t="shared" si="23"/>
        <v>0.8897994889385118</v>
      </c>
      <c r="AC74" s="278"/>
    </row>
    <row r="75" spans="1:29" ht="15.75" customHeight="1">
      <c r="A75" s="281"/>
      <c r="B75" s="92" t="s">
        <v>111</v>
      </c>
      <c r="C75" s="263" t="s">
        <v>115</v>
      </c>
      <c r="D75" s="264"/>
      <c r="E75" s="93">
        <v>22.28</v>
      </c>
      <c r="F75" s="94">
        <v>1336</v>
      </c>
      <c r="G75" s="95">
        <f t="shared" si="24"/>
        <v>29766.080000000002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2932.6829268292672</v>
      </c>
      <c r="N75" s="99">
        <f t="shared" si="18"/>
        <v>586.5365853658534</v>
      </c>
      <c r="O75" s="101">
        <f t="shared" si="19"/>
        <v>0</v>
      </c>
      <c r="P75" s="102">
        <f t="shared" si="20"/>
        <v>-73.463414634146602</v>
      </c>
      <c r="Q75" s="103">
        <f t="shared" si="21"/>
        <v>0.88869179600886883</v>
      </c>
      <c r="R75" s="273"/>
      <c r="S75" s="1">
        <v>0.26111111111111113</v>
      </c>
      <c r="T75" s="2">
        <v>0.28009259259259262</v>
      </c>
      <c r="U75" s="104">
        <v>5.0000000000000622</v>
      </c>
      <c r="V75" s="105">
        <v>27.333333333333343</v>
      </c>
      <c r="W75" s="106"/>
      <c r="X75" s="107"/>
      <c r="Y75" s="265"/>
      <c r="Z75" s="266"/>
      <c r="AA75" s="111">
        <f t="shared" si="22"/>
        <v>-367.31707317073278</v>
      </c>
      <c r="AB75" s="103">
        <f t="shared" si="23"/>
        <v>0.88869179600886883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4033</v>
      </c>
      <c r="G76" s="95">
        <f t="shared" si="24"/>
        <v>86507.849999999991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2932.4984851545155</v>
      </c>
      <c r="N76" s="99">
        <f t="shared" si="18"/>
        <v>977.49949505150516</v>
      </c>
      <c r="O76" s="101">
        <f t="shared" si="19"/>
        <v>0</v>
      </c>
      <c r="P76" s="102">
        <f t="shared" si="20"/>
        <v>-122.50050494849484</v>
      </c>
      <c r="Q76" s="103">
        <f t="shared" si="21"/>
        <v>0.88863590459227737</v>
      </c>
      <c r="R76" s="273"/>
      <c r="S76" s="1">
        <v>0.28366898148148151</v>
      </c>
      <c r="T76" s="2">
        <v>0.34097222222222223</v>
      </c>
      <c r="U76" s="104">
        <v>5.1500000000000057</v>
      </c>
      <c r="V76" s="105">
        <v>82.516666666666637</v>
      </c>
      <c r="W76" s="106"/>
      <c r="X76" s="107"/>
      <c r="Y76" s="265"/>
      <c r="Z76" s="266"/>
      <c r="AA76" s="111">
        <f t="shared" si="22"/>
        <v>-367.50151484548451</v>
      </c>
      <c r="AB76" s="103">
        <f t="shared" si="23"/>
        <v>0.88863590459227737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5269</v>
      </c>
      <c r="G77" s="95">
        <f t="shared" si="24"/>
        <v>87781.54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2932.6530612244901</v>
      </c>
      <c r="N77" s="99">
        <f t="shared" si="18"/>
        <v>733.16326530612253</v>
      </c>
      <c r="O77" s="101">
        <f t="shared" si="19"/>
        <v>0</v>
      </c>
      <c r="P77" s="102">
        <f t="shared" si="20"/>
        <v>-91.836734693877474</v>
      </c>
      <c r="Q77" s="103">
        <f t="shared" si="21"/>
        <v>0.88868274582560303</v>
      </c>
      <c r="R77" s="273"/>
      <c r="S77" s="1">
        <v>0.34527777777777779</v>
      </c>
      <c r="T77" s="2">
        <v>0.4201388888888889</v>
      </c>
      <c r="U77" s="104">
        <v>6.2000000000000099</v>
      </c>
      <c r="V77" s="105">
        <v>107.79999999999998</v>
      </c>
      <c r="W77" s="106"/>
      <c r="X77" s="107"/>
      <c r="Y77" s="265"/>
      <c r="Z77" s="266"/>
      <c r="AA77" s="111">
        <f t="shared" si="22"/>
        <v>-367.3469387755099</v>
      </c>
      <c r="AB77" s="103">
        <f t="shared" si="23"/>
        <v>0.88868274582560303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2934.9664254729405</v>
      </c>
      <c r="N89" s="139">
        <f>M89/L89</f>
        <v>733.74160636823513</v>
      </c>
      <c r="O89" s="140">
        <f>L89-I89</f>
        <v>0</v>
      </c>
      <c r="P89" s="141">
        <f>N89-K89</f>
        <v>-91.258393631764875</v>
      </c>
      <c r="Q89" s="142">
        <f>N89/K89</f>
        <v>0.88938376529483043</v>
      </c>
      <c r="R89" s="274"/>
      <c r="S89" s="143">
        <f>S73</f>
        <v>0.16666666666666666</v>
      </c>
      <c r="T89" s="144">
        <f>INDEX(T73:T88,COUNTA(T73:T88))</f>
        <v>0.4201388888888889</v>
      </c>
      <c r="U89" s="145"/>
      <c r="V89" s="156"/>
      <c r="W89" s="89"/>
      <c r="X89" s="91"/>
      <c r="Y89" s="261"/>
      <c r="Z89" s="262"/>
      <c r="AA89" s="157">
        <f>M89-J89</f>
        <v>-365.0335745270595</v>
      </c>
      <c r="AB89" s="142">
        <f>M89/J89</f>
        <v>0.88938376529483043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1796</v>
      </c>
      <c r="G90" s="159">
        <f t="shared" ref="G90:G93" si="29">E90*F90</f>
        <v>32651.279999999999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3099.5206136145744</v>
      </c>
      <c r="N90" s="163">
        <f>M90/L90</f>
        <v>1033.1735378715248</v>
      </c>
      <c r="O90" s="165">
        <f>L90-I90</f>
        <v>0</v>
      </c>
      <c r="P90" s="166">
        <f>N90-K90</f>
        <v>-166.82646212847521</v>
      </c>
      <c r="Q90" s="152">
        <f>N90/K90</f>
        <v>0.86097794822627061</v>
      </c>
      <c r="R90" s="272">
        <f>Q106</f>
        <v>0.86741437025569201</v>
      </c>
      <c r="S90" s="167">
        <v>0.1668287037037037</v>
      </c>
      <c r="T90" s="168">
        <v>0.19097222222222221</v>
      </c>
      <c r="U90" s="169"/>
      <c r="V90" s="170">
        <v>34.766666666666652</v>
      </c>
      <c r="W90" s="173"/>
      <c r="X90" s="151"/>
      <c r="Y90" s="275"/>
      <c r="Z90" s="276"/>
      <c r="AA90" s="109">
        <f>M90-J90</f>
        <v>-500.47938638542564</v>
      </c>
      <c r="AB90" s="152">
        <f>M90/J90</f>
        <v>0.86097794822627061</v>
      </c>
      <c r="AC90" s="277">
        <f>AB106</f>
        <v>0.86741437025569201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2592</v>
      </c>
      <c r="G91" s="95">
        <f t="shared" si="29"/>
        <v>47122.559999999998</v>
      </c>
      <c r="H91" s="96"/>
      <c r="I91" s="97">
        <v>3</v>
      </c>
      <c r="J91" s="98">
        <v>3600</v>
      </c>
      <c r="K91" s="99">
        <f t="shared" ref="K91:K128" si="30">J91/I91</f>
        <v>1200</v>
      </c>
      <c r="L91" s="100">
        <v>3</v>
      </c>
      <c r="M91" s="98">
        <f>F91/V91*60</f>
        <v>3100.0664451827247</v>
      </c>
      <c r="N91" s="99">
        <f>M91/L91</f>
        <v>1033.3554817275749</v>
      </c>
      <c r="O91" s="101">
        <f>L91-I91</f>
        <v>0</v>
      </c>
      <c r="P91" s="102">
        <f>N91-K91</f>
        <v>-166.6445182724251</v>
      </c>
      <c r="Q91" s="103">
        <f>N91/K91</f>
        <v>0.86112956810631236</v>
      </c>
      <c r="R91" s="273"/>
      <c r="S91" s="1">
        <v>0.20277777777777778</v>
      </c>
      <c r="T91" s="2">
        <v>0.23761574074074074</v>
      </c>
      <c r="U91" s="104">
        <v>17.000000000000021</v>
      </c>
      <c r="V91" s="105">
        <v>50.166666666666664</v>
      </c>
      <c r="W91" s="106"/>
      <c r="X91" s="107"/>
      <c r="Y91" s="265"/>
      <c r="Z91" s="266"/>
      <c r="AA91" s="111">
        <f>M91-J91</f>
        <v>-499.93355481727531</v>
      </c>
      <c r="AB91" s="103">
        <f>M91/J91</f>
        <v>0.86112956810631236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6512</v>
      </c>
      <c r="G92" s="95">
        <f t="shared" si="29"/>
        <v>92991.360000000001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3100.9523809523789</v>
      </c>
      <c r="N92" s="99">
        <f>M92/L92</f>
        <v>1033.650793650793</v>
      </c>
      <c r="O92" s="101">
        <f>L92-I92</f>
        <v>0</v>
      </c>
      <c r="P92" s="102">
        <f>N92-K92</f>
        <v>-166.34920634920695</v>
      </c>
      <c r="Q92" s="103">
        <f>N92/K92</f>
        <v>0.86137566137566091</v>
      </c>
      <c r="R92" s="273"/>
      <c r="S92" s="1">
        <v>0.24861111111111109</v>
      </c>
      <c r="T92" s="2">
        <v>0.33611111111111114</v>
      </c>
      <c r="U92" s="104">
        <v>15.833333333333304</v>
      </c>
      <c r="V92" s="105">
        <v>126.00000000000009</v>
      </c>
      <c r="W92" s="106"/>
      <c r="X92" s="107"/>
      <c r="Y92" s="265"/>
      <c r="Z92" s="266"/>
      <c r="AA92" s="111">
        <f>M92-J92</f>
        <v>-499.04761904762108</v>
      </c>
      <c r="AB92" s="103">
        <f>M92/J92</f>
        <v>0.86137566137566079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5433</v>
      </c>
      <c r="G93" s="95">
        <f t="shared" si="29"/>
        <v>76224.989999999991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2669.7788697788701</v>
      </c>
      <c r="N93" s="99">
        <f>M93/L93</f>
        <v>889.92628992629</v>
      </c>
      <c r="O93" s="101">
        <f>L93-I93</f>
        <v>0</v>
      </c>
      <c r="P93" s="102">
        <f>N93-K93</f>
        <v>-110.07371007371</v>
      </c>
      <c r="Q93" s="103">
        <f>N93/K93</f>
        <v>0.88992628992628997</v>
      </c>
      <c r="R93" s="273"/>
      <c r="S93" s="1">
        <v>0.34722222222222221</v>
      </c>
      <c r="T93" s="2">
        <v>0.43201388888888886</v>
      </c>
      <c r="U93" s="104">
        <v>15.999999999999943</v>
      </c>
      <c r="V93" s="105">
        <v>122.09999999999998</v>
      </c>
      <c r="W93" s="106"/>
      <c r="X93" s="107"/>
      <c r="Y93" s="265"/>
      <c r="Z93" s="266"/>
      <c r="AA93" s="111">
        <f>M93-J93</f>
        <v>-330.2211302211299</v>
      </c>
      <c r="AB93" s="103">
        <f>M93/J93</f>
        <v>0.88992628992629008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2992.5795773821374</v>
      </c>
      <c r="N106" s="139">
        <f t="shared" ref="N106:N112" si="34">M106/L106</f>
        <v>997.52652579404582</v>
      </c>
      <c r="O106" s="140">
        <f t="shared" ref="O106:O112" si="35">L106-I106</f>
        <v>0</v>
      </c>
      <c r="P106" s="141">
        <f t="shared" ref="P106:P112" si="36">N106-K106</f>
        <v>-152.47347420595418</v>
      </c>
      <c r="Q106" s="142">
        <f t="shared" ref="Q106:Q112" si="37">N106/K106</f>
        <v>0.86741437025569201</v>
      </c>
      <c r="R106" s="274"/>
      <c r="S106" s="143">
        <f>S90</f>
        <v>0.1668287037037037</v>
      </c>
      <c r="T106" s="144">
        <f>INDEX(T90:T105,COUNTA(T90:T105))</f>
        <v>0.43201388888888886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-457.42042261786264</v>
      </c>
      <c r="AB106" s="142">
        <f t="shared" ref="AB106:AB112" si="39">M106/J106</f>
        <v>0.86741437025569201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1896</v>
      </c>
      <c r="G107" s="159">
        <f t="shared" ref="G107:G112" si="40">E107*F107</f>
        <v>47456.880000000005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2903.2752020416824</v>
      </c>
      <c r="N107" s="163">
        <f t="shared" si="34"/>
        <v>725.8188005104206</v>
      </c>
      <c r="O107" s="165">
        <f t="shared" si="35"/>
        <v>0</v>
      </c>
      <c r="P107" s="166">
        <f t="shared" si="36"/>
        <v>-99.181199489579399</v>
      </c>
      <c r="Q107" s="152">
        <f t="shared" si="37"/>
        <v>0.87978036425505524</v>
      </c>
      <c r="R107" s="272">
        <f>Q123</f>
        <v>0.8840549069498419</v>
      </c>
      <c r="S107" s="167">
        <v>0.16666666666666666</v>
      </c>
      <c r="T107" s="168">
        <v>0.19387731481481482</v>
      </c>
      <c r="U107" s="169"/>
      <c r="V107" s="170">
        <v>39.183333333333358</v>
      </c>
      <c r="W107" s="168"/>
      <c r="X107" s="171"/>
      <c r="Y107" s="275"/>
      <c r="Z107" s="276"/>
      <c r="AA107" s="109">
        <f t="shared" si="38"/>
        <v>-396.72479795831759</v>
      </c>
      <c r="AB107" s="152">
        <f t="shared" si="39"/>
        <v>0.87978036425505524</v>
      </c>
      <c r="AC107" s="277">
        <f>AB123</f>
        <v>0.88405490694984179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1528</v>
      </c>
      <c r="G108" s="95">
        <f t="shared" si="40"/>
        <v>38887.599999999999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2902.7968337730877</v>
      </c>
      <c r="N108" s="99">
        <f t="shared" si="34"/>
        <v>725.69920844327191</v>
      </c>
      <c r="O108" s="101">
        <f t="shared" si="35"/>
        <v>0</v>
      </c>
      <c r="P108" s="102">
        <f t="shared" si="36"/>
        <v>-99.300791556728086</v>
      </c>
      <c r="Q108" s="103">
        <f t="shared" si="37"/>
        <v>0.87963540417366293</v>
      </c>
      <c r="R108" s="273"/>
      <c r="S108" s="1">
        <v>0.20515046296296297</v>
      </c>
      <c r="T108" s="2">
        <v>0.22708333333333333</v>
      </c>
      <c r="U108" s="104">
        <v>16.233333333333327</v>
      </c>
      <c r="V108" s="105">
        <v>31.583333333333329</v>
      </c>
      <c r="W108" s="106"/>
      <c r="X108" s="113"/>
      <c r="Y108" s="265"/>
      <c r="Z108" s="266"/>
      <c r="AA108" s="111">
        <f t="shared" si="38"/>
        <v>-397.20316622691234</v>
      </c>
      <c r="AB108" s="103">
        <f t="shared" si="39"/>
        <v>0.87963540417366293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415</v>
      </c>
      <c r="G109" s="95">
        <f t="shared" si="40"/>
        <v>11092.95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2906.6147859922289</v>
      </c>
      <c r="N109" s="99">
        <f t="shared" si="34"/>
        <v>726.65369649805723</v>
      </c>
      <c r="O109" s="101">
        <f t="shared" si="35"/>
        <v>0</v>
      </c>
      <c r="P109" s="102">
        <f t="shared" si="36"/>
        <v>-98.346303501942771</v>
      </c>
      <c r="Q109" s="103">
        <f t="shared" si="37"/>
        <v>0.88079235939158451</v>
      </c>
      <c r="R109" s="273"/>
      <c r="S109" s="1">
        <v>0.23918981481481483</v>
      </c>
      <c r="T109" s="2">
        <v>0.24513888888888888</v>
      </c>
      <c r="U109" s="104">
        <v>17.433333333333355</v>
      </c>
      <c r="V109" s="105">
        <v>8.5666666666666345</v>
      </c>
      <c r="W109" s="106"/>
      <c r="X109" s="113"/>
      <c r="Y109" s="265"/>
      <c r="Z109" s="266"/>
      <c r="AA109" s="111">
        <f t="shared" si="38"/>
        <v>-393.38521400777108</v>
      </c>
      <c r="AB109" s="103">
        <f t="shared" si="39"/>
        <v>0.88079235939158451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2223</v>
      </c>
      <c r="G110" s="95">
        <f t="shared" si="40"/>
        <v>66690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2679.209909608303</v>
      </c>
      <c r="N110" s="99">
        <f t="shared" si="34"/>
        <v>669.80247740207574</v>
      </c>
      <c r="O110" s="101">
        <f t="shared" si="35"/>
        <v>0</v>
      </c>
      <c r="P110" s="102">
        <f t="shared" si="36"/>
        <v>-80.197522597924262</v>
      </c>
      <c r="Q110" s="103">
        <f t="shared" si="37"/>
        <v>0.89306996986943432</v>
      </c>
      <c r="R110" s="273"/>
      <c r="S110" s="1">
        <v>0.25570601851851854</v>
      </c>
      <c r="T110" s="2">
        <v>0.2902777777777778</v>
      </c>
      <c r="U110" s="104">
        <v>15.216666666666715</v>
      </c>
      <c r="V110" s="105">
        <v>49.783333333333331</v>
      </c>
      <c r="W110" s="106"/>
      <c r="X110" s="107"/>
      <c r="Y110" s="265"/>
      <c r="Z110" s="266"/>
      <c r="AA110" s="111">
        <f t="shared" si="38"/>
        <v>-320.79009039169705</v>
      </c>
      <c r="AB110" s="103">
        <f t="shared" si="39"/>
        <v>0.89306996986943432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2030</v>
      </c>
      <c r="G111" s="95">
        <f t="shared" si="40"/>
        <v>50384.6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2903.4564958283668</v>
      </c>
      <c r="N111" s="99">
        <f t="shared" si="34"/>
        <v>725.86412395709169</v>
      </c>
      <c r="O111" s="101">
        <f t="shared" si="35"/>
        <v>0</v>
      </c>
      <c r="P111" s="102">
        <f t="shared" si="36"/>
        <v>-99.135876042908308</v>
      </c>
      <c r="Q111" s="103">
        <f t="shared" si="37"/>
        <v>0.87983530176617175</v>
      </c>
      <c r="R111" s="273"/>
      <c r="S111" s="1">
        <v>0.30211805555555554</v>
      </c>
      <c r="T111" s="2">
        <v>0.33124999999999999</v>
      </c>
      <c r="U111" s="104">
        <v>17.049999999999947</v>
      </c>
      <c r="V111" s="105">
        <v>41.95</v>
      </c>
      <c r="W111" s="106"/>
      <c r="X111" s="107"/>
      <c r="Y111" s="265"/>
      <c r="Z111" s="266"/>
      <c r="AA111" s="111">
        <f t="shared" si="38"/>
        <v>-396.54350417163323</v>
      </c>
      <c r="AB111" s="103">
        <f t="shared" si="39"/>
        <v>0.87983530176617175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3395</v>
      </c>
      <c r="G112" s="115">
        <f t="shared" si="40"/>
        <v>101850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2678.5009861932945</v>
      </c>
      <c r="N112" s="99">
        <f t="shared" si="34"/>
        <v>892.83366206443145</v>
      </c>
      <c r="O112" s="101">
        <f t="shared" si="35"/>
        <v>0</v>
      </c>
      <c r="P112" s="102">
        <f t="shared" si="36"/>
        <v>-107.16633793556855</v>
      </c>
      <c r="Q112" s="103">
        <f t="shared" si="37"/>
        <v>0.89283366206443149</v>
      </c>
      <c r="R112" s="273"/>
      <c r="S112" s="1">
        <v>0.34305555555555556</v>
      </c>
      <c r="T112" s="2">
        <v>0.39586805555555554</v>
      </c>
      <c r="U112" s="104">
        <v>17.000000000000021</v>
      </c>
      <c r="V112" s="105">
        <v>76.049999999999983</v>
      </c>
      <c r="W112" s="106"/>
      <c r="X112" s="4"/>
      <c r="Y112" s="265"/>
      <c r="Z112" s="266"/>
      <c r="AA112" s="111">
        <f t="shared" si="38"/>
        <v>-321.49901380670553</v>
      </c>
      <c r="AB112" s="103">
        <f t="shared" si="39"/>
        <v>0.89283366206443149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2828.9757022394938</v>
      </c>
      <c r="N123" s="139">
        <f t="shared" ref="N123:N128" si="45">M123/L123</f>
        <v>737.99366145378099</v>
      </c>
      <c r="O123" s="140">
        <f t="shared" ref="O123:O128" si="46">L123-I123</f>
        <v>0</v>
      </c>
      <c r="P123" s="141">
        <f t="shared" ref="P123:P128" si="47">N123-K123</f>
        <v>-96.788947241871142</v>
      </c>
      <c r="Q123" s="142">
        <f t="shared" ref="Q123:Q128" si="48">N123/K123</f>
        <v>0.8840549069498419</v>
      </c>
      <c r="R123" s="274"/>
      <c r="S123" s="143">
        <f>S107</f>
        <v>0.16666666666666666</v>
      </c>
      <c r="T123" s="144">
        <f>INDEX(T107:T122,COUNTA(T107:T122))</f>
        <v>0.39586805555555554</v>
      </c>
      <c r="U123" s="145"/>
      <c r="V123" s="156"/>
      <c r="W123" s="135"/>
      <c r="X123" s="139"/>
      <c r="Y123" s="261"/>
      <c r="Z123" s="262"/>
      <c r="AA123" s="157">
        <f t="shared" ref="AA123:AA128" si="49">M123-J123</f>
        <v>-371.02429776050622</v>
      </c>
      <c r="AB123" s="142">
        <f t="shared" ref="AB123:AB128" si="50">M123/J123</f>
        <v>0.88405490694984179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314</v>
      </c>
      <c r="G124" s="159">
        <f t="shared" ref="G124:G128" si="51">E124*F124</f>
        <v>4213.88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3184.2253521126372</v>
      </c>
      <c r="N124" s="163">
        <f t="shared" si="45"/>
        <v>530.70422535210616</v>
      </c>
      <c r="O124" s="165">
        <f t="shared" si="46"/>
        <v>0</v>
      </c>
      <c r="P124" s="166">
        <f t="shared" si="47"/>
        <v>-69.295774647893836</v>
      </c>
      <c r="Q124" s="152">
        <f t="shared" si="48"/>
        <v>0.88450704225351029</v>
      </c>
      <c r="R124" s="272">
        <f>Q140</f>
        <v>0.8707941315008354</v>
      </c>
      <c r="S124" s="167">
        <v>0.70839120370370368</v>
      </c>
      <c r="T124" s="168">
        <v>0.71250000000000002</v>
      </c>
      <c r="U124" s="169"/>
      <c r="V124" s="170">
        <v>5.9166666666667389</v>
      </c>
      <c r="W124" s="168"/>
      <c r="X124" s="171"/>
      <c r="Y124" s="275"/>
      <c r="Z124" s="276"/>
      <c r="AA124" s="109">
        <f t="shared" si="49"/>
        <v>-415.77464788736279</v>
      </c>
      <c r="AB124" s="152">
        <f t="shared" si="50"/>
        <v>0.88450704225351029</v>
      </c>
      <c r="AC124" s="277">
        <f>AB140</f>
        <v>0.87079413150083551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1943</v>
      </c>
      <c r="G125" s="95">
        <f t="shared" si="51"/>
        <v>49818.520000000004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3136.6816143497754</v>
      </c>
      <c r="N125" s="99">
        <f t="shared" si="45"/>
        <v>285.15287403179775</v>
      </c>
      <c r="O125" s="101">
        <f t="shared" si="46"/>
        <v>0</v>
      </c>
      <c r="P125" s="102">
        <f t="shared" si="47"/>
        <v>-42.119853240929501</v>
      </c>
      <c r="Q125" s="103">
        <f t="shared" si="48"/>
        <v>0.87130044843049315</v>
      </c>
      <c r="R125" s="273"/>
      <c r="S125" s="1">
        <v>0.71597222222222223</v>
      </c>
      <c r="T125" s="2">
        <v>0.74178240740740742</v>
      </c>
      <c r="U125" s="104">
        <v>4.9999999999999822</v>
      </c>
      <c r="V125" s="105">
        <v>37.166666666666671</v>
      </c>
      <c r="W125" s="106"/>
      <c r="X125" s="113"/>
      <c r="Y125" s="265"/>
      <c r="Z125" s="266"/>
      <c r="AA125" s="111">
        <f t="shared" si="49"/>
        <v>-463.31838565022463</v>
      </c>
      <c r="AB125" s="103">
        <f t="shared" si="50"/>
        <v>0.87130044843049315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2348</v>
      </c>
      <c r="G126" s="95">
        <f t="shared" si="51"/>
        <v>69312.959999999992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3108.7899963221776</v>
      </c>
      <c r="N126" s="99">
        <f t="shared" si="45"/>
        <v>182.86999978365751</v>
      </c>
      <c r="O126" s="101">
        <f t="shared" si="46"/>
        <v>0</v>
      </c>
      <c r="P126" s="102">
        <f t="shared" si="47"/>
        <v>-28.894706098695423</v>
      </c>
      <c r="Q126" s="103">
        <f t="shared" si="48"/>
        <v>0.86355277675616049</v>
      </c>
      <c r="R126" s="273"/>
      <c r="S126" s="1">
        <v>0.74513888888888891</v>
      </c>
      <c r="T126" s="2">
        <v>0.77660879629629631</v>
      </c>
      <c r="U126" s="104">
        <v>4.8333333333333428</v>
      </c>
      <c r="V126" s="105">
        <v>45.316666666666663</v>
      </c>
      <c r="W126" s="106"/>
      <c r="X126" s="113"/>
      <c r="Y126" s="265"/>
      <c r="Z126" s="266"/>
      <c r="AA126" s="111">
        <f t="shared" si="49"/>
        <v>-491.21000367782244</v>
      </c>
      <c r="AB126" s="103">
        <f t="shared" si="50"/>
        <v>0.86355277675616038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2394</v>
      </c>
      <c r="G127" s="95">
        <f t="shared" si="51"/>
        <v>71460.900000000009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3111.3357400722043</v>
      </c>
      <c r="N127" s="99">
        <f t="shared" si="45"/>
        <v>183.01974941601202</v>
      </c>
      <c r="O127" s="101">
        <f t="shared" si="46"/>
        <v>0</v>
      </c>
      <c r="P127" s="102">
        <f t="shared" si="47"/>
        <v>-28.744956466340909</v>
      </c>
      <c r="Q127" s="103">
        <f t="shared" si="48"/>
        <v>0.86425992779783456</v>
      </c>
      <c r="R127" s="273"/>
      <c r="S127" s="1">
        <v>0.78055555555555556</v>
      </c>
      <c r="T127" s="2">
        <v>0.81261574074074072</v>
      </c>
      <c r="U127" s="104">
        <v>5.6833333333333158</v>
      </c>
      <c r="V127" s="105">
        <v>46.166666666666636</v>
      </c>
      <c r="W127" s="106"/>
      <c r="X127" s="107"/>
      <c r="Y127" s="265"/>
      <c r="Z127" s="266"/>
      <c r="AA127" s="111">
        <f t="shared" si="49"/>
        <v>-488.66425992779568</v>
      </c>
      <c r="AB127" s="103">
        <f t="shared" si="50"/>
        <v>0.86425992779783456</v>
      </c>
      <c r="AC127" s="278"/>
    </row>
    <row r="128" spans="1:29" ht="15.75" customHeight="1">
      <c r="A128" s="268"/>
      <c r="B128" s="92" t="s">
        <v>111</v>
      </c>
      <c r="C128" s="263" t="s">
        <v>267</v>
      </c>
      <c r="D128" s="264"/>
      <c r="E128" s="93">
        <v>28.57</v>
      </c>
      <c r="F128" s="94">
        <v>4048</v>
      </c>
      <c r="G128" s="95">
        <f t="shared" si="51"/>
        <v>115651.36</v>
      </c>
      <c r="H128" s="113"/>
      <c r="I128" s="97">
        <v>12</v>
      </c>
      <c r="J128" s="98">
        <v>3600</v>
      </c>
      <c r="K128" s="99">
        <f t="shared" si="30"/>
        <v>300</v>
      </c>
      <c r="L128" s="114">
        <v>12</v>
      </c>
      <c r="M128" s="98">
        <f>F128/V128*60</f>
        <v>3133.2616641582431</v>
      </c>
      <c r="N128" s="99">
        <f t="shared" si="45"/>
        <v>261.10513867985361</v>
      </c>
      <c r="O128" s="101">
        <f t="shared" si="46"/>
        <v>0</v>
      </c>
      <c r="P128" s="102">
        <f t="shared" si="47"/>
        <v>-38.89486132014639</v>
      </c>
      <c r="Q128" s="103">
        <f t="shared" si="48"/>
        <v>0.87035046226617874</v>
      </c>
      <c r="R128" s="273"/>
      <c r="S128" s="1">
        <v>0.81630787037037034</v>
      </c>
      <c r="T128" s="2">
        <v>0.87013888888888891</v>
      </c>
      <c r="U128" s="104">
        <v>5.3166666666666451</v>
      </c>
      <c r="V128" s="105">
        <v>77.516666666666737</v>
      </c>
      <c r="W128" s="106"/>
      <c r="X128" s="107"/>
      <c r="Y128" s="265"/>
      <c r="Z128" s="266"/>
      <c r="AA128" s="111">
        <f t="shared" si="49"/>
        <v>-466.73833584175691</v>
      </c>
      <c r="AB128" s="103">
        <f t="shared" si="50"/>
        <v>0.87035046226617863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2">AVERAGE(I124:I139)</f>
        <v>12.6</v>
      </c>
      <c r="J140" s="138">
        <f t="shared" si="52"/>
        <v>3600</v>
      </c>
      <c r="K140" s="139">
        <f t="shared" ref="K140" si="53">J140/I140</f>
        <v>285.71428571428572</v>
      </c>
      <c r="L140" s="137">
        <f t="shared" ref="L140:M140" si="54">AVERAGE(L124:L139)</f>
        <v>12.6</v>
      </c>
      <c r="M140" s="138">
        <f t="shared" si="54"/>
        <v>3134.8588734030077</v>
      </c>
      <c r="N140" s="139">
        <f>M140/L140</f>
        <v>248.79832328595299</v>
      </c>
      <c r="O140" s="140">
        <f>L140-I140</f>
        <v>0</v>
      </c>
      <c r="P140" s="141">
        <f>N140-K140</f>
        <v>-36.915962428332733</v>
      </c>
      <c r="Q140" s="142">
        <f>N140/K140</f>
        <v>0.8707941315008354</v>
      </c>
      <c r="R140" s="274"/>
      <c r="S140" s="143">
        <f>S124</f>
        <v>0.70839120370370368</v>
      </c>
      <c r="T140" s="144">
        <f>INDEX(T124:T139,COUNTA(T124:T139))</f>
        <v>0.87013888888888891</v>
      </c>
      <c r="U140" s="145"/>
      <c r="V140" s="156"/>
      <c r="W140" s="135"/>
      <c r="X140" s="139"/>
      <c r="Y140" s="261"/>
      <c r="Z140" s="262"/>
      <c r="AA140" s="157">
        <f>M140-J140</f>
        <v>-465.14112659699231</v>
      </c>
      <c r="AB140" s="142">
        <f>M140/J140</f>
        <v>0.87079413150083551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129</v>
      </c>
      <c r="D141" s="271"/>
      <c r="E141" s="158">
        <v>17.89</v>
      </c>
      <c r="F141" s="87">
        <v>5099</v>
      </c>
      <c r="G141" s="159">
        <f t="shared" ref="G141:G144" si="55">E141*F141</f>
        <v>91221.11</v>
      </c>
      <c r="H141" s="160"/>
      <c r="I141" s="161">
        <v>4</v>
      </c>
      <c r="J141" s="162">
        <v>3300</v>
      </c>
      <c r="K141" s="163">
        <f>J141/I141</f>
        <v>825</v>
      </c>
      <c r="L141" s="164">
        <v>4</v>
      </c>
      <c r="M141" s="162">
        <f>F141/V141*60</f>
        <v>2935.6149048456759</v>
      </c>
      <c r="N141" s="163">
        <f>M141/L141</f>
        <v>733.90372621141898</v>
      </c>
      <c r="O141" s="165">
        <f>L141-I141</f>
        <v>0</v>
      </c>
      <c r="P141" s="166">
        <f>N141-K141</f>
        <v>-91.096273788581016</v>
      </c>
      <c r="Q141" s="152">
        <f>N141/K141</f>
        <v>0.88958027419565933</v>
      </c>
      <c r="R141" s="272">
        <f>Q157</f>
        <v>0.88154633357434542</v>
      </c>
      <c r="S141" s="167">
        <v>0.70833333333333337</v>
      </c>
      <c r="T141" s="168">
        <v>0.78070601851851851</v>
      </c>
      <c r="U141" s="169"/>
      <c r="V141" s="170">
        <v>104.2166666666666</v>
      </c>
      <c r="W141" s="173"/>
      <c r="X141" s="151"/>
      <c r="Y141" s="275"/>
      <c r="Z141" s="276"/>
      <c r="AA141" s="109">
        <f>M141-J141</f>
        <v>-364.38509515432406</v>
      </c>
      <c r="AB141" s="152">
        <f>M141/J141</f>
        <v>0.88958027419565933</v>
      </c>
      <c r="AC141" s="277">
        <f>AB157</f>
        <v>0.88154633357434542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1203</v>
      </c>
      <c r="G142" s="95">
        <f t="shared" si="55"/>
        <v>21870.54</v>
      </c>
      <c r="H142" s="96"/>
      <c r="I142" s="97">
        <v>4</v>
      </c>
      <c r="J142" s="98">
        <v>3300</v>
      </c>
      <c r="K142" s="99">
        <f t="shared" ref="K142:K144" si="56">J142/I142</f>
        <v>825</v>
      </c>
      <c r="L142" s="100">
        <v>4</v>
      </c>
      <c r="M142" s="98">
        <f>F142/V142*60</f>
        <v>2932.1597833446035</v>
      </c>
      <c r="N142" s="99">
        <f>M142/L142</f>
        <v>733.03994583615088</v>
      </c>
      <c r="O142" s="101">
        <f>L142-I142</f>
        <v>0</v>
      </c>
      <c r="P142" s="102">
        <f>N142-K142</f>
        <v>-91.960054163849122</v>
      </c>
      <c r="Q142" s="103">
        <f>N142/K142</f>
        <v>0.88853326768018293</v>
      </c>
      <c r="R142" s="273"/>
      <c r="S142" s="1">
        <v>0.78498842592592588</v>
      </c>
      <c r="T142" s="2">
        <v>0.80208333333333337</v>
      </c>
      <c r="U142" s="104">
        <v>6.1666666666666181</v>
      </c>
      <c r="V142" s="105">
        <v>24.616666666666784</v>
      </c>
      <c r="W142" s="106"/>
      <c r="X142" s="107"/>
      <c r="Y142" s="265"/>
      <c r="Z142" s="266"/>
      <c r="AA142" s="111">
        <f>M142-J142</f>
        <v>-367.84021665539649</v>
      </c>
      <c r="AB142" s="103">
        <f>M142/J142</f>
        <v>0.88853326768018293</v>
      </c>
      <c r="AC142" s="278"/>
    </row>
    <row r="143" spans="1:29" ht="15.75" customHeight="1">
      <c r="A143" s="281"/>
      <c r="B143" s="92" t="s">
        <v>111</v>
      </c>
      <c r="C143" s="263" t="s">
        <v>127</v>
      </c>
      <c r="D143" s="264"/>
      <c r="E143" s="93">
        <v>24.15</v>
      </c>
      <c r="F143" s="94">
        <v>909</v>
      </c>
      <c r="G143" s="95">
        <f t="shared" si="55"/>
        <v>21952.35</v>
      </c>
      <c r="H143" s="96"/>
      <c r="I143" s="97">
        <v>4</v>
      </c>
      <c r="J143" s="98">
        <v>3000</v>
      </c>
      <c r="K143" s="99">
        <f t="shared" si="56"/>
        <v>750</v>
      </c>
      <c r="L143" s="100">
        <v>4</v>
      </c>
      <c r="M143" s="98">
        <f>F143/V143*60</f>
        <v>2630.5466237942201</v>
      </c>
      <c r="N143" s="99">
        <f>M143/L143</f>
        <v>657.63665594855502</v>
      </c>
      <c r="O143" s="101">
        <f>L143-I143</f>
        <v>0</v>
      </c>
      <c r="P143" s="102">
        <f>N143-K143</f>
        <v>-92.363344051444983</v>
      </c>
      <c r="Q143" s="103">
        <f>N143/K143</f>
        <v>0.87684887459807337</v>
      </c>
      <c r="R143" s="273"/>
      <c r="S143" s="1">
        <v>0.8064351851851852</v>
      </c>
      <c r="T143" s="2">
        <v>0.8208333333333333</v>
      </c>
      <c r="U143" s="104">
        <v>6.2666666666666337</v>
      </c>
      <c r="V143" s="105">
        <v>20.73333333333327</v>
      </c>
      <c r="W143" s="106"/>
      <c r="X143" s="107"/>
      <c r="Y143" s="265"/>
      <c r="Z143" s="266"/>
      <c r="AA143" s="111">
        <f>M143-J143</f>
        <v>-369.45337620577993</v>
      </c>
      <c r="AB143" s="103">
        <f>M143/J143</f>
        <v>0.87684887459807337</v>
      </c>
      <c r="AC143" s="278"/>
    </row>
    <row r="144" spans="1:29" ht="15.75" customHeight="1">
      <c r="A144" s="281"/>
      <c r="B144" s="92" t="s">
        <v>111</v>
      </c>
      <c r="C144" s="263" t="s">
        <v>268</v>
      </c>
      <c r="D144" s="264"/>
      <c r="E144" s="93">
        <v>22.21</v>
      </c>
      <c r="F144" s="94">
        <v>4050</v>
      </c>
      <c r="G144" s="95">
        <f t="shared" si="55"/>
        <v>89950.5</v>
      </c>
      <c r="H144" s="96"/>
      <c r="I144" s="97">
        <v>4</v>
      </c>
      <c r="J144" s="98">
        <v>3000</v>
      </c>
      <c r="K144" s="99">
        <f t="shared" si="56"/>
        <v>750</v>
      </c>
      <c r="L144" s="100">
        <v>4</v>
      </c>
      <c r="M144" s="98">
        <f>F144/V144*60</f>
        <v>2609.1624910522532</v>
      </c>
      <c r="N144" s="99">
        <f>M144/L144</f>
        <v>652.29062276306331</v>
      </c>
      <c r="O144" s="101">
        <f>L144-I144</f>
        <v>0</v>
      </c>
      <c r="P144" s="102">
        <f>N144-K144</f>
        <v>-97.709377236936689</v>
      </c>
      <c r="Q144" s="103">
        <f>N144/K144</f>
        <v>0.8697208303507511</v>
      </c>
      <c r="R144" s="273"/>
      <c r="S144" s="1">
        <v>0.82499999999999996</v>
      </c>
      <c r="T144" s="2">
        <v>0.88967592592592593</v>
      </c>
      <c r="U144" s="104">
        <v>5.9999999999999787</v>
      </c>
      <c r="V144" s="105">
        <v>93.133333333333397</v>
      </c>
      <c r="W144" s="106"/>
      <c r="X144" s="107"/>
      <c r="Y144" s="265"/>
      <c r="Z144" s="266"/>
      <c r="AA144" s="111">
        <f>M144-J144</f>
        <v>-390.83750894774676</v>
      </c>
      <c r="AB144" s="103">
        <f>M144/J144</f>
        <v>0.8697208303507511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7">AVERAGE(I141:I156)</f>
        <v>4</v>
      </c>
      <c r="J157" s="138">
        <f t="shared" si="57"/>
        <v>3150</v>
      </c>
      <c r="K157" s="139">
        <f t="shared" ref="K157" si="58">J157/I157</f>
        <v>787.5</v>
      </c>
      <c r="L157" s="137">
        <f t="shared" ref="L157:M157" si="59">AVERAGE(L141:L156)</f>
        <v>4</v>
      </c>
      <c r="M157" s="138">
        <f t="shared" si="59"/>
        <v>2776.870950759188</v>
      </c>
      <c r="N157" s="139">
        <f>M157/L157</f>
        <v>694.21773768979699</v>
      </c>
      <c r="O157" s="140">
        <f>L157-I157</f>
        <v>0</v>
      </c>
      <c r="P157" s="141">
        <f>N157-K157</f>
        <v>-93.282262310203009</v>
      </c>
      <c r="Q157" s="142">
        <f>N157/K157</f>
        <v>0.88154633357434542</v>
      </c>
      <c r="R157" s="274"/>
      <c r="S157" s="143">
        <f>S141</f>
        <v>0.70833333333333337</v>
      </c>
      <c r="T157" s="144">
        <f>INDEX(T141:T156,COUNTA(T141:T156))</f>
        <v>0.88967592592592593</v>
      </c>
      <c r="U157" s="145"/>
      <c r="V157" s="156"/>
      <c r="W157" s="89"/>
      <c r="X157" s="91"/>
      <c r="Y157" s="261"/>
      <c r="Z157" s="262"/>
      <c r="AA157" s="157">
        <f>M157-J157</f>
        <v>-373.12904924081204</v>
      </c>
      <c r="AB157" s="142">
        <f>M157/J157</f>
        <v>0.88154633357434542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1785</v>
      </c>
      <c r="G158" s="159">
        <f t="shared" ref="G158:G160" si="60">E158*F158</f>
        <v>39769.800000000003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2932.9073482428194</v>
      </c>
      <c r="N158" s="163">
        <f>M158/L158</f>
        <v>586.58146964856383</v>
      </c>
      <c r="O158" s="165">
        <f>L158-I158</f>
        <v>0</v>
      </c>
      <c r="P158" s="166">
        <f>N158-K158</f>
        <v>-73.418530351436175</v>
      </c>
      <c r="Q158" s="152">
        <f>N158/K158</f>
        <v>0.88875980249782394</v>
      </c>
      <c r="R158" s="272">
        <f>Q174</f>
        <v>0.88907327151994853</v>
      </c>
      <c r="S158" s="167">
        <v>0.7086689814814815</v>
      </c>
      <c r="T158" s="168">
        <v>0.73402777777777772</v>
      </c>
      <c r="U158" s="169"/>
      <c r="V158" s="170">
        <v>36.516666666666566</v>
      </c>
      <c r="W158" s="173"/>
      <c r="X158" s="151"/>
      <c r="Y158" s="275"/>
      <c r="Z158" s="276"/>
      <c r="AA158" s="109">
        <f>M158-J158</f>
        <v>-367.09265175718065</v>
      </c>
      <c r="AB158" s="152">
        <f>M158/J158</f>
        <v>0.88875980249782405</v>
      </c>
      <c r="AC158" s="277">
        <f>AB174</f>
        <v>0.88907327151994853</v>
      </c>
    </row>
    <row r="159" spans="1:29" ht="15.75" customHeight="1">
      <c r="A159" s="268"/>
      <c r="B159" s="92" t="s">
        <v>111</v>
      </c>
      <c r="C159" s="263" t="s">
        <v>233</v>
      </c>
      <c r="D159" s="264"/>
      <c r="E159" s="93">
        <v>16.7</v>
      </c>
      <c r="F159" s="94">
        <v>3242</v>
      </c>
      <c r="G159" s="95">
        <f t="shared" si="60"/>
        <v>54141.399999999994</v>
      </c>
      <c r="H159" s="96"/>
      <c r="I159" s="97">
        <v>3</v>
      </c>
      <c r="J159" s="98">
        <v>3300</v>
      </c>
      <c r="K159" s="99">
        <f t="shared" ref="K159:K197" si="61">J159/I159</f>
        <v>1100</v>
      </c>
      <c r="L159" s="100">
        <v>3</v>
      </c>
      <c r="M159" s="98">
        <f>F159/V159*60</f>
        <v>2933.1992963056077</v>
      </c>
      <c r="N159" s="99">
        <f>M159/L159</f>
        <v>977.73309876853591</v>
      </c>
      <c r="O159" s="101">
        <f>L159-I159</f>
        <v>0</v>
      </c>
      <c r="P159" s="102">
        <f>N159-K159</f>
        <v>-122.26690123146409</v>
      </c>
      <c r="Q159" s="103">
        <f>N159/K159</f>
        <v>0.88884827160775992</v>
      </c>
      <c r="R159" s="273"/>
      <c r="S159" s="1">
        <v>0.73750000000000004</v>
      </c>
      <c r="T159" s="2">
        <v>0.78355324074074073</v>
      </c>
      <c r="U159" s="104">
        <v>5.0000000000001421</v>
      </c>
      <c r="V159" s="105">
        <v>66.316666666666592</v>
      </c>
      <c r="W159" s="106"/>
      <c r="X159" s="107"/>
      <c r="Y159" s="265"/>
      <c r="Z159" s="266"/>
      <c r="AA159" s="111">
        <f>M159-J159</f>
        <v>-366.80070369439227</v>
      </c>
      <c r="AB159" s="103">
        <f>M159/J159</f>
        <v>0.88884827160775992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7840</v>
      </c>
      <c r="G160" s="95">
        <f t="shared" si="60"/>
        <v>130614.39999999999</v>
      </c>
      <c r="H160" s="96"/>
      <c r="I160" s="97">
        <v>4</v>
      </c>
      <c r="J160" s="98">
        <v>3300</v>
      </c>
      <c r="K160" s="99">
        <f t="shared" si="61"/>
        <v>825</v>
      </c>
      <c r="L160" s="100">
        <v>4</v>
      </c>
      <c r="M160" s="98">
        <f>F160/V160*60</f>
        <v>2935.7187434990637</v>
      </c>
      <c r="N160" s="99">
        <f>M160/L160</f>
        <v>733.92968587476594</v>
      </c>
      <c r="O160" s="101">
        <f>L160-I160</f>
        <v>0</v>
      </c>
      <c r="P160" s="102">
        <f>N160-K160</f>
        <v>-91.070314125234063</v>
      </c>
      <c r="Q160" s="103">
        <f>N160/K160</f>
        <v>0.88961174045426172</v>
      </c>
      <c r="R160" s="273"/>
      <c r="S160" s="1">
        <v>0.78749999999999998</v>
      </c>
      <c r="T160" s="2">
        <v>0.89877314814814813</v>
      </c>
      <c r="U160" s="104">
        <v>5.6833333333333158</v>
      </c>
      <c r="V160" s="105">
        <v>160.23333333333335</v>
      </c>
      <c r="W160" s="106"/>
      <c r="X160" s="107"/>
      <c r="Y160" s="265"/>
      <c r="Z160" s="266"/>
      <c r="AA160" s="111">
        <f>M160-J160</f>
        <v>-364.28125650093625</v>
      </c>
      <c r="AB160" s="103">
        <f>M160/J160</f>
        <v>0.88961174045426172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2">AVERAGE(I158:I173)</f>
        <v>4</v>
      </c>
      <c r="J174" s="138">
        <f t="shared" si="62"/>
        <v>3300</v>
      </c>
      <c r="K174" s="139">
        <f t="shared" ref="K174" si="63">J174/I174</f>
        <v>825</v>
      </c>
      <c r="L174" s="137">
        <f t="shared" ref="L174:M174" si="64">AVERAGE(L158:L173)</f>
        <v>4</v>
      </c>
      <c r="M174" s="138">
        <f t="shared" si="64"/>
        <v>2933.9417960158303</v>
      </c>
      <c r="N174" s="139">
        <f>M174/L174</f>
        <v>733.48544900395757</v>
      </c>
      <c r="O174" s="140">
        <f>L174-I174</f>
        <v>0</v>
      </c>
      <c r="P174" s="141">
        <f>N174-K174</f>
        <v>-91.514550996042431</v>
      </c>
      <c r="Q174" s="142">
        <f>N174/K174</f>
        <v>0.88907327151994853</v>
      </c>
      <c r="R174" s="274"/>
      <c r="S174" s="143">
        <f>S158</f>
        <v>0.7086689814814815</v>
      </c>
      <c r="T174" s="144">
        <f>INDEX(T158:T173,COUNTA(T158:T173))</f>
        <v>0.89877314814814813</v>
      </c>
      <c r="U174" s="145"/>
      <c r="V174" s="156"/>
      <c r="W174" s="89"/>
      <c r="X174" s="91"/>
      <c r="Y174" s="261"/>
      <c r="Z174" s="262"/>
      <c r="AA174" s="157">
        <f>M174-J174</f>
        <v>-366.05820398416972</v>
      </c>
      <c r="AB174" s="142">
        <f>M174/J174</f>
        <v>0.88907327151994853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1424</v>
      </c>
      <c r="G175" s="159">
        <f t="shared" ref="G175:G178" si="65">E175*F175</f>
        <v>19978.719999999998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2669.9999999999964</v>
      </c>
      <c r="N175" s="163">
        <f>M175/L175</f>
        <v>889.99999999999875</v>
      </c>
      <c r="O175" s="165">
        <f>L175-I175</f>
        <v>0</v>
      </c>
      <c r="P175" s="166">
        <f>N175-K175</f>
        <v>-110.00000000000125</v>
      </c>
      <c r="Q175" s="152">
        <f>N175/K175</f>
        <v>0.88999999999999879</v>
      </c>
      <c r="R175" s="272">
        <f>Q191</f>
        <v>0.88172777074224562</v>
      </c>
      <c r="S175" s="167">
        <v>0.70833333333333337</v>
      </c>
      <c r="T175" s="168">
        <v>0.73055555555555562</v>
      </c>
      <c r="U175" s="169"/>
      <c r="V175" s="170">
        <v>32.000000000000043</v>
      </c>
      <c r="W175" s="173"/>
      <c r="X175" s="151"/>
      <c r="Y175" s="275"/>
      <c r="Z175" s="276"/>
      <c r="AA175" s="109">
        <f>M175-J175</f>
        <v>-330.00000000000364</v>
      </c>
      <c r="AB175" s="152">
        <f>M175/J175</f>
        <v>0.88999999999999879</v>
      </c>
      <c r="AC175" s="277">
        <f>AB191</f>
        <v>0.88172777074224573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2124</v>
      </c>
      <c r="G176" s="95">
        <f t="shared" si="65"/>
        <v>38614.32</v>
      </c>
      <c r="H176" s="96"/>
      <c r="I176" s="97">
        <v>4</v>
      </c>
      <c r="J176" s="98">
        <v>3000</v>
      </c>
      <c r="K176" s="99">
        <f t="shared" si="61"/>
        <v>750</v>
      </c>
      <c r="L176" s="100">
        <v>4</v>
      </c>
      <c r="M176" s="98">
        <f>F176/V176*60</f>
        <v>2669.8324022346369</v>
      </c>
      <c r="N176" s="99">
        <f>M176/L176</f>
        <v>667.45810055865923</v>
      </c>
      <c r="O176" s="101">
        <f>L176-I176</f>
        <v>0</v>
      </c>
      <c r="P176" s="102">
        <f>N176-K176</f>
        <v>-82.541899441340775</v>
      </c>
      <c r="Q176" s="103">
        <f>N176/K176</f>
        <v>0.88994413407821227</v>
      </c>
      <c r="R176" s="273"/>
      <c r="S176" s="1">
        <v>0.74115740740740743</v>
      </c>
      <c r="T176" s="2">
        <v>0.77430555555555558</v>
      </c>
      <c r="U176" s="104">
        <v>15.266666666666602</v>
      </c>
      <c r="V176" s="105">
        <v>47.733333333333334</v>
      </c>
      <c r="W176" s="106"/>
      <c r="X176" s="107"/>
      <c r="Y176" s="265"/>
      <c r="Z176" s="266"/>
      <c r="AA176" s="111">
        <f>M176-J176</f>
        <v>-330.1675977653631</v>
      </c>
      <c r="AB176" s="103">
        <f>M176/J176</f>
        <v>0.88994413407821227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5028</v>
      </c>
      <c r="G177" s="95">
        <f t="shared" si="65"/>
        <v>71799.839999999997</v>
      </c>
      <c r="H177" s="96">
        <v>2</v>
      </c>
      <c r="I177" s="97">
        <v>3</v>
      </c>
      <c r="J177" s="98">
        <v>3600</v>
      </c>
      <c r="K177" s="99">
        <f t="shared" si="61"/>
        <v>1200</v>
      </c>
      <c r="L177" s="100">
        <v>3</v>
      </c>
      <c r="M177" s="98">
        <f>F177/V177*60</f>
        <v>3099.9828737797579</v>
      </c>
      <c r="N177" s="99">
        <f>M177/L177</f>
        <v>1033.3276245932527</v>
      </c>
      <c r="O177" s="101">
        <f>L177-I177</f>
        <v>0</v>
      </c>
      <c r="P177" s="102">
        <f>N177-K177</f>
        <v>-166.67237540674728</v>
      </c>
      <c r="Q177" s="103">
        <f>N177/K177</f>
        <v>0.86110635382771061</v>
      </c>
      <c r="R177" s="273"/>
      <c r="S177" s="1">
        <v>0.78472222222222221</v>
      </c>
      <c r="T177" s="2">
        <v>0.85230324074074071</v>
      </c>
      <c r="U177" s="104">
        <v>14.999999999999947</v>
      </c>
      <c r="V177" s="105">
        <v>97.316666666666634</v>
      </c>
      <c r="W177" s="106">
        <v>0.85230324074074071</v>
      </c>
      <c r="X177" s="107">
        <v>0.90347222222222212</v>
      </c>
      <c r="Y177" s="265"/>
      <c r="Z177" s="266"/>
      <c r="AA177" s="111">
        <f>M177-J177</f>
        <v>-500.01712622024206</v>
      </c>
      <c r="AB177" s="103">
        <f>M177/J177</f>
        <v>0.8611063538277105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6376</v>
      </c>
      <c r="G178" s="95">
        <f t="shared" si="65"/>
        <v>89455.28</v>
      </c>
      <c r="H178" s="96"/>
      <c r="I178" s="97">
        <v>3</v>
      </c>
      <c r="J178" s="98">
        <v>3000</v>
      </c>
      <c r="K178" s="99">
        <f t="shared" si="61"/>
        <v>1000</v>
      </c>
      <c r="L178" s="100">
        <v>3</v>
      </c>
      <c r="M178" s="98">
        <f>F178/V178*60</f>
        <v>2669.9546353379042</v>
      </c>
      <c r="N178" s="99">
        <f>M178/L178</f>
        <v>889.98487844596809</v>
      </c>
      <c r="O178" s="101">
        <f>L178-I178</f>
        <v>0</v>
      </c>
      <c r="P178" s="102">
        <f>N178-K178</f>
        <v>-110.01512155403191</v>
      </c>
      <c r="Q178" s="103">
        <f>N178/K178</f>
        <v>0.88998487844596808</v>
      </c>
      <c r="R178" s="273"/>
      <c r="S178" s="1">
        <v>0.90347222222222212</v>
      </c>
      <c r="T178" s="2">
        <v>1.0029745370370371</v>
      </c>
      <c r="U178" s="104">
        <v>73.683333333333238</v>
      </c>
      <c r="V178" s="105">
        <v>143.28333333333356</v>
      </c>
      <c r="W178" s="106"/>
      <c r="X178" s="107"/>
      <c r="Y178" s="265"/>
      <c r="Z178" s="266"/>
      <c r="AA178" s="111">
        <f>M178-J178</f>
        <v>-330.04536466209584</v>
      </c>
      <c r="AB178" s="103">
        <f>M178/J178</f>
        <v>0.88998487844596808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6">AVERAGE(I175:I190)</f>
        <v>3.25</v>
      </c>
      <c r="J191" s="138">
        <f t="shared" si="66"/>
        <v>3150</v>
      </c>
      <c r="K191" s="139">
        <f t="shared" ref="K191" si="67">J191/I191</f>
        <v>969.23076923076928</v>
      </c>
      <c r="L191" s="137">
        <f t="shared" ref="L191:M191" si="68">AVERAGE(L175:L190)</f>
        <v>3.25</v>
      </c>
      <c r="M191" s="138">
        <f t="shared" si="68"/>
        <v>2777.442477838074</v>
      </c>
      <c r="N191" s="139">
        <f t="shared" ref="N191:N197" si="69">M191/L191</f>
        <v>854.59768548863815</v>
      </c>
      <c r="O191" s="140">
        <f t="shared" ref="O191:O197" si="70">L191-I191</f>
        <v>0</v>
      </c>
      <c r="P191" s="141">
        <f t="shared" ref="P191:P197" si="71">N191-K191</f>
        <v>-114.63308374213113</v>
      </c>
      <c r="Q191" s="142">
        <f t="shared" ref="Q191:Q197" si="72">N191/K191</f>
        <v>0.88172777074224562</v>
      </c>
      <c r="R191" s="274"/>
      <c r="S191" s="143">
        <f>S175</f>
        <v>0.70833333333333337</v>
      </c>
      <c r="T191" s="144">
        <f>INDEX(T175:T190,COUNTA(T175:T190))</f>
        <v>1.0029745370370371</v>
      </c>
      <c r="U191" s="145"/>
      <c r="V191" s="156"/>
      <c r="W191" s="89"/>
      <c r="X191" s="91"/>
      <c r="Y191" s="261"/>
      <c r="Z191" s="262"/>
      <c r="AA191" s="157">
        <f t="shared" ref="AA191:AA197" si="73">M191-J191</f>
        <v>-372.55752216192604</v>
      </c>
      <c r="AB191" s="142">
        <f t="shared" ref="AB191:AB197" si="74">M191/J191</f>
        <v>0.88172777074224573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1456</v>
      </c>
      <c r="G192" s="159">
        <f t="shared" ref="G192:G197" si="75">E192*F192</f>
        <v>26470.079999999998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6">F192/V192*60</f>
        <v>3099.7043169722078</v>
      </c>
      <c r="N192" s="163">
        <f t="shared" si="69"/>
        <v>1033.2347723240694</v>
      </c>
      <c r="O192" s="165">
        <f t="shared" si="70"/>
        <v>0</v>
      </c>
      <c r="P192" s="166">
        <f t="shared" si="71"/>
        <v>-166.76522767593065</v>
      </c>
      <c r="Q192" s="152">
        <f t="shared" si="72"/>
        <v>0.86102897693672442</v>
      </c>
      <c r="R192" s="272">
        <f>Q208</f>
        <v>0.86722691867999602</v>
      </c>
      <c r="S192" s="167">
        <v>0.70833333333333337</v>
      </c>
      <c r="T192" s="168">
        <v>0.72790509259259262</v>
      </c>
      <c r="U192" s="169"/>
      <c r="V192" s="170">
        <v>28.183333333333316</v>
      </c>
      <c r="W192" s="168"/>
      <c r="X192" s="171"/>
      <c r="Y192" s="275"/>
      <c r="Z192" s="276"/>
      <c r="AA192" s="174">
        <f t="shared" si="73"/>
        <v>-500.29568302779217</v>
      </c>
      <c r="AB192" s="152">
        <f t="shared" si="74"/>
        <v>0.86102897693672442</v>
      </c>
      <c r="AC192" s="277">
        <f>AB208</f>
        <v>0.86722691867999613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1769</v>
      </c>
      <c r="G193" s="95">
        <f t="shared" si="75"/>
        <v>32160.42</v>
      </c>
      <c r="H193" s="96"/>
      <c r="I193" s="97">
        <v>3</v>
      </c>
      <c r="J193" s="98">
        <v>3600</v>
      </c>
      <c r="K193" s="99">
        <f t="shared" si="61"/>
        <v>1200</v>
      </c>
      <c r="L193" s="100">
        <v>3</v>
      </c>
      <c r="M193" s="98">
        <f t="shared" si="76"/>
        <v>3101.9970774476506</v>
      </c>
      <c r="N193" s="99">
        <f t="shared" si="69"/>
        <v>1033.9990258158834</v>
      </c>
      <c r="O193" s="101">
        <f t="shared" si="70"/>
        <v>0</v>
      </c>
      <c r="P193" s="102">
        <f t="shared" si="71"/>
        <v>-166.00097418411656</v>
      </c>
      <c r="Q193" s="103">
        <f t="shared" si="72"/>
        <v>0.86166585484656955</v>
      </c>
      <c r="R193" s="273"/>
      <c r="S193" s="1">
        <v>0.73819444444444449</v>
      </c>
      <c r="T193" s="2">
        <v>0.76195601851851846</v>
      </c>
      <c r="U193" s="104">
        <v>14.816666666666691</v>
      </c>
      <c r="V193" s="105">
        <v>34.216666666666526</v>
      </c>
      <c r="W193" s="106"/>
      <c r="X193" s="113"/>
      <c r="Y193" s="265"/>
      <c r="Z193" s="266"/>
      <c r="AA193" s="175">
        <f t="shared" si="73"/>
        <v>-498.00292255234945</v>
      </c>
      <c r="AB193" s="103">
        <f t="shared" si="74"/>
        <v>0.86166585484656955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2581</v>
      </c>
      <c r="G194" s="95">
        <f t="shared" si="75"/>
        <v>64060.42</v>
      </c>
      <c r="H194" s="96"/>
      <c r="I194" s="97">
        <v>4</v>
      </c>
      <c r="J194" s="98">
        <v>3300</v>
      </c>
      <c r="K194" s="99">
        <f t="shared" si="61"/>
        <v>825</v>
      </c>
      <c r="L194" s="100">
        <v>4</v>
      </c>
      <c r="M194" s="98">
        <f t="shared" si="76"/>
        <v>2903.6250000000045</v>
      </c>
      <c r="N194" s="99">
        <f t="shared" si="69"/>
        <v>725.90625000000114</v>
      </c>
      <c r="O194" s="101">
        <f t="shared" si="70"/>
        <v>0</v>
      </c>
      <c r="P194" s="102">
        <f t="shared" si="71"/>
        <v>-99.093749999998863</v>
      </c>
      <c r="Q194" s="103">
        <f t="shared" si="72"/>
        <v>0.87988636363636497</v>
      </c>
      <c r="R194" s="273"/>
      <c r="S194" s="1">
        <v>0.77222222222222225</v>
      </c>
      <c r="T194" s="2">
        <v>0.80925925925925923</v>
      </c>
      <c r="U194" s="104">
        <v>14.783333333333459</v>
      </c>
      <c r="V194" s="105">
        <v>53.33333333333325</v>
      </c>
      <c r="W194" s="106"/>
      <c r="X194" s="113"/>
      <c r="Y194" s="265"/>
      <c r="Z194" s="266"/>
      <c r="AA194" s="175">
        <f t="shared" si="73"/>
        <v>-396.37499999999545</v>
      </c>
      <c r="AB194" s="103">
        <f t="shared" si="74"/>
        <v>0.87988636363636497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2152</v>
      </c>
      <c r="G195" s="95">
        <f t="shared" si="75"/>
        <v>53864.560000000005</v>
      </c>
      <c r="H195" s="96"/>
      <c r="I195" s="97">
        <v>4</v>
      </c>
      <c r="J195" s="98">
        <v>3300</v>
      </c>
      <c r="K195" s="99">
        <f t="shared" si="61"/>
        <v>825</v>
      </c>
      <c r="L195" s="100">
        <v>4</v>
      </c>
      <c r="M195" s="98">
        <f t="shared" si="76"/>
        <v>2905.9264816204077</v>
      </c>
      <c r="N195" s="99">
        <f t="shared" si="69"/>
        <v>726.48162040510192</v>
      </c>
      <c r="O195" s="101">
        <f t="shared" si="70"/>
        <v>0</v>
      </c>
      <c r="P195" s="102">
        <f t="shared" si="71"/>
        <v>-98.518379594898079</v>
      </c>
      <c r="Q195" s="103">
        <f t="shared" si="72"/>
        <v>0.88058378230921441</v>
      </c>
      <c r="R195" s="273"/>
      <c r="S195" s="1">
        <v>0.81944444444444442</v>
      </c>
      <c r="T195" s="2">
        <v>0.85030092592592588</v>
      </c>
      <c r="U195" s="104">
        <v>14.666666666666668</v>
      </c>
      <c r="V195" s="105">
        <v>44.433333333333294</v>
      </c>
      <c r="W195" s="106">
        <v>0.85030092592592588</v>
      </c>
      <c r="X195" s="107">
        <v>0.90347222222222212</v>
      </c>
      <c r="Y195" s="265"/>
      <c r="Z195" s="266"/>
      <c r="AA195" s="175">
        <f t="shared" si="73"/>
        <v>-394.07351837959231</v>
      </c>
      <c r="AB195" s="103">
        <f t="shared" si="74"/>
        <v>0.88058378230921441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2185</v>
      </c>
      <c r="G196" s="95">
        <f t="shared" si="75"/>
        <v>39723.300000000003</v>
      </c>
      <c r="H196" s="113"/>
      <c r="I196" s="97">
        <v>3</v>
      </c>
      <c r="J196" s="98">
        <v>3600</v>
      </c>
      <c r="K196" s="99">
        <f t="shared" si="61"/>
        <v>1200</v>
      </c>
      <c r="L196" s="114">
        <v>3</v>
      </c>
      <c r="M196" s="98">
        <f t="shared" si="76"/>
        <v>3100.5124162396451</v>
      </c>
      <c r="N196" s="99">
        <f t="shared" si="69"/>
        <v>1033.5041387465483</v>
      </c>
      <c r="O196" s="101">
        <f t="shared" si="70"/>
        <v>0</v>
      </c>
      <c r="P196" s="102">
        <f t="shared" si="71"/>
        <v>-166.49586125345172</v>
      </c>
      <c r="Q196" s="103">
        <f t="shared" si="72"/>
        <v>0.86125344895545686</v>
      </c>
      <c r="R196" s="273"/>
      <c r="S196" s="1">
        <v>0.90347222222222212</v>
      </c>
      <c r="T196" s="2">
        <v>0.93283564814814812</v>
      </c>
      <c r="U196" s="104">
        <v>76.566666666666592</v>
      </c>
      <c r="V196" s="105">
        <v>42.283333333333445</v>
      </c>
      <c r="W196" s="106"/>
      <c r="X196" s="107"/>
      <c r="Y196" s="265"/>
      <c r="Z196" s="266"/>
      <c r="AA196" s="175">
        <f t="shared" si="73"/>
        <v>-499.48758376035494</v>
      </c>
      <c r="AB196" s="103">
        <f t="shared" si="74"/>
        <v>0.86125344895545697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4495</v>
      </c>
      <c r="G197" s="115">
        <f t="shared" si="75"/>
        <v>64188.6</v>
      </c>
      <c r="H197" s="116"/>
      <c r="I197" s="97">
        <v>3</v>
      </c>
      <c r="J197" s="98">
        <v>3600</v>
      </c>
      <c r="K197" s="99">
        <f t="shared" si="61"/>
        <v>1200</v>
      </c>
      <c r="L197" s="100">
        <v>3</v>
      </c>
      <c r="M197" s="98">
        <f t="shared" si="76"/>
        <v>3099.9999999999995</v>
      </c>
      <c r="N197" s="99">
        <f t="shared" si="69"/>
        <v>1033.3333333333333</v>
      </c>
      <c r="O197" s="101">
        <f t="shared" si="70"/>
        <v>0</v>
      </c>
      <c r="P197" s="102">
        <f t="shared" si="71"/>
        <v>-166.66666666666674</v>
      </c>
      <c r="Q197" s="103">
        <f t="shared" si="72"/>
        <v>0.86111111111111105</v>
      </c>
      <c r="R197" s="273"/>
      <c r="S197" s="1">
        <v>0.94305555555555542</v>
      </c>
      <c r="T197" s="2">
        <v>1.0034722222222221</v>
      </c>
      <c r="U197" s="104">
        <v>14.716666666666516</v>
      </c>
      <c r="V197" s="105">
        <v>87.000000000000014</v>
      </c>
      <c r="W197" s="106"/>
      <c r="X197" s="4"/>
      <c r="Y197" s="265"/>
      <c r="Z197" s="266"/>
      <c r="AA197" s="175">
        <f t="shared" si="73"/>
        <v>-500.00000000000045</v>
      </c>
      <c r="AB197" s="103">
        <f t="shared" si="74"/>
        <v>0.86111111111111094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7">AVERAGE(I192:I207)</f>
        <v>3.3333333333333335</v>
      </c>
      <c r="J208" s="138">
        <f t="shared" si="77"/>
        <v>3500</v>
      </c>
      <c r="K208" s="139">
        <f t="shared" ref="K208" si="78">J208/I208</f>
        <v>1050</v>
      </c>
      <c r="L208" s="137">
        <f t="shared" ref="L208:M208" si="79">AVERAGE(L192:L207)</f>
        <v>3.3333333333333335</v>
      </c>
      <c r="M208" s="138">
        <f t="shared" si="79"/>
        <v>3035.2942153799863</v>
      </c>
      <c r="N208" s="139">
        <f>M208/L208</f>
        <v>910.58826461399588</v>
      </c>
      <c r="O208" s="140">
        <f>L208-I208</f>
        <v>0</v>
      </c>
      <c r="P208" s="141">
        <f>N208-K208</f>
        <v>-139.41173538600412</v>
      </c>
      <c r="Q208" s="142">
        <f>N208/K208</f>
        <v>0.86722691867999602</v>
      </c>
      <c r="R208" s="274"/>
      <c r="S208" s="143">
        <f>S192</f>
        <v>0.70833333333333337</v>
      </c>
      <c r="T208" s="144">
        <f>INDEX(T192:T207,COUNTA(T192:T207))</f>
        <v>1.0034722222222221</v>
      </c>
      <c r="U208" s="145"/>
      <c r="V208" s="156"/>
      <c r="W208" s="135"/>
      <c r="X208" s="139"/>
      <c r="Y208" s="261"/>
      <c r="Z208" s="262"/>
      <c r="AA208" s="177">
        <f>M208-J208</f>
        <v>-464.70578462001367</v>
      </c>
      <c r="AB208" s="142">
        <f>M208/J208</f>
        <v>0.86722691867999613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796" priority="1" operator="greaterThan">
      <formula>0</formula>
    </cfRule>
  </conditionalFormatting>
  <conditionalFormatting sqref="P5:P208 AA5:AA208">
    <cfRule type="cellIs" dxfId="795" priority="4" operator="lessThan">
      <formula>0</formula>
    </cfRule>
  </conditionalFormatting>
  <conditionalFormatting sqref="Q5:Q208 AB5:AB208">
    <cfRule type="cellIs" dxfId="794" priority="2" operator="greaterThan">
      <formula>1</formula>
    </cfRule>
    <cfRule type="cellIs" dxfId="793" priority="3" operator="lessThan">
      <formula>0.8</formula>
    </cfRule>
  </conditionalFormatting>
  <conditionalFormatting sqref="AC5:AC23 R5:R208 AC124:AC129">
    <cfRule type="cellIs" dxfId="792" priority="5" operator="lessThan">
      <formula>0.8</formula>
    </cfRule>
  </conditionalFormatting>
  <conditionalFormatting sqref="AC29:AC37">
    <cfRule type="cellIs" dxfId="791" priority="15" operator="lessThan">
      <formula>0.8</formula>
    </cfRule>
  </conditionalFormatting>
  <conditionalFormatting sqref="AC39:AC44">
    <cfRule type="cellIs" dxfId="790" priority="14" operator="lessThan">
      <formula>0.8</formula>
    </cfRule>
  </conditionalFormatting>
  <conditionalFormatting sqref="AC56:AC61">
    <cfRule type="cellIs" dxfId="789" priority="8" operator="lessThan">
      <formula>0.8</formula>
    </cfRule>
  </conditionalFormatting>
  <conditionalFormatting sqref="AC73">
    <cfRule type="cellIs" dxfId="788" priority="13" operator="lessThan">
      <formula>0.8</formula>
    </cfRule>
  </conditionalFormatting>
  <conditionalFormatting sqref="AC90">
    <cfRule type="cellIs" dxfId="787" priority="7" operator="lessThan">
      <formula>0.8</formula>
    </cfRule>
  </conditionalFormatting>
  <conditionalFormatting sqref="AC107:AC112">
    <cfRule type="cellIs" dxfId="786" priority="6" operator="lessThan">
      <formula>0.8</formula>
    </cfRule>
  </conditionalFormatting>
  <conditionalFormatting sqref="AC141">
    <cfRule type="cellIs" dxfId="785" priority="12" operator="lessThan">
      <formula>0.8</formula>
    </cfRule>
  </conditionalFormatting>
  <conditionalFormatting sqref="AC158">
    <cfRule type="cellIs" dxfId="784" priority="11" operator="lessThan">
      <formula>0.8</formula>
    </cfRule>
  </conditionalFormatting>
  <conditionalFormatting sqref="AC175">
    <cfRule type="cellIs" dxfId="783" priority="10" operator="lessThan">
      <formula>0.8</formula>
    </cfRule>
  </conditionalFormatting>
  <conditionalFormatting sqref="AC192:AC197">
    <cfRule type="cellIs" dxfId="782" priority="9" operator="lessThan">
      <formula>0.8</formula>
    </cfRule>
  </conditionalFormatting>
  <dataValidations count="1">
    <dataValidation type="list" allowBlank="1" showInputMessage="1" showErrorMessage="1" sqref="Y5:Z208" xr:uid="{A64C959F-9246-4BEF-9EE3-E1C77C66DE27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0CB5-1BD6-42FF-BD19-DB8640ED59D2}">
  <sheetPr codeName="工作表6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V37" sqref="V37"/>
      <selection pane="bottomLeft" activeCell="V37" sqref="V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91439</v>
      </c>
      <c r="E1" s="77" t="s">
        <v>3</v>
      </c>
      <c r="F1" s="78">
        <f>SUM(G5:G157)</f>
        <v>4322819.6199999992</v>
      </c>
      <c r="G1" s="79" t="s">
        <v>73</v>
      </c>
      <c r="H1" s="80">
        <f>L21+L38+L55+L72+L89+L106+L123+L140+L157</f>
        <v>168.10476190476192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45960</v>
      </c>
      <c r="B2" s="326"/>
      <c r="C2" s="82" t="s">
        <v>34</v>
      </c>
      <c r="D2" s="83">
        <f>AVERAGE(N21,N38,N55,N72,N89,N106,N123,N140,N157)</f>
        <v>154.54237466439554</v>
      </c>
      <c r="E2" s="83" t="s">
        <v>80</v>
      </c>
      <c r="F2" s="84">
        <f>F1/D1</f>
        <v>47.275447238049402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3663</v>
      </c>
      <c r="G5" s="159">
        <f t="shared" ref="G5:G6" si="0">E5*F5</f>
        <v>72161.099999999991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1077.3529411764707</v>
      </c>
      <c r="N5" s="163">
        <f>M5/L5</f>
        <v>82.873303167420829</v>
      </c>
      <c r="O5" s="179">
        <f>L5-I5</f>
        <v>0</v>
      </c>
      <c r="P5" s="180">
        <f>N5-K5</f>
        <v>-9.4343891402714775</v>
      </c>
      <c r="Q5" s="132">
        <f>N5/K5</f>
        <v>0.89779411764705896</v>
      </c>
      <c r="R5" s="273">
        <f>Q21</f>
        <v>0.88998736066501538</v>
      </c>
      <c r="S5" s="167">
        <v>0.25</v>
      </c>
      <c r="T5" s="168">
        <v>0.39166666666666666</v>
      </c>
      <c r="U5" s="169"/>
      <c r="V5" s="170">
        <v>204</v>
      </c>
      <c r="W5" s="87"/>
      <c r="X5" s="88"/>
      <c r="Y5" s="275"/>
      <c r="Z5" s="276"/>
      <c r="AA5" s="109">
        <f>M5-J5</f>
        <v>-122.64705882352928</v>
      </c>
      <c r="AB5" s="110">
        <f>M5/J5</f>
        <v>0.89779411764705896</v>
      </c>
      <c r="AC5" s="292">
        <f>AB21</f>
        <v>0.88998736066501538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2770</v>
      </c>
      <c r="G6" s="95">
        <f t="shared" si="0"/>
        <v>83016.899999999994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2304.5990293505879</v>
      </c>
      <c r="N6" s="99">
        <f>M6/L6</f>
        <v>115.22995146752939</v>
      </c>
      <c r="O6" s="101">
        <f>L6-I6</f>
        <v>0</v>
      </c>
      <c r="P6" s="102">
        <f>N6-K6</f>
        <v>-14.770048532470611</v>
      </c>
      <c r="Q6" s="103">
        <f>N6/K6</f>
        <v>0.88638424205791833</v>
      </c>
      <c r="R6" s="273"/>
      <c r="S6" s="1">
        <v>0.50763888888888886</v>
      </c>
      <c r="T6" s="2">
        <v>0.5577199074074074</v>
      </c>
      <c r="U6" s="104">
        <v>58.549999999999962</v>
      </c>
      <c r="V6" s="105">
        <v>72.116666666666703</v>
      </c>
      <c r="W6" s="2"/>
      <c r="X6" s="107"/>
      <c r="Y6" s="265"/>
      <c r="Z6" s="266"/>
      <c r="AA6" s="111">
        <f>M6-J6</f>
        <v>-295.4009706494121</v>
      </c>
      <c r="AB6" s="112">
        <f>M6/J6</f>
        <v>0.88638424205791844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1690.9759852635293</v>
      </c>
      <c r="N21" s="139">
        <f>M21/L21</f>
        <v>102.4833930462745</v>
      </c>
      <c r="O21" s="140">
        <f>L21-I21</f>
        <v>0</v>
      </c>
      <c r="P21" s="141">
        <f>N21-K21</f>
        <v>-12.668122105240656</v>
      </c>
      <c r="Q21" s="142">
        <f>N21/K21</f>
        <v>0.88998736066501538</v>
      </c>
      <c r="R21" s="274"/>
      <c r="S21" s="143">
        <f>S5</f>
        <v>0.25</v>
      </c>
      <c r="T21" s="144">
        <f>INDEX(T5:T20,COUNTA(T5:T20))</f>
        <v>0.5577199074074074</v>
      </c>
      <c r="U21" s="145"/>
      <c r="V21" s="145"/>
      <c r="W21" s="146"/>
      <c r="X21" s="147"/>
      <c r="Y21" s="261"/>
      <c r="Z21" s="262"/>
      <c r="AA21" s="148">
        <f>M21-J21</f>
        <v>-209.02401473647069</v>
      </c>
      <c r="AB21" s="149">
        <f>M21/J21</f>
        <v>0.88998736066501538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4563</v>
      </c>
      <c r="G22" s="159">
        <f t="shared" ref="G22:G25" si="5">E22*F22</f>
        <v>259041.51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1773.1865284974092</v>
      </c>
      <c r="N22" s="163">
        <f>M22/L22</f>
        <v>70.927461139896366</v>
      </c>
      <c r="O22" s="165">
        <f>L22-I22</f>
        <v>0</v>
      </c>
      <c r="P22" s="166">
        <f>N22-K22</f>
        <v>-9.0725388601036343</v>
      </c>
      <c r="Q22" s="152">
        <f>N22/K22</f>
        <v>0.88659326424870455</v>
      </c>
      <c r="R22" s="272">
        <f>Q38</f>
        <v>0.8859243308083784</v>
      </c>
      <c r="S22" s="167">
        <v>0.25</v>
      </c>
      <c r="T22" s="168">
        <v>0.35722222222222222</v>
      </c>
      <c r="U22" s="169"/>
      <c r="V22" s="170">
        <v>154.4</v>
      </c>
      <c r="W22" s="181"/>
      <c r="X22" s="163"/>
      <c r="Y22" s="275"/>
      <c r="Z22" s="276"/>
      <c r="AA22" s="109">
        <f>M22-J22</f>
        <v>-226.8134715025908</v>
      </c>
      <c r="AB22" s="152">
        <f>M22/J22</f>
        <v>0.88659326424870455</v>
      </c>
      <c r="AC22" s="352">
        <f>AB38</f>
        <v>0.8859243308083784</v>
      </c>
    </row>
    <row r="23" spans="1:29" ht="15.75" customHeight="1">
      <c r="A23" s="268"/>
      <c r="B23" s="92" t="s">
        <v>164</v>
      </c>
      <c r="C23" s="286" t="s">
        <v>174</v>
      </c>
      <c r="D23" s="286"/>
      <c r="E23" s="93">
        <v>77.34</v>
      </c>
      <c r="F23" s="94">
        <v>2416</v>
      </c>
      <c r="G23" s="95">
        <f t="shared" si="5"/>
        <v>186853.44</v>
      </c>
      <c r="H23" s="96"/>
      <c r="I23" s="97">
        <v>25</v>
      </c>
      <c r="J23" s="98">
        <v>2000</v>
      </c>
      <c r="K23" s="99">
        <f t="shared" ref="K23:K61" si="6">J23/I23</f>
        <v>80</v>
      </c>
      <c r="L23" s="100">
        <v>25</v>
      </c>
      <c r="M23" s="98">
        <f>F23/V23*60</f>
        <v>1772.4882820460555</v>
      </c>
      <c r="N23" s="99">
        <f>M23/L23</f>
        <v>70.899531281842215</v>
      </c>
      <c r="O23" s="101">
        <f>L23-I23</f>
        <v>0</v>
      </c>
      <c r="P23" s="102">
        <f>N23-K23</f>
        <v>-9.100468718157785</v>
      </c>
      <c r="Q23" s="103">
        <f>N23/K23</f>
        <v>0.88624414102302773</v>
      </c>
      <c r="R23" s="273"/>
      <c r="S23" s="1">
        <v>0.36126157407407405</v>
      </c>
      <c r="T23" s="2">
        <v>0.41805555555555557</v>
      </c>
      <c r="U23" s="104">
        <v>5.8166666666666433</v>
      </c>
      <c r="V23" s="105">
        <v>81.783333333333388</v>
      </c>
      <c r="W23" s="106"/>
      <c r="X23" s="107"/>
      <c r="Y23" s="265"/>
      <c r="Z23" s="266"/>
      <c r="AA23" s="111">
        <f>M23-J23</f>
        <v>-227.51171795394453</v>
      </c>
      <c r="AB23" s="103">
        <f>M23/J23</f>
        <v>0.88624414102302773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1414</v>
      </c>
      <c r="G24" s="95">
        <f t="shared" si="5"/>
        <v>73330.039999999994</v>
      </c>
      <c r="H24" s="96"/>
      <c r="I24" s="97">
        <v>25</v>
      </c>
      <c r="J24" s="98">
        <v>2000</v>
      </c>
      <c r="K24" s="99">
        <f t="shared" si="6"/>
        <v>80</v>
      </c>
      <c r="L24" s="100">
        <v>25</v>
      </c>
      <c r="M24" s="98">
        <f>F24/V24*60</f>
        <v>1760.1659751037337</v>
      </c>
      <c r="N24" s="99">
        <f>M24/L24</f>
        <v>70.406639004149341</v>
      </c>
      <c r="O24" s="101">
        <f>L24-I24</f>
        <v>0</v>
      </c>
      <c r="P24" s="102">
        <f>N24-K24</f>
        <v>-9.5933609958506594</v>
      </c>
      <c r="Q24" s="103">
        <f>N24/K24</f>
        <v>0.88008298755186676</v>
      </c>
      <c r="R24" s="273"/>
      <c r="S24" s="1">
        <v>0.42152777777777778</v>
      </c>
      <c r="T24" s="2">
        <v>0.45500000000000002</v>
      </c>
      <c r="U24" s="104">
        <v>4.9999999999999822</v>
      </c>
      <c r="V24" s="105">
        <v>48.200000000000017</v>
      </c>
      <c r="W24" s="106">
        <v>0.45500000000000002</v>
      </c>
      <c r="X24" s="107">
        <v>0.49453703703703705</v>
      </c>
      <c r="Y24" s="265"/>
      <c r="Z24" s="266"/>
      <c r="AA24" s="111">
        <f>M24-J24</f>
        <v>-239.83402489626633</v>
      </c>
      <c r="AB24" s="103">
        <f>M24/J24</f>
        <v>0.88008298755186687</v>
      </c>
      <c r="AC24" s="294"/>
    </row>
    <row r="25" spans="1:29" ht="15.75" customHeight="1">
      <c r="A25" s="268"/>
      <c r="B25" s="92" t="s">
        <v>164</v>
      </c>
      <c r="C25" s="286" t="s">
        <v>165</v>
      </c>
      <c r="D25" s="286"/>
      <c r="E25" s="93">
        <v>59.52</v>
      </c>
      <c r="F25" s="94">
        <v>4153</v>
      </c>
      <c r="G25" s="95">
        <f t="shared" si="5"/>
        <v>247186.56000000003</v>
      </c>
      <c r="H25" s="96"/>
      <c r="I25" s="97">
        <v>25</v>
      </c>
      <c r="J25" s="98">
        <v>2000</v>
      </c>
      <c r="K25" s="99">
        <f t="shared" si="6"/>
        <v>80</v>
      </c>
      <c r="L25" s="100">
        <v>25</v>
      </c>
      <c r="M25" s="98">
        <f>F25/V25*60</f>
        <v>1781.5538608198287</v>
      </c>
      <c r="N25" s="99">
        <f>M25/L25</f>
        <v>71.262154432793153</v>
      </c>
      <c r="O25" s="101">
        <f>L25-I25</f>
        <v>0</v>
      </c>
      <c r="P25" s="102">
        <f>N25-K25</f>
        <v>-8.7378455672068469</v>
      </c>
      <c r="Q25" s="103">
        <f>N25/K25</f>
        <v>0.89077693040991446</v>
      </c>
      <c r="R25" s="273"/>
      <c r="S25" s="1">
        <v>0.49453703703703705</v>
      </c>
      <c r="T25" s="2">
        <v>0.59166666666666667</v>
      </c>
      <c r="U25" s="104">
        <v>56.933333333333337</v>
      </c>
      <c r="V25" s="105">
        <v>139.86666666666665</v>
      </c>
      <c r="W25" s="106"/>
      <c r="X25" s="107"/>
      <c r="Y25" s="265"/>
      <c r="Z25" s="266"/>
      <c r="AA25" s="111">
        <f>M25-J25</f>
        <v>-218.44613918017126</v>
      </c>
      <c r="AB25" s="103">
        <f>M25/J25</f>
        <v>0.89077693040991435</v>
      </c>
      <c r="AC25" s="294"/>
    </row>
    <row r="26" spans="1:29" ht="15.75" customHeight="1">
      <c r="A26" s="268"/>
      <c r="B26" s="92"/>
      <c r="C26" s="286"/>
      <c r="D26" s="286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7">AVERAGE(I22:I37)</f>
        <v>25</v>
      </c>
      <c r="J38" s="138">
        <f t="shared" si="7"/>
        <v>2000</v>
      </c>
      <c r="K38" s="139">
        <f t="shared" ref="K38" si="8">J38/I38</f>
        <v>80</v>
      </c>
      <c r="L38" s="137">
        <f t="shared" ref="L38:M38" si="9">AVERAGE(L22:L37)</f>
        <v>25</v>
      </c>
      <c r="M38" s="138">
        <f t="shared" si="9"/>
        <v>1771.8486616167568</v>
      </c>
      <c r="N38" s="139">
        <f t="shared" ref="N38:N43" si="10">M38/L38</f>
        <v>70.873946464670269</v>
      </c>
      <c r="O38" s="140">
        <f t="shared" ref="O38:O43" si="11">L38-I38</f>
        <v>0</v>
      </c>
      <c r="P38" s="141">
        <f t="shared" ref="P38:P43" si="12">N38-K38</f>
        <v>-9.1260535353297314</v>
      </c>
      <c r="Q38" s="142">
        <f t="shared" ref="Q38:Q43" si="13">N38/K38</f>
        <v>0.8859243308083784</v>
      </c>
      <c r="R38" s="274"/>
      <c r="S38" s="143">
        <f>S22</f>
        <v>0.25</v>
      </c>
      <c r="T38" s="144">
        <f>INDEX(T22:T37,COUNTA(T22:T37))</f>
        <v>0.59166666666666667</v>
      </c>
      <c r="U38" s="145"/>
      <c r="V38" s="156"/>
      <c r="W38" s="135"/>
      <c r="X38" s="139"/>
      <c r="Y38" s="261"/>
      <c r="Z38" s="262"/>
      <c r="AA38" s="157">
        <f t="shared" ref="AA38:AA43" si="14">M38-J38</f>
        <v>-228.15133838324323</v>
      </c>
      <c r="AB38" s="142">
        <f t="shared" ref="AB38:AB43" si="15">M38/J38</f>
        <v>0.8859243308083784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4105</v>
      </c>
      <c r="G39" s="159">
        <f t="shared" ref="G39:G43" si="16">E39*F39</f>
        <v>235216.5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1590.7427341227121</v>
      </c>
      <c r="N39" s="163">
        <f t="shared" si="10"/>
        <v>63.629709364908486</v>
      </c>
      <c r="O39" s="165">
        <f t="shared" si="11"/>
        <v>0</v>
      </c>
      <c r="P39" s="166">
        <f t="shared" si="12"/>
        <v>-8.3702906350915143</v>
      </c>
      <c r="Q39" s="152">
        <f t="shared" si="13"/>
        <v>0.8837459634015068</v>
      </c>
      <c r="R39" s="272">
        <f>Q55</f>
        <v>0.86874160962648872</v>
      </c>
      <c r="S39" s="167">
        <v>0.16678240740740741</v>
      </c>
      <c r="T39" s="168">
        <v>0.27430555555555558</v>
      </c>
      <c r="U39" s="169"/>
      <c r="V39" s="170">
        <v>154.83333333333337</v>
      </c>
      <c r="W39" s="87"/>
      <c r="X39" s="88"/>
      <c r="Y39" s="275"/>
      <c r="Z39" s="276"/>
      <c r="AA39" s="109">
        <f t="shared" si="14"/>
        <v>-209.25726587728786</v>
      </c>
      <c r="AB39" s="152">
        <f t="shared" si="15"/>
        <v>0.8837459634015068</v>
      </c>
      <c r="AC39" s="352">
        <f>AB55</f>
        <v>0.86874160962648861</v>
      </c>
    </row>
    <row r="40" spans="1:29" ht="15.75" customHeight="1">
      <c r="A40" s="281"/>
      <c r="B40" s="153" t="s">
        <v>155</v>
      </c>
      <c r="C40" s="263" t="s">
        <v>271</v>
      </c>
      <c r="D40" s="264"/>
      <c r="E40" s="93">
        <v>55.12</v>
      </c>
      <c r="F40" s="104">
        <v>2770</v>
      </c>
      <c r="G40" s="95">
        <f t="shared" si="16"/>
        <v>152682.4</v>
      </c>
      <c r="H40" s="96"/>
      <c r="I40" s="100">
        <v>23</v>
      </c>
      <c r="J40" s="98">
        <v>1800</v>
      </c>
      <c r="K40" s="99">
        <f t="shared" si="6"/>
        <v>78.260869565217391</v>
      </c>
      <c r="L40" s="100">
        <v>23</v>
      </c>
      <c r="M40" s="98">
        <f>F40/V40*60</f>
        <v>1524.7706422018346</v>
      </c>
      <c r="N40" s="99">
        <f t="shared" si="10"/>
        <v>66.294375747905846</v>
      </c>
      <c r="O40" s="101">
        <f t="shared" si="11"/>
        <v>0</v>
      </c>
      <c r="P40" s="102">
        <f t="shared" si="12"/>
        <v>-11.966493817311544</v>
      </c>
      <c r="Q40" s="103">
        <f t="shared" si="13"/>
        <v>0.84709480122324132</v>
      </c>
      <c r="R40" s="273"/>
      <c r="S40" s="1">
        <v>0.27847222222222223</v>
      </c>
      <c r="T40" s="2">
        <v>0.35416666666666669</v>
      </c>
      <c r="U40" s="104">
        <v>5.9999999999999787</v>
      </c>
      <c r="V40" s="105">
        <v>109.00000000000001</v>
      </c>
      <c r="W40" s="106"/>
      <c r="X40" s="107"/>
      <c r="Y40" s="265"/>
      <c r="Z40" s="266"/>
      <c r="AA40" s="111">
        <f t="shared" si="14"/>
        <v>-275.22935779816544</v>
      </c>
      <c r="AB40" s="103">
        <f t="shared" si="15"/>
        <v>0.84709480122324143</v>
      </c>
      <c r="AC40" s="294"/>
    </row>
    <row r="41" spans="1:29" ht="15.75" customHeight="1">
      <c r="A41" s="281"/>
      <c r="B41" s="153" t="s">
        <v>164</v>
      </c>
      <c r="C41" s="263" t="s">
        <v>272</v>
      </c>
      <c r="D41" s="264"/>
      <c r="E41" s="93">
        <v>51.41</v>
      </c>
      <c r="F41" s="104">
        <v>3498</v>
      </c>
      <c r="G41" s="95">
        <f t="shared" si="16"/>
        <v>179832.18</v>
      </c>
      <c r="H41" s="96"/>
      <c r="I41" s="100">
        <v>23</v>
      </c>
      <c r="J41" s="98">
        <v>2000</v>
      </c>
      <c r="K41" s="99">
        <f t="shared" si="6"/>
        <v>86.956521739130437</v>
      </c>
      <c r="L41" s="100">
        <v>23</v>
      </c>
      <c r="M41" s="98">
        <f>F41/V41*60</f>
        <v>1697.1428571428582</v>
      </c>
      <c r="N41" s="99">
        <f t="shared" si="10"/>
        <v>73.78881987577644</v>
      </c>
      <c r="O41" s="101">
        <f t="shared" si="11"/>
        <v>0</v>
      </c>
      <c r="P41" s="102">
        <f t="shared" si="12"/>
        <v>-13.167701863353997</v>
      </c>
      <c r="Q41" s="103">
        <f t="shared" si="13"/>
        <v>0.84857142857142909</v>
      </c>
      <c r="R41" s="273"/>
      <c r="S41" s="1">
        <v>0.35856481481481484</v>
      </c>
      <c r="T41" s="2">
        <v>0.44444444444444442</v>
      </c>
      <c r="U41" s="104">
        <v>6.3333333333333375</v>
      </c>
      <c r="V41" s="105">
        <v>123.6666666666666</v>
      </c>
      <c r="W41" s="106"/>
      <c r="X41" s="107"/>
      <c r="Y41" s="265"/>
      <c r="Z41" s="266"/>
      <c r="AA41" s="111">
        <f t="shared" si="14"/>
        <v>-302.85714285714175</v>
      </c>
      <c r="AB41" s="103">
        <f t="shared" si="15"/>
        <v>0.84857142857142909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865</v>
      </c>
      <c r="G42" s="95">
        <f t="shared" si="16"/>
        <v>49564.5</v>
      </c>
      <c r="H42" s="96"/>
      <c r="I42" s="100">
        <v>20</v>
      </c>
      <c r="J42" s="98">
        <v>2000</v>
      </c>
      <c r="K42" s="99">
        <f t="shared" si="6"/>
        <v>100</v>
      </c>
      <c r="L42" s="100">
        <v>20</v>
      </c>
      <c r="M42" s="98">
        <f>F42/V42*60</f>
        <v>1763.3069082672741</v>
      </c>
      <c r="N42" s="99">
        <f t="shared" si="10"/>
        <v>88.16534541336371</v>
      </c>
      <c r="O42" s="101">
        <f t="shared" si="11"/>
        <v>0</v>
      </c>
      <c r="P42" s="102">
        <f t="shared" si="12"/>
        <v>-11.83465458663629</v>
      </c>
      <c r="Q42" s="103">
        <f t="shared" si="13"/>
        <v>0.88165345413363705</v>
      </c>
      <c r="R42" s="273"/>
      <c r="S42" s="1">
        <v>0.44861111111111113</v>
      </c>
      <c r="T42" s="2">
        <v>0.4690509259259259</v>
      </c>
      <c r="U42" s="104">
        <v>6.0000000000000586</v>
      </c>
      <c r="V42" s="105">
        <v>29.433333333333273</v>
      </c>
      <c r="W42" s="106">
        <v>0.4690509259259259</v>
      </c>
      <c r="X42" s="107">
        <v>0.51046296296296301</v>
      </c>
      <c r="Y42" s="265"/>
      <c r="Z42" s="266"/>
      <c r="AA42" s="111">
        <f t="shared" si="14"/>
        <v>-236.69309173272586</v>
      </c>
      <c r="AB42" s="103">
        <f t="shared" si="15"/>
        <v>0.88165345413363705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1615</v>
      </c>
      <c r="G43" s="95">
        <f t="shared" si="16"/>
        <v>95866.4</v>
      </c>
      <c r="H43" s="113"/>
      <c r="I43" s="114">
        <v>20</v>
      </c>
      <c r="J43" s="98">
        <v>2000</v>
      </c>
      <c r="K43" s="99">
        <f t="shared" si="6"/>
        <v>100</v>
      </c>
      <c r="L43" s="114">
        <v>20</v>
      </c>
      <c r="M43" s="98">
        <f>F43/V43*60</f>
        <v>1763.9563106796115</v>
      </c>
      <c r="N43" s="99">
        <f t="shared" si="10"/>
        <v>88.197815533980574</v>
      </c>
      <c r="O43" s="101">
        <f t="shared" si="11"/>
        <v>0</v>
      </c>
      <c r="P43" s="102">
        <f t="shared" si="12"/>
        <v>-11.802184466019426</v>
      </c>
      <c r="Q43" s="103">
        <f t="shared" si="13"/>
        <v>0.88197815533980572</v>
      </c>
      <c r="R43" s="273"/>
      <c r="S43" s="1">
        <v>0.51046296296296301</v>
      </c>
      <c r="T43" s="2">
        <v>0.54861111111111116</v>
      </c>
      <c r="U43" s="104">
        <v>59.633333333333439</v>
      </c>
      <c r="V43" s="105">
        <v>54.933333333333337</v>
      </c>
      <c r="W43" s="106"/>
      <c r="X43" s="107"/>
      <c r="Y43" s="265"/>
      <c r="Z43" s="266"/>
      <c r="AA43" s="111">
        <f t="shared" si="14"/>
        <v>-236.04368932038847</v>
      </c>
      <c r="AB43" s="103">
        <f t="shared" si="15"/>
        <v>0.88197815533980572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7">AVERAGE(I39:I54)</f>
        <v>22.2</v>
      </c>
      <c r="J55" s="138">
        <f t="shared" si="17"/>
        <v>1920</v>
      </c>
      <c r="K55" s="139">
        <f t="shared" ref="K55" si="18">J55/I55</f>
        <v>86.486486486486484</v>
      </c>
      <c r="L55" s="137">
        <f t="shared" ref="L55:M55" si="19">AVERAGE(L39:L54)</f>
        <v>22.2</v>
      </c>
      <c r="M55" s="138">
        <f t="shared" si="19"/>
        <v>1667.9838904828582</v>
      </c>
      <c r="N55" s="139">
        <f t="shared" ref="N55:N61" si="20">M55/L55</f>
        <v>75.134409481209829</v>
      </c>
      <c r="O55" s="140">
        <f t="shared" ref="O55:O61" si="21">L55-I55</f>
        <v>0</v>
      </c>
      <c r="P55" s="141">
        <f t="shared" ref="P55:P61" si="22">N55-K55</f>
        <v>-11.352077005276655</v>
      </c>
      <c r="Q55" s="142">
        <f t="shared" ref="Q55:Q61" si="23">N55/K55</f>
        <v>0.86874160962648872</v>
      </c>
      <c r="R55" s="274"/>
      <c r="S55" s="143">
        <f>S39</f>
        <v>0.16678240740740741</v>
      </c>
      <c r="T55" s="144">
        <f>INDEX(T39:T54,COUNTA(T39:T54))</f>
        <v>0.54861111111111116</v>
      </c>
      <c r="U55" s="145"/>
      <c r="V55" s="156"/>
      <c r="W55" s="188"/>
      <c r="X55" s="189"/>
      <c r="Y55" s="261"/>
      <c r="Z55" s="262"/>
      <c r="AA55" s="157">
        <f t="shared" ref="AA55:AA61" si="24">M55-J55</f>
        <v>-252.01610951714179</v>
      </c>
      <c r="AB55" s="142">
        <f t="shared" ref="AB55:AB61" si="25">M55/J55</f>
        <v>0.86874160962648861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1841</v>
      </c>
      <c r="G56" s="159">
        <f t="shared" ref="G56:G61" si="26">E56*F56</f>
        <v>109244.94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 t="shared" ref="M56:M61" si="27">F56/V56*60</f>
        <v>1763.597658328898</v>
      </c>
      <c r="N56" s="163">
        <f t="shared" si="20"/>
        <v>73.483235763704087</v>
      </c>
      <c r="O56" s="165">
        <f t="shared" si="21"/>
        <v>0</v>
      </c>
      <c r="P56" s="166">
        <f t="shared" si="22"/>
        <v>-9.8500975696292414</v>
      </c>
      <c r="Q56" s="152">
        <f t="shared" si="23"/>
        <v>0.88179882916444907</v>
      </c>
      <c r="R56" s="272">
        <f>Q72</f>
        <v>0.88279888483854529</v>
      </c>
      <c r="S56" s="167">
        <v>0.16692129629629629</v>
      </c>
      <c r="T56" s="168">
        <v>0.21041666666666667</v>
      </c>
      <c r="U56" s="169"/>
      <c r="V56" s="170">
        <v>62.633333333333347</v>
      </c>
      <c r="W56" s="168"/>
      <c r="X56" s="171"/>
      <c r="Y56" s="275"/>
      <c r="Z56" s="276"/>
      <c r="AA56" s="109">
        <f t="shared" si="24"/>
        <v>-236.40234167110202</v>
      </c>
      <c r="AB56" s="152">
        <f t="shared" si="25"/>
        <v>0.88179882916444896</v>
      </c>
      <c r="AC56" s="277">
        <f>AB72</f>
        <v>0.88279888483854541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3190</v>
      </c>
      <c r="G57" s="95">
        <f t="shared" si="26"/>
        <v>187157.30000000002</v>
      </c>
      <c r="H57" s="96"/>
      <c r="I57" s="97">
        <v>24</v>
      </c>
      <c r="J57" s="98">
        <v>2000</v>
      </c>
      <c r="K57" s="99">
        <f t="shared" si="6"/>
        <v>83.333333333333329</v>
      </c>
      <c r="L57" s="100">
        <v>24</v>
      </c>
      <c r="M57" s="98">
        <f t="shared" si="27"/>
        <v>1772.4957555178278</v>
      </c>
      <c r="N57" s="99">
        <f t="shared" si="20"/>
        <v>73.853989813242819</v>
      </c>
      <c r="O57" s="101">
        <f t="shared" si="21"/>
        <v>0</v>
      </c>
      <c r="P57" s="102">
        <f t="shared" si="22"/>
        <v>-9.4793435200905094</v>
      </c>
      <c r="Q57" s="103">
        <f t="shared" si="23"/>
        <v>0.88624787775891389</v>
      </c>
      <c r="R57" s="273"/>
      <c r="S57" s="1">
        <v>0.21390046296296297</v>
      </c>
      <c r="T57" s="2">
        <v>0.28888888888888886</v>
      </c>
      <c r="U57" s="104">
        <v>5.0166666666666782</v>
      </c>
      <c r="V57" s="105">
        <v>107.98333333333328</v>
      </c>
      <c r="W57" s="106"/>
      <c r="X57" s="107"/>
      <c r="Y57" s="265"/>
      <c r="Z57" s="266"/>
      <c r="AA57" s="111">
        <f t="shared" si="24"/>
        <v>-227.50424448217223</v>
      </c>
      <c r="AB57" s="103">
        <f t="shared" si="25"/>
        <v>0.88624787775891389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2837</v>
      </c>
      <c r="G58" s="95">
        <f t="shared" si="26"/>
        <v>202987.35</v>
      </c>
      <c r="H58" s="96"/>
      <c r="I58" s="97">
        <v>24</v>
      </c>
      <c r="J58" s="98">
        <v>2000</v>
      </c>
      <c r="K58" s="99">
        <f t="shared" si="6"/>
        <v>83.333333333333329</v>
      </c>
      <c r="L58" s="100">
        <v>24</v>
      </c>
      <c r="M58" s="98">
        <f t="shared" si="27"/>
        <v>1764.2425289341866</v>
      </c>
      <c r="N58" s="99">
        <f t="shared" si="20"/>
        <v>73.510105372257769</v>
      </c>
      <c r="O58" s="101">
        <f t="shared" si="21"/>
        <v>0</v>
      </c>
      <c r="P58" s="102">
        <f t="shared" si="22"/>
        <v>-9.8232279610755597</v>
      </c>
      <c r="Q58" s="103">
        <f t="shared" si="23"/>
        <v>0.88212126446709327</v>
      </c>
      <c r="R58" s="273"/>
      <c r="S58" s="1">
        <v>0.29236111111111113</v>
      </c>
      <c r="T58" s="2">
        <v>0.35936342592592591</v>
      </c>
      <c r="U58" s="104">
        <v>5.0000000000000622</v>
      </c>
      <c r="V58" s="105">
        <v>96.483333333333277</v>
      </c>
      <c r="W58" s="106"/>
      <c r="X58" s="107"/>
      <c r="Y58" s="265"/>
      <c r="Z58" s="266"/>
      <c r="AA58" s="111">
        <f t="shared" si="24"/>
        <v>-235.75747106581343</v>
      </c>
      <c r="AB58" s="103">
        <f t="shared" si="25"/>
        <v>0.88212126446709327</v>
      </c>
      <c r="AC58" s="278"/>
    </row>
    <row r="59" spans="1:29" ht="15.75" customHeight="1">
      <c r="A59" s="268"/>
      <c r="B59" s="153" t="s">
        <v>164</v>
      </c>
      <c r="C59" s="263" t="s">
        <v>173</v>
      </c>
      <c r="D59" s="264"/>
      <c r="E59" s="93">
        <v>47.37</v>
      </c>
      <c r="F59" s="94">
        <v>1992</v>
      </c>
      <c r="G59" s="95">
        <f t="shared" si="26"/>
        <v>94361.04</v>
      </c>
      <c r="H59" s="96"/>
      <c r="I59" s="97">
        <v>21</v>
      </c>
      <c r="J59" s="98">
        <v>2000</v>
      </c>
      <c r="K59" s="99">
        <f t="shared" si="6"/>
        <v>95.238095238095241</v>
      </c>
      <c r="L59" s="100">
        <v>21</v>
      </c>
      <c r="M59" s="98">
        <f t="shared" si="27"/>
        <v>1762.8318584070803</v>
      </c>
      <c r="N59" s="99">
        <f t="shared" si="20"/>
        <v>83.944374209860968</v>
      </c>
      <c r="O59" s="101">
        <f t="shared" si="21"/>
        <v>0</v>
      </c>
      <c r="P59" s="102">
        <f t="shared" si="22"/>
        <v>-11.293721028234273</v>
      </c>
      <c r="Q59" s="103">
        <f t="shared" si="23"/>
        <v>0.88141592920354017</v>
      </c>
      <c r="R59" s="273"/>
      <c r="S59" s="1">
        <v>0.3626388888888889</v>
      </c>
      <c r="T59" s="2">
        <v>0.40972222222222221</v>
      </c>
      <c r="U59" s="104">
        <v>4.7166666666667112</v>
      </c>
      <c r="V59" s="105">
        <v>67.799999999999969</v>
      </c>
      <c r="W59" s="106"/>
      <c r="X59" s="107"/>
      <c r="Y59" s="265"/>
      <c r="Z59" s="266"/>
      <c r="AA59" s="111">
        <f t="shared" si="24"/>
        <v>-237.16814159291971</v>
      </c>
      <c r="AB59" s="103">
        <f t="shared" si="25"/>
        <v>0.88141592920354017</v>
      </c>
      <c r="AC59" s="278"/>
    </row>
    <row r="60" spans="1:29" ht="15.75" customHeight="1">
      <c r="A60" s="268"/>
      <c r="B60" s="153" t="s">
        <v>161</v>
      </c>
      <c r="C60" s="263" t="s">
        <v>201</v>
      </c>
      <c r="D60" s="264"/>
      <c r="E60" s="93">
        <v>56.43</v>
      </c>
      <c r="F60" s="94">
        <v>2774</v>
      </c>
      <c r="G60" s="95">
        <f t="shared" si="26"/>
        <v>156536.82</v>
      </c>
      <c r="H60" s="113"/>
      <c r="I60" s="97">
        <v>22</v>
      </c>
      <c r="J60" s="98">
        <v>2000</v>
      </c>
      <c r="K60" s="99">
        <f t="shared" si="6"/>
        <v>90.909090909090907</v>
      </c>
      <c r="L60" s="114">
        <v>22</v>
      </c>
      <c r="M60" s="98">
        <f t="shared" si="27"/>
        <v>1765.9416445623324</v>
      </c>
      <c r="N60" s="99">
        <f t="shared" si="20"/>
        <v>80.270074752833295</v>
      </c>
      <c r="O60" s="101">
        <f t="shared" si="21"/>
        <v>0</v>
      </c>
      <c r="P60" s="102">
        <f t="shared" si="22"/>
        <v>-10.639016156257611</v>
      </c>
      <c r="Q60" s="103">
        <f t="shared" si="23"/>
        <v>0.8829708222811663</v>
      </c>
      <c r="R60" s="273"/>
      <c r="S60" s="1">
        <v>0.41388888888888881</v>
      </c>
      <c r="T60" s="2">
        <v>0.47934027777777777</v>
      </c>
      <c r="U60" s="104">
        <v>5.9999999999998987</v>
      </c>
      <c r="V60" s="105">
        <v>94.250000000000099</v>
      </c>
      <c r="W60" s="106">
        <v>0.47934027777777777</v>
      </c>
      <c r="X60" s="107">
        <v>0.51874999999999982</v>
      </c>
      <c r="Y60" s="265"/>
      <c r="Z60" s="266"/>
      <c r="AA60" s="111">
        <f t="shared" si="24"/>
        <v>-234.05835543766761</v>
      </c>
      <c r="AB60" s="103">
        <f t="shared" si="25"/>
        <v>0.88297082228116619</v>
      </c>
      <c r="AC60" s="278"/>
    </row>
    <row r="61" spans="1:29" ht="15.75" customHeight="1">
      <c r="A61" s="268"/>
      <c r="B61" s="153" t="s">
        <v>164</v>
      </c>
      <c r="C61" s="263" t="s">
        <v>218</v>
      </c>
      <c r="D61" s="264"/>
      <c r="E61" s="93">
        <v>59.54</v>
      </c>
      <c r="F61" s="94">
        <v>3328</v>
      </c>
      <c r="G61" s="115">
        <f t="shared" si="26"/>
        <v>198149.12</v>
      </c>
      <c r="H61" s="116"/>
      <c r="I61" s="97">
        <v>23</v>
      </c>
      <c r="J61" s="98">
        <v>2000</v>
      </c>
      <c r="K61" s="99">
        <f t="shared" si="6"/>
        <v>86.956521739130437</v>
      </c>
      <c r="L61" s="100">
        <v>23</v>
      </c>
      <c r="M61" s="98">
        <f t="shared" si="27"/>
        <v>1764.4771723122203</v>
      </c>
      <c r="N61" s="99">
        <f t="shared" si="20"/>
        <v>76.716398796183498</v>
      </c>
      <c r="O61" s="101">
        <f t="shared" si="21"/>
        <v>0</v>
      </c>
      <c r="P61" s="102">
        <f t="shared" si="22"/>
        <v>-10.24012294294694</v>
      </c>
      <c r="Q61" s="103">
        <f t="shared" si="23"/>
        <v>0.88223858615611017</v>
      </c>
      <c r="R61" s="273"/>
      <c r="S61" s="1">
        <v>0.51874999999999982</v>
      </c>
      <c r="T61" s="2">
        <v>0.59733796296296293</v>
      </c>
      <c r="U61" s="104">
        <v>56.749999999999758</v>
      </c>
      <c r="V61" s="105">
        <v>113.16666666666688</v>
      </c>
      <c r="W61" s="106"/>
      <c r="X61" s="107"/>
      <c r="Y61" s="265"/>
      <c r="Z61" s="266"/>
      <c r="AA61" s="111">
        <f t="shared" si="24"/>
        <v>-235.52282768777968</v>
      </c>
      <c r="AB61" s="103">
        <f t="shared" si="25"/>
        <v>0.88223858615611017</v>
      </c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</v>
      </c>
      <c r="J72" s="138">
        <f t="shared" si="28"/>
        <v>2000</v>
      </c>
      <c r="K72" s="139">
        <f t="shared" ref="K72" si="29">J72/I72</f>
        <v>86.956521739130437</v>
      </c>
      <c r="L72" s="137">
        <f t="shared" ref="L72:M72" si="30">AVERAGE(L56:L71)</f>
        <v>23</v>
      </c>
      <c r="M72" s="138">
        <f t="shared" si="30"/>
        <v>1765.5977696770908</v>
      </c>
      <c r="N72" s="139">
        <f t="shared" ref="N72:N79" si="31">M72/L72</f>
        <v>76.765120420743074</v>
      </c>
      <c r="O72" s="140">
        <f t="shared" ref="O72:O79" si="32">L72-I72</f>
        <v>0</v>
      </c>
      <c r="P72" s="141">
        <f t="shared" ref="P72:P79" si="33">N72-K72</f>
        <v>-10.191401318387364</v>
      </c>
      <c r="Q72" s="142">
        <f t="shared" ref="Q72:Q79" si="34">N72/K72</f>
        <v>0.88279888483854529</v>
      </c>
      <c r="R72" s="274"/>
      <c r="S72" s="143">
        <f>S56</f>
        <v>0.16692129629629629</v>
      </c>
      <c r="T72" s="144">
        <f>INDEX(T56:T71,COUNTA(T56:T71))</f>
        <v>0.59733796296296293</v>
      </c>
      <c r="U72" s="145"/>
      <c r="V72" s="156"/>
      <c r="W72" s="135"/>
      <c r="X72" s="139"/>
      <c r="Y72" s="261"/>
      <c r="Z72" s="262"/>
      <c r="AA72" s="157">
        <f t="shared" ref="AA72:AA79" si="35">M72-J72</f>
        <v>-234.40223032290919</v>
      </c>
      <c r="AB72" s="142">
        <f t="shared" ref="AB72:AB79" si="36">M72/J72</f>
        <v>0.88279888483854541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2578</v>
      </c>
      <c r="G73" s="159">
        <f t="shared" ref="G73:G79" si="37">E73*F73</f>
        <v>99588.14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9" si="38">F73/V73*60</f>
        <v>3248.4424221211088</v>
      </c>
      <c r="N73" s="163">
        <f t="shared" si="31"/>
        <v>162.42212110605544</v>
      </c>
      <c r="O73" s="165">
        <f t="shared" si="32"/>
        <v>0</v>
      </c>
      <c r="P73" s="166">
        <f t="shared" si="33"/>
        <v>-17.577878893944558</v>
      </c>
      <c r="Q73" s="152">
        <f t="shared" si="34"/>
        <v>0.90234511725586353</v>
      </c>
      <c r="R73" s="272">
        <f>Q89</f>
        <v>0.88621519788912073</v>
      </c>
      <c r="S73" s="167">
        <v>0.25026620370370373</v>
      </c>
      <c r="T73" s="168">
        <v>0.28333333333333333</v>
      </c>
      <c r="U73" s="169"/>
      <c r="V73" s="170">
        <v>47.616666666666625</v>
      </c>
      <c r="W73" s="168"/>
      <c r="X73" s="171"/>
      <c r="Y73" s="275"/>
      <c r="Z73" s="276"/>
      <c r="AA73" s="109">
        <f t="shared" si="35"/>
        <v>-351.55757787889115</v>
      </c>
      <c r="AB73" s="152">
        <f t="shared" si="36"/>
        <v>0.90234511725586353</v>
      </c>
      <c r="AC73" s="277">
        <f>AB89</f>
        <v>0.88621519788912073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2993</v>
      </c>
      <c r="G74" s="95">
        <f t="shared" si="37"/>
        <v>113734</v>
      </c>
      <c r="H74" s="96"/>
      <c r="I74" s="97">
        <v>21</v>
      </c>
      <c r="J74" s="98">
        <v>3600</v>
      </c>
      <c r="K74" s="99">
        <f t="shared" ref="K74:K109" si="39">J74/I74</f>
        <v>171.42857142857142</v>
      </c>
      <c r="L74" s="100">
        <v>21</v>
      </c>
      <c r="M74" s="98">
        <f t="shared" si="38"/>
        <v>3248.3569490503432</v>
      </c>
      <c r="N74" s="99">
        <f t="shared" si="31"/>
        <v>154.68366424049253</v>
      </c>
      <c r="O74" s="101">
        <f t="shared" si="32"/>
        <v>0</v>
      </c>
      <c r="P74" s="102">
        <f t="shared" si="33"/>
        <v>-16.744907188078884</v>
      </c>
      <c r="Q74" s="103">
        <f t="shared" si="34"/>
        <v>0.90232137473620655</v>
      </c>
      <c r="R74" s="273"/>
      <c r="S74" s="1">
        <v>0.28680555555555554</v>
      </c>
      <c r="T74" s="2">
        <v>0.32519675925925928</v>
      </c>
      <c r="U74" s="104">
        <v>4.9999999999999822</v>
      </c>
      <c r="V74" s="105">
        <v>55.283333333333395</v>
      </c>
      <c r="W74" s="106"/>
      <c r="X74" s="107"/>
      <c r="Y74" s="265"/>
      <c r="Z74" s="266"/>
      <c r="AA74" s="111">
        <f t="shared" si="35"/>
        <v>-351.64305094965675</v>
      </c>
      <c r="AB74" s="103">
        <f t="shared" si="36"/>
        <v>0.90232137473620644</v>
      </c>
      <c r="AC74" s="278"/>
    </row>
    <row r="75" spans="1:29" ht="15.75" customHeight="1">
      <c r="A75" s="281"/>
      <c r="B75" s="92" t="s">
        <v>171</v>
      </c>
      <c r="C75" s="286" t="s">
        <v>273</v>
      </c>
      <c r="D75" s="286"/>
      <c r="E75" s="93">
        <v>36.86</v>
      </c>
      <c r="F75" s="94">
        <v>1798</v>
      </c>
      <c r="G75" s="95">
        <f t="shared" si="37"/>
        <v>66274.28</v>
      </c>
      <c r="H75" s="96"/>
      <c r="I75" s="97">
        <v>21</v>
      </c>
      <c r="J75" s="98">
        <v>3600</v>
      </c>
      <c r="K75" s="99">
        <f t="shared" si="39"/>
        <v>171.42857142857142</v>
      </c>
      <c r="L75" s="100">
        <v>21</v>
      </c>
      <c r="M75" s="98">
        <f t="shared" si="38"/>
        <v>3247.7671851480159</v>
      </c>
      <c r="N75" s="99">
        <f t="shared" si="31"/>
        <v>154.65558024514363</v>
      </c>
      <c r="O75" s="101">
        <f t="shared" si="32"/>
        <v>0</v>
      </c>
      <c r="P75" s="102">
        <f t="shared" si="33"/>
        <v>-16.772991183427791</v>
      </c>
      <c r="Q75" s="103">
        <f t="shared" si="34"/>
        <v>0.90215755143000453</v>
      </c>
      <c r="R75" s="273"/>
      <c r="S75" s="1">
        <v>0.32916666666666666</v>
      </c>
      <c r="T75" s="2">
        <v>0.35223379629629631</v>
      </c>
      <c r="U75" s="104">
        <v>5.7166666666666277</v>
      </c>
      <c r="V75" s="105">
        <v>33.21666666666669</v>
      </c>
      <c r="W75" s="106"/>
      <c r="X75" s="107"/>
      <c r="Y75" s="265"/>
      <c r="Z75" s="266"/>
      <c r="AA75" s="111">
        <f t="shared" si="35"/>
        <v>-352.23281485198413</v>
      </c>
      <c r="AB75" s="103">
        <f t="shared" si="36"/>
        <v>0.90215755143000442</v>
      </c>
      <c r="AC75" s="278"/>
    </row>
    <row r="76" spans="1:29" ht="15.75" customHeight="1">
      <c r="A76" s="281"/>
      <c r="B76" s="92" t="s">
        <v>171</v>
      </c>
      <c r="C76" s="286" t="s">
        <v>178</v>
      </c>
      <c r="D76" s="286"/>
      <c r="E76" s="93">
        <v>31.27</v>
      </c>
      <c r="F76" s="94">
        <v>1996</v>
      </c>
      <c r="G76" s="95">
        <f t="shared" si="37"/>
        <v>62414.92</v>
      </c>
      <c r="H76" s="96"/>
      <c r="I76" s="97">
        <v>19</v>
      </c>
      <c r="J76" s="98">
        <v>3600</v>
      </c>
      <c r="K76" s="99">
        <f t="shared" si="39"/>
        <v>189.47368421052633</v>
      </c>
      <c r="L76" s="100">
        <v>19</v>
      </c>
      <c r="M76" s="98">
        <f t="shared" si="38"/>
        <v>3107.958477508651</v>
      </c>
      <c r="N76" s="99">
        <f t="shared" si="31"/>
        <v>163.57676197413952</v>
      </c>
      <c r="O76" s="101">
        <f t="shared" si="32"/>
        <v>0</v>
      </c>
      <c r="P76" s="102">
        <f t="shared" si="33"/>
        <v>-25.896922236386814</v>
      </c>
      <c r="Q76" s="103">
        <f t="shared" si="34"/>
        <v>0.86332179930795849</v>
      </c>
      <c r="R76" s="273"/>
      <c r="S76" s="1">
        <v>0.3565740740740741</v>
      </c>
      <c r="T76" s="2">
        <v>0.38333333333333336</v>
      </c>
      <c r="U76" s="104">
        <v>6.2500000000000178</v>
      </c>
      <c r="V76" s="105">
        <v>38.533333333333331</v>
      </c>
      <c r="W76" s="106"/>
      <c r="X76" s="107"/>
      <c r="Y76" s="265"/>
      <c r="Z76" s="266"/>
      <c r="AA76" s="191">
        <f t="shared" si="35"/>
        <v>-492.04152249134904</v>
      </c>
      <c r="AB76" s="192">
        <f t="shared" si="36"/>
        <v>0.8633217993079586</v>
      </c>
      <c r="AC76" s="278"/>
    </row>
    <row r="77" spans="1:29" ht="15.75" customHeight="1">
      <c r="A77" s="282"/>
      <c r="B77" s="92" t="s">
        <v>171</v>
      </c>
      <c r="C77" s="286" t="s">
        <v>177</v>
      </c>
      <c r="D77" s="286"/>
      <c r="E77" s="93">
        <v>37.94</v>
      </c>
      <c r="F77" s="98">
        <v>3008</v>
      </c>
      <c r="G77" s="95">
        <f t="shared" si="37"/>
        <v>114123.51999999999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3108.1515499425955</v>
      </c>
      <c r="N77" s="99">
        <f t="shared" si="31"/>
        <v>148.00721666393312</v>
      </c>
      <c r="O77" s="101">
        <f t="shared" si="32"/>
        <v>0</v>
      </c>
      <c r="P77" s="102">
        <f t="shared" si="33"/>
        <v>-23.421354764638295</v>
      </c>
      <c r="Q77" s="103">
        <f t="shared" si="34"/>
        <v>0.86337543053960997</v>
      </c>
      <c r="R77" s="273"/>
      <c r="S77" s="1">
        <v>0.38750000000000001</v>
      </c>
      <c r="T77" s="2">
        <v>0.42782407407407408</v>
      </c>
      <c r="U77" s="104">
        <v>5.9999999999999787</v>
      </c>
      <c r="V77" s="105">
        <v>58.066666666666656</v>
      </c>
      <c r="W77" s="106"/>
      <c r="X77" s="107"/>
      <c r="Y77" s="265"/>
      <c r="Z77" s="266"/>
      <c r="AA77" s="191">
        <f t="shared" si="35"/>
        <v>-491.84845005740453</v>
      </c>
      <c r="AB77" s="192">
        <f t="shared" si="36"/>
        <v>0.86337543053960986</v>
      </c>
      <c r="AC77" s="278"/>
    </row>
    <row r="78" spans="1:29" ht="15.75" customHeight="1">
      <c r="A78" s="282"/>
      <c r="B78" s="92" t="s">
        <v>155</v>
      </c>
      <c r="C78" s="286" t="s">
        <v>212</v>
      </c>
      <c r="D78" s="286"/>
      <c r="E78" s="93">
        <v>45.66</v>
      </c>
      <c r="F78" s="98">
        <v>929</v>
      </c>
      <c r="G78" s="115">
        <f t="shared" si="37"/>
        <v>42418.14</v>
      </c>
      <c r="H78" s="116"/>
      <c r="I78" s="97">
        <v>20</v>
      </c>
      <c r="J78" s="98">
        <v>1800</v>
      </c>
      <c r="K78" s="99">
        <f t="shared" si="39"/>
        <v>90</v>
      </c>
      <c r="L78" s="100">
        <v>20</v>
      </c>
      <c r="M78" s="98">
        <f t="shared" si="38"/>
        <v>1591.0561370123721</v>
      </c>
      <c r="N78" s="99">
        <f t="shared" si="31"/>
        <v>79.552806850618609</v>
      </c>
      <c r="O78" s="101">
        <f t="shared" si="32"/>
        <v>0</v>
      </c>
      <c r="P78" s="102">
        <f t="shared" si="33"/>
        <v>-10.447193149381391</v>
      </c>
      <c r="Q78" s="103">
        <f t="shared" si="34"/>
        <v>0.88392007611798451</v>
      </c>
      <c r="R78" s="273"/>
      <c r="S78" s="1">
        <v>0.43194444444444446</v>
      </c>
      <c r="T78" s="2">
        <v>0.45627314814814812</v>
      </c>
      <c r="U78" s="104">
        <v>5.9333333333333549</v>
      </c>
      <c r="V78" s="105">
        <v>35.033333333333267</v>
      </c>
      <c r="W78" s="106">
        <v>0.45627314814814812</v>
      </c>
      <c r="X78" s="107">
        <v>0.49818287037037035</v>
      </c>
      <c r="Y78" s="265"/>
      <c r="Z78" s="266"/>
      <c r="AA78" s="191">
        <f t="shared" si="35"/>
        <v>-208.94386298762788</v>
      </c>
      <c r="AB78" s="192">
        <f t="shared" si="36"/>
        <v>0.88392007611798451</v>
      </c>
      <c r="AC78" s="278"/>
    </row>
    <row r="79" spans="1:29" ht="15.75" customHeight="1">
      <c r="A79" s="282"/>
      <c r="B79" s="92" t="s">
        <v>155</v>
      </c>
      <c r="C79" s="286" t="s">
        <v>219</v>
      </c>
      <c r="D79" s="286"/>
      <c r="E79" s="93">
        <v>57.73</v>
      </c>
      <c r="F79" s="98">
        <v>2031</v>
      </c>
      <c r="G79" s="115">
        <f t="shared" si="37"/>
        <v>117249.62999999999</v>
      </c>
      <c r="H79" s="119"/>
      <c r="I79" s="97">
        <v>22</v>
      </c>
      <c r="J79" s="98">
        <v>1800</v>
      </c>
      <c r="K79" s="99">
        <f t="shared" si="39"/>
        <v>81.818181818181813</v>
      </c>
      <c r="L79" s="114">
        <v>22</v>
      </c>
      <c r="M79" s="98">
        <f t="shared" si="38"/>
        <v>1590.5155536219256</v>
      </c>
      <c r="N79" s="99">
        <f t="shared" si="31"/>
        <v>72.296161528269351</v>
      </c>
      <c r="O79" s="120">
        <f t="shared" si="32"/>
        <v>0</v>
      </c>
      <c r="P79" s="121">
        <f t="shared" si="33"/>
        <v>-9.5220202899124615</v>
      </c>
      <c r="Q79" s="122">
        <f t="shared" si="34"/>
        <v>0.88361975201218101</v>
      </c>
      <c r="R79" s="273"/>
      <c r="S79" s="1">
        <v>0.49818287037037035</v>
      </c>
      <c r="T79" s="2">
        <v>0.55138888888888893</v>
      </c>
      <c r="U79" s="104">
        <v>60.35</v>
      </c>
      <c r="V79" s="105">
        <v>76.61666666666676</v>
      </c>
      <c r="W79" s="106"/>
      <c r="X79" s="107"/>
      <c r="Y79" s="265"/>
      <c r="Z79" s="266"/>
      <c r="AA79" s="191">
        <f t="shared" si="35"/>
        <v>-209.48444637807438</v>
      </c>
      <c r="AB79" s="192">
        <f t="shared" si="36"/>
        <v>0.8836197520121809</v>
      </c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20.571428571428573</v>
      </c>
      <c r="J89" s="138">
        <f t="shared" si="40"/>
        <v>3085.7142857142858</v>
      </c>
      <c r="K89" s="139">
        <f t="shared" ref="K89" si="41">J89/I89</f>
        <v>150</v>
      </c>
      <c r="L89" s="137">
        <f t="shared" ref="L89:M89" si="42">AVERAGE(L73:L88)</f>
        <v>20.571428571428573</v>
      </c>
      <c r="M89" s="138">
        <f t="shared" si="42"/>
        <v>2734.6068963435728</v>
      </c>
      <c r="N89" s="139">
        <f>M89/L89</f>
        <v>132.93227968336811</v>
      </c>
      <c r="O89" s="140">
        <f>L89-I89</f>
        <v>0</v>
      </c>
      <c r="P89" s="141">
        <f>N89-K89</f>
        <v>-17.067720316631892</v>
      </c>
      <c r="Q89" s="142">
        <f>N89/K89</f>
        <v>0.88621519788912073</v>
      </c>
      <c r="R89" s="274"/>
      <c r="S89" s="143">
        <f>S73</f>
        <v>0.25026620370370373</v>
      </c>
      <c r="T89" s="144">
        <f>INDEX(T73:T88,COUNTA(T73:T88))</f>
        <v>0.55138888888888893</v>
      </c>
      <c r="U89" s="145"/>
      <c r="V89" s="156"/>
      <c r="W89" s="135"/>
      <c r="X89" s="139"/>
      <c r="Y89" s="261"/>
      <c r="Z89" s="262"/>
      <c r="AA89" s="157">
        <f>M89-J89</f>
        <v>-351.10738937071301</v>
      </c>
      <c r="AB89" s="142">
        <f>M89/J89</f>
        <v>0.88621519788912073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183</v>
      </c>
      <c r="D90" s="271"/>
      <c r="E90" s="158">
        <v>35.83</v>
      </c>
      <c r="F90" s="87">
        <v>6342</v>
      </c>
      <c r="G90" s="159">
        <f t="shared" ref="G90:G93" si="43">E90*F90</f>
        <v>227233.86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>F90/V90*60</f>
        <v>2905.1024303346489</v>
      </c>
      <c r="N90" s="163">
        <f>M90/L90</f>
        <v>242.09186919455408</v>
      </c>
      <c r="O90" s="165">
        <f>L90-I90</f>
        <v>0</v>
      </c>
      <c r="P90" s="166">
        <f>N90-K90</f>
        <v>-30.658130805445921</v>
      </c>
      <c r="Q90" s="152">
        <f>N90/K90</f>
        <v>0.88759622069497368</v>
      </c>
      <c r="R90" s="272">
        <f>Q106</f>
        <v>0.87910748887027712</v>
      </c>
      <c r="S90" s="167">
        <v>0.16667824074074075</v>
      </c>
      <c r="T90" s="168">
        <v>0.25763888888888886</v>
      </c>
      <c r="U90" s="169"/>
      <c r="V90" s="170">
        <v>130.98333333333329</v>
      </c>
      <c r="W90" s="173"/>
      <c r="X90" s="151"/>
      <c r="Y90" s="275"/>
      <c r="Z90" s="276"/>
      <c r="AA90" s="109">
        <f>M90-J90</f>
        <v>-367.89756966535106</v>
      </c>
      <c r="AB90" s="152">
        <f>M90/J90</f>
        <v>0.88759622069497368</v>
      </c>
      <c r="AC90" s="277">
        <f>AB106</f>
        <v>0.87910748887027712</v>
      </c>
    </row>
    <row r="91" spans="1:29" ht="15.75" customHeight="1">
      <c r="A91" s="268"/>
      <c r="B91" s="92" t="s">
        <v>158</v>
      </c>
      <c r="C91" s="263" t="s">
        <v>184</v>
      </c>
      <c r="D91" s="264"/>
      <c r="E91" s="93">
        <v>36.409999999999997</v>
      </c>
      <c r="F91" s="94">
        <v>4377</v>
      </c>
      <c r="G91" s="95">
        <f t="shared" si="43"/>
        <v>159366.56999999998</v>
      </c>
      <c r="H91" s="96"/>
      <c r="I91" s="97">
        <v>11</v>
      </c>
      <c r="J91" s="98">
        <v>3273</v>
      </c>
      <c r="K91" s="99">
        <f t="shared" si="39"/>
        <v>297.54545454545456</v>
      </c>
      <c r="L91" s="100">
        <v>11</v>
      </c>
      <c r="M91" s="98">
        <f>F91/V91*60</f>
        <v>2905.6241932509697</v>
      </c>
      <c r="N91" s="99">
        <f>M91/L91</f>
        <v>264.14765393190635</v>
      </c>
      <c r="O91" s="101">
        <f>L91-I91</f>
        <v>0</v>
      </c>
      <c r="P91" s="102">
        <f>N91-K91</f>
        <v>-33.397800613548213</v>
      </c>
      <c r="Q91" s="103">
        <f>N91/K91</f>
        <v>0.88775563496821563</v>
      </c>
      <c r="R91" s="273"/>
      <c r="S91" s="1">
        <v>0.26111111111111113</v>
      </c>
      <c r="T91" s="2">
        <v>0.3238773148148148</v>
      </c>
      <c r="U91" s="104">
        <v>5.0000000000000622</v>
      </c>
      <c r="V91" s="105">
        <v>90.383333333333283</v>
      </c>
      <c r="W91" s="106"/>
      <c r="X91" s="107"/>
      <c r="Y91" s="265"/>
      <c r="Z91" s="266"/>
      <c r="AA91" s="111">
        <f>M91-J91</f>
        <v>-367.37580674903029</v>
      </c>
      <c r="AB91" s="103">
        <f>M91/J91</f>
        <v>0.88775563496821563</v>
      </c>
      <c r="AC91" s="278"/>
    </row>
    <row r="92" spans="1:29" ht="15.75" customHeight="1">
      <c r="A92" s="268"/>
      <c r="B92" s="92" t="s">
        <v>158</v>
      </c>
      <c r="C92" s="263" t="s">
        <v>182</v>
      </c>
      <c r="D92" s="264"/>
      <c r="E92" s="93">
        <v>34.770000000000003</v>
      </c>
      <c r="F92" s="94">
        <v>1649</v>
      </c>
      <c r="G92" s="95">
        <f t="shared" si="43"/>
        <v>57335.73</v>
      </c>
      <c r="H92" s="113"/>
      <c r="I92" s="97">
        <v>11</v>
      </c>
      <c r="J92" s="98">
        <v>3000</v>
      </c>
      <c r="K92" s="99">
        <f t="shared" si="39"/>
        <v>272.72727272727275</v>
      </c>
      <c r="L92" s="114">
        <v>11</v>
      </c>
      <c r="M92" s="98">
        <f>F92/V92*60</f>
        <v>2609.4065934065907</v>
      </c>
      <c r="N92" s="99">
        <f>M92/L92</f>
        <v>237.21878121878098</v>
      </c>
      <c r="O92" s="101">
        <f>L92-I92</f>
        <v>0</v>
      </c>
      <c r="P92" s="102">
        <f>N92-K92</f>
        <v>-35.508491508491772</v>
      </c>
      <c r="Q92" s="103">
        <f>N92/K92</f>
        <v>0.86980219780219681</v>
      </c>
      <c r="R92" s="273"/>
      <c r="S92" s="1">
        <v>0.4070023148148148</v>
      </c>
      <c r="T92" s="2">
        <v>0.43333333333333335</v>
      </c>
      <c r="U92" s="104">
        <v>6.0833333333332984</v>
      </c>
      <c r="V92" s="105">
        <v>37.916666666666707</v>
      </c>
      <c r="W92" s="106">
        <v>0.43333333333333335</v>
      </c>
      <c r="X92" s="107">
        <v>0.47222222222222221</v>
      </c>
      <c r="Y92" s="265"/>
      <c r="Z92" s="266"/>
      <c r="AA92" s="111">
        <f>M92-J92</f>
        <v>-390.59340659340933</v>
      </c>
      <c r="AB92" s="103">
        <f>M92/J92</f>
        <v>0.86980219780219692</v>
      </c>
      <c r="AC92" s="278"/>
    </row>
    <row r="93" spans="1:29" ht="15.75" customHeight="1">
      <c r="A93" s="268"/>
      <c r="B93" s="92" t="s">
        <v>158</v>
      </c>
      <c r="C93" s="263" t="s">
        <v>181</v>
      </c>
      <c r="D93" s="264"/>
      <c r="E93" s="93">
        <v>34.229999999999997</v>
      </c>
      <c r="F93" s="94">
        <v>1917</v>
      </c>
      <c r="G93" s="115">
        <f t="shared" si="43"/>
        <v>65618.909999999989</v>
      </c>
      <c r="H93" s="116"/>
      <c r="I93" s="97">
        <v>16</v>
      </c>
      <c r="J93" s="98">
        <v>3000</v>
      </c>
      <c r="K93" s="99">
        <f t="shared" si="39"/>
        <v>187.5</v>
      </c>
      <c r="L93" s="100">
        <v>16</v>
      </c>
      <c r="M93" s="98">
        <f>F93/V93*60</f>
        <v>2609.1493383742873</v>
      </c>
      <c r="N93" s="99">
        <f>M93/L93</f>
        <v>163.07183364839295</v>
      </c>
      <c r="O93" s="101">
        <f>L93-I93</f>
        <v>0</v>
      </c>
      <c r="P93" s="102">
        <f>N93-K93</f>
        <v>-24.428166351607047</v>
      </c>
      <c r="Q93" s="103">
        <f>N93/K93</f>
        <v>0.8697164461247624</v>
      </c>
      <c r="R93" s="273"/>
      <c r="S93" s="1">
        <v>0.47222222222222221</v>
      </c>
      <c r="T93" s="2">
        <v>0.50283564814814818</v>
      </c>
      <c r="U93" s="104">
        <v>55.999999999999957</v>
      </c>
      <c r="V93" s="105">
        <v>44.0833333333334</v>
      </c>
      <c r="W93" s="106"/>
      <c r="X93" s="107"/>
      <c r="Y93" s="265"/>
      <c r="Z93" s="266"/>
      <c r="AA93" s="111">
        <f>M93-J93</f>
        <v>-390.85066162571275</v>
      </c>
      <c r="AB93" s="103">
        <f>M93/J93</f>
        <v>0.8697164461247624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24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2757.3206388416243</v>
      </c>
      <c r="N106" s="139">
        <f>M106/L106</f>
        <v>220.58565110732994</v>
      </c>
      <c r="O106" s="140">
        <f>L106-I106</f>
        <v>0</v>
      </c>
      <c r="P106" s="141">
        <f>N106-K106</f>
        <v>-30.33434889267005</v>
      </c>
      <c r="Q106" s="142">
        <f>N106/K106</f>
        <v>0.87910748887027712</v>
      </c>
      <c r="R106" s="274"/>
      <c r="S106" s="143">
        <f>S90</f>
        <v>0.16667824074074075</v>
      </c>
      <c r="T106" s="144">
        <f>INDEX(T90:T105,COUNTA(T90:T105))</f>
        <v>0.50283564814814818</v>
      </c>
      <c r="U106" s="145"/>
      <c r="V106" s="156"/>
      <c r="W106" s="135"/>
      <c r="X106" s="139"/>
      <c r="Y106" s="261"/>
      <c r="Z106" s="262"/>
      <c r="AA106" s="157">
        <f>M106-J106</f>
        <v>-379.17936115837574</v>
      </c>
      <c r="AB106" s="142">
        <f>M106/J106</f>
        <v>0.87910748887027712</v>
      </c>
      <c r="AC106" s="279"/>
    </row>
    <row r="107" spans="1:29" ht="15.75" customHeight="1">
      <c r="A107" s="280" t="s">
        <v>185</v>
      </c>
      <c r="B107" s="108" t="s">
        <v>158</v>
      </c>
      <c r="C107" s="270" t="s">
        <v>215</v>
      </c>
      <c r="D107" s="271"/>
      <c r="E107" s="158">
        <v>20.11</v>
      </c>
      <c r="F107" s="87">
        <v>613</v>
      </c>
      <c r="G107" s="159">
        <f t="shared" ref="G107:G109" si="47">E107*F107</f>
        <v>12327.43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3264.4970414201098</v>
      </c>
      <c r="N107" s="163">
        <f>M107/L107</f>
        <v>544.082840236685</v>
      </c>
      <c r="O107" s="165">
        <f>L107-I107</f>
        <v>0</v>
      </c>
      <c r="P107" s="166">
        <f>N107-K107</f>
        <v>-55.917159763314999</v>
      </c>
      <c r="Q107" s="152">
        <f>N107/K107</f>
        <v>0.90680473372780834</v>
      </c>
      <c r="R107" s="272">
        <f>Q123</f>
        <v>0.90667915673495414</v>
      </c>
      <c r="S107" s="193">
        <v>0.25</v>
      </c>
      <c r="T107" s="194">
        <v>0.25782407407407409</v>
      </c>
      <c r="U107" s="169"/>
      <c r="V107" s="170">
        <v>11.266666666666696</v>
      </c>
      <c r="W107" s="168"/>
      <c r="X107" s="171"/>
      <c r="Y107" s="275"/>
      <c r="Z107" s="276"/>
      <c r="AA107" s="109">
        <f>M107-J107</f>
        <v>-335.50295857989022</v>
      </c>
      <c r="AB107" s="152">
        <f>M107/J107</f>
        <v>0.90680473372780823</v>
      </c>
      <c r="AC107" s="277">
        <f>AB123</f>
        <v>0.90667915673495414</v>
      </c>
    </row>
    <row r="108" spans="1:29" ht="15.75" customHeight="1">
      <c r="A108" s="281"/>
      <c r="B108" s="92" t="s">
        <v>158</v>
      </c>
      <c r="C108" s="263" t="s">
        <v>188</v>
      </c>
      <c r="D108" s="264"/>
      <c r="E108" s="93">
        <v>24.73</v>
      </c>
      <c r="F108" s="94">
        <v>2066</v>
      </c>
      <c r="G108" s="95">
        <f t="shared" si="47"/>
        <v>51092.18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3263.5366388767011</v>
      </c>
      <c r="N108" s="99">
        <f>M108/L108</f>
        <v>543.92277314611681</v>
      </c>
      <c r="O108" s="101">
        <f>L108-I108</f>
        <v>0</v>
      </c>
      <c r="P108" s="102">
        <f>N108-K108</f>
        <v>-56.07722685388319</v>
      </c>
      <c r="Q108" s="103">
        <f>N108/K108</f>
        <v>0.90653795524352798</v>
      </c>
      <c r="R108" s="273"/>
      <c r="S108" s="1">
        <v>0.26181712962962961</v>
      </c>
      <c r="T108" s="2">
        <v>0.28819444444444442</v>
      </c>
      <c r="U108" s="104">
        <v>5.7499999999999396</v>
      </c>
      <c r="V108" s="105">
        <v>37.983333333333327</v>
      </c>
      <c r="W108" s="106"/>
      <c r="X108" s="113"/>
      <c r="Y108" s="265"/>
      <c r="Z108" s="266"/>
      <c r="AA108" s="111">
        <f>M108-J108</f>
        <v>-336.46336112329891</v>
      </c>
      <c r="AB108" s="103">
        <f>M108/J108</f>
        <v>0.90653795524352809</v>
      </c>
      <c r="AC108" s="278"/>
    </row>
    <row r="109" spans="1:29" ht="15.75" customHeight="1">
      <c r="A109" s="281"/>
      <c r="B109" s="92" t="s">
        <v>158</v>
      </c>
      <c r="C109" s="263" t="s">
        <v>200</v>
      </c>
      <c r="D109" s="264"/>
      <c r="E109" s="93">
        <v>24.73</v>
      </c>
      <c r="F109" s="94">
        <v>1720</v>
      </c>
      <c r="G109" s="95">
        <f t="shared" si="47"/>
        <v>42535.6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3264.1012124406943</v>
      </c>
      <c r="N109" s="99">
        <f>M109/L109</f>
        <v>544.01686874011568</v>
      </c>
      <c r="O109" s="101">
        <f>L109-I109</f>
        <v>0</v>
      </c>
      <c r="P109" s="102">
        <f>N109-K109</f>
        <v>-55.983131259884317</v>
      </c>
      <c r="Q109" s="103">
        <f>N109/K109</f>
        <v>0.90669478123352609</v>
      </c>
      <c r="R109" s="273"/>
      <c r="S109" s="1">
        <v>0.2926273148148148</v>
      </c>
      <c r="T109" s="2">
        <v>0.31458333333333333</v>
      </c>
      <c r="U109" s="104">
        <v>6.3833333333333453</v>
      </c>
      <c r="V109" s="105">
        <v>31.616666666666681</v>
      </c>
      <c r="W109" s="106"/>
      <c r="X109" s="107"/>
      <c r="Y109" s="265"/>
      <c r="Z109" s="266"/>
      <c r="AA109" s="111">
        <f>M109-J109</f>
        <v>-335.89878755930567</v>
      </c>
      <c r="AB109" s="103">
        <f>M109/J109</f>
        <v>0.9066947812335262</v>
      </c>
      <c r="AC109" s="278"/>
    </row>
    <row r="110" spans="1:29" ht="15.75" customHeight="1">
      <c r="A110" s="281"/>
      <c r="B110" s="92"/>
      <c r="C110" s="263"/>
      <c r="D110" s="264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3"/>
      <c r="S110" s="1"/>
      <c r="T110" s="2"/>
      <c r="U110" s="104"/>
      <c r="V110" s="105"/>
      <c r="W110" s="106"/>
      <c r="X110" s="113"/>
      <c r="Y110" s="265"/>
      <c r="Z110" s="266"/>
      <c r="AA110" s="111"/>
      <c r="AB110" s="103"/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3600</v>
      </c>
      <c r="K123" s="139">
        <f t="shared" ref="K123" si="49">J123/I123</f>
        <v>600</v>
      </c>
      <c r="L123" s="137">
        <f t="shared" ref="L123:M123" si="50">AVERAGE(L107:L122)</f>
        <v>6</v>
      </c>
      <c r="M123" s="138">
        <f t="shared" si="50"/>
        <v>3264.0449642458348</v>
      </c>
      <c r="N123" s="139">
        <f>M123/L123</f>
        <v>544.00749404097246</v>
      </c>
      <c r="O123" s="140">
        <f>L123-I123</f>
        <v>0</v>
      </c>
      <c r="P123" s="141">
        <f>N123-K123</f>
        <v>-55.99250595902754</v>
      </c>
      <c r="Q123" s="142">
        <f>N123/K123</f>
        <v>0.90667915673495414</v>
      </c>
      <c r="R123" s="274"/>
      <c r="S123" s="143">
        <f>S107</f>
        <v>0.25</v>
      </c>
      <c r="T123" s="144">
        <f>INDEX(T107:T122,COUNTA(T107:T122))</f>
        <v>0.31458333333333333</v>
      </c>
      <c r="U123" s="145"/>
      <c r="V123" s="156"/>
      <c r="W123" s="135"/>
      <c r="X123" s="139"/>
      <c r="Y123" s="261"/>
      <c r="Z123" s="262"/>
      <c r="AA123" s="157">
        <f>M123-J123</f>
        <v>-335.95503575416524</v>
      </c>
      <c r="AB123" s="142">
        <f>M123/J123</f>
        <v>0.90667915673495414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1220</v>
      </c>
      <c r="G124" s="159">
        <f t="shared" ref="G124:G126" si="51">E124*F124</f>
        <v>54046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1764.5640819606274</v>
      </c>
      <c r="N124" s="163">
        <f>M124/L124</f>
        <v>103.79788717415455</v>
      </c>
      <c r="O124" s="165">
        <f>L124-I124</f>
        <v>0</v>
      </c>
      <c r="P124" s="166">
        <f>N124-K124</f>
        <v>-13.849171649374853</v>
      </c>
      <c r="Q124" s="152">
        <f>N124/K124</f>
        <v>0.88228204098031371</v>
      </c>
      <c r="R124" s="272">
        <f>Q140</f>
        <v>0.88261183003922006</v>
      </c>
      <c r="S124" s="167">
        <v>0.70833333333333337</v>
      </c>
      <c r="T124" s="168">
        <v>0.73714120370370373</v>
      </c>
      <c r="U124" s="169"/>
      <c r="V124" s="170">
        <v>41.48333333333332</v>
      </c>
      <c r="W124" s="87"/>
      <c r="X124" s="88"/>
      <c r="Y124" s="275"/>
      <c r="Z124" s="276"/>
      <c r="AA124" s="109">
        <f>M124-J124</f>
        <v>-235.43591803937261</v>
      </c>
      <c r="AB124" s="152">
        <f>M124/J124</f>
        <v>0.88228204098031371</v>
      </c>
      <c r="AC124" s="352">
        <f>AB140</f>
        <v>0.88261183003922006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1165</v>
      </c>
      <c r="G125" s="95">
        <f t="shared" si="51"/>
        <v>59030.55</v>
      </c>
      <c r="H125" s="96"/>
      <c r="I125" s="97">
        <v>20</v>
      </c>
      <c r="J125" s="98">
        <v>2000</v>
      </c>
      <c r="K125" s="99">
        <f t="shared" ref="K125:K126" si="52">J125/I125</f>
        <v>100</v>
      </c>
      <c r="L125" s="100">
        <v>20</v>
      </c>
      <c r="M125" s="98">
        <f>F125/V125*60</f>
        <v>1765.15151515151</v>
      </c>
      <c r="N125" s="99">
        <f>M125/L125</f>
        <v>88.257575757575495</v>
      </c>
      <c r="O125" s="101">
        <f>L125-I125</f>
        <v>0</v>
      </c>
      <c r="P125" s="102">
        <f>N125-K125</f>
        <v>-11.742424242424505</v>
      </c>
      <c r="Q125" s="103">
        <f>N125/K125</f>
        <v>0.8825757575757549</v>
      </c>
      <c r="R125" s="273"/>
      <c r="S125" s="1">
        <v>0.74124999999999996</v>
      </c>
      <c r="T125" s="2">
        <v>0.76875000000000004</v>
      </c>
      <c r="U125" s="104">
        <v>5.916666666666579</v>
      </c>
      <c r="V125" s="105">
        <v>39.600000000000115</v>
      </c>
      <c r="W125" s="106"/>
      <c r="X125" s="107"/>
      <c r="Y125" s="265"/>
      <c r="Z125" s="266"/>
      <c r="AA125" s="111">
        <f>M125-J125</f>
        <v>-234.84848484848999</v>
      </c>
      <c r="AB125" s="103">
        <f>M125/J125</f>
        <v>0.88257575757575502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2023</v>
      </c>
      <c r="G126" s="95">
        <f t="shared" si="51"/>
        <v>115917.9</v>
      </c>
      <c r="H126" s="96"/>
      <c r="I126" s="97">
        <v>21</v>
      </c>
      <c r="J126" s="98">
        <v>2000</v>
      </c>
      <c r="K126" s="99">
        <f t="shared" si="52"/>
        <v>95.238095238095241</v>
      </c>
      <c r="L126" s="100">
        <v>21</v>
      </c>
      <c r="M126" s="98">
        <f>F126/V126*60</f>
        <v>1765.9553831231831</v>
      </c>
      <c r="N126" s="99">
        <f>M126/L126</f>
        <v>84.093113482056339</v>
      </c>
      <c r="O126" s="101">
        <f>L126-I126</f>
        <v>0</v>
      </c>
      <c r="P126" s="102">
        <f>N126-K126</f>
        <v>-11.144981756038902</v>
      </c>
      <c r="Q126" s="103">
        <f>N126/K126</f>
        <v>0.88297769156159156</v>
      </c>
      <c r="R126" s="273"/>
      <c r="S126" s="1">
        <v>0.77310185185185187</v>
      </c>
      <c r="T126" s="2">
        <v>0.8208333333333333</v>
      </c>
      <c r="U126" s="104">
        <v>6.2666666666666337</v>
      </c>
      <c r="V126" s="105">
        <v>68.733333333333263</v>
      </c>
      <c r="W126" s="106"/>
      <c r="X126" s="107"/>
      <c r="Y126" s="265"/>
      <c r="Z126" s="266"/>
      <c r="AA126" s="111">
        <f>M126-J126</f>
        <v>-234.04461687681692</v>
      </c>
      <c r="AB126" s="103">
        <f>M126/J126</f>
        <v>0.88297769156159156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3">AVERAGE(I124:I139)</f>
        <v>19.333333333333332</v>
      </c>
      <c r="J140" s="138">
        <f t="shared" si="53"/>
        <v>2000</v>
      </c>
      <c r="K140" s="139">
        <f t="shared" ref="K140" si="54">J140/I140</f>
        <v>103.44827586206897</v>
      </c>
      <c r="L140" s="137">
        <f t="shared" ref="L140:M140" si="55">AVERAGE(L124:L139)</f>
        <v>19.333333333333332</v>
      </c>
      <c r="M140" s="138">
        <f t="shared" si="55"/>
        <v>1765.2236600784402</v>
      </c>
      <c r="N140" s="139">
        <f>M140/L140</f>
        <v>91.304672073022772</v>
      </c>
      <c r="O140" s="140">
        <f>L140-I140</f>
        <v>0</v>
      </c>
      <c r="P140" s="141">
        <f>N140-K140</f>
        <v>-12.143603789046196</v>
      </c>
      <c r="Q140" s="142">
        <f>N140/K140</f>
        <v>0.88261183003922006</v>
      </c>
      <c r="R140" s="274"/>
      <c r="S140" s="143">
        <f>S124</f>
        <v>0.70833333333333337</v>
      </c>
      <c r="T140" s="144">
        <f>INDEX(T124:T139,COUNTA(T124:T139))</f>
        <v>0.8208333333333333</v>
      </c>
      <c r="U140" s="145"/>
      <c r="V140" s="156"/>
      <c r="W140" s="188"/>
      <c r="X140" s="189"/>
      <c r="Y140" s="261"/>
      <c r="Z140" s="262"/>
      <c r="AA140" s="157">
        <f>M140-J140</f>
        <v>-234.77633992155984</v>
      </c>
      <c r="AB140" s="142">
        <f>M140/J140</f>
        <v>0.88261183003922006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1834</v>
      </c>
      <c r="G141" s="159">
        <f t="shared" ref="G141:G143" si="56">E141*F141</f>
        <v>104152.86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1765.347593582891</v>
      </c>
      <c r="N141" s="163">
        <f>M141/L141</f>
        <v>76.754243199256138</v>
      </c>
      <c r="O141" s="165">
        <f>L141-I141</f>
        <v>0</v>
      </c>
      <c r="P141" s="166">
        <f>N141-K141</f>
        <v>-10.2022785398743</v>
      </c>
      <c r="Q141" s="152">
        <f>N141/K141</f>
        <v>0.88267379679144553</v>
      </c>
      <c r="R141" s="272">
        <f>Q157</f>
        <v>0.88313566511264163</v>
      </c>
      <c r="S141" s="167">
        <v>0.70833333333333337</v>
      </c>
      <c r="T141" s="168">
        <v>0.75162037037037033</v>
      </c>
      <c r="U141" s="169"/>
      <c r="V141" s="170">
        <v>62.333333333333215</v>
      </c>
      <c r="W141" s="168"/>
      <c r="X141" s="171"/>
      <c r="Y141" s="275"/>
      <c r="Z141" s="276"/>
      <c r="AA141" s="109">
        <f>M141-J141</f>
        <v>-234.65240641710898</v>
      </c>
      <c r="AB141" s="152">
        <f>M141/J141</f>
        <v>0.88267379679144553</v>
      </c>
      <c r="AC141" s="277">
        <f>AB157</f>
        <v>0.88313566511264163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1510</v>
      </c>
      <c r="G142" s="95">
        <f t="shared" si="56"/>
        <v>85873.7</v>
      </c>
      <c r="H142" s="96"/>
      <c r="I142" s="97">
        <v>23</v>
      </c>
      <c r="J142" s="98">
        <v>2000</v>
      </c>
      <c r="K142" s="99">
        <f t="shared" ref="K142:K143" si="57">J142/I142</f>
        <v>86.956521739130437</v>
      </c>
      <c r="L142" s="100">
        <v>23</v>
      </c>
      <c r="M142" s="98">
        <f>F142/V142*60</f>
        <v>1765.508281909712</v>
      </c>
      <c r="N142" s="99">
        <f>M142/L142</f>
        <v>76.761229648248346</v>
      </c>
      <c r="O142" s="101">
        <f>L142-I142</f>
        <v>0</v>
      </c>
      <c r="P142" s="102">
        <f>N142-K142</f>
        <v>-10.195292090882091</v>
      </c>
      <c r="Q142" s="103">
        <f>N142/K142</f>
        <v>0.88275414095485594</v>
      </c>
      <c r="R142" s="273"/>
      <c r="S142" s="1">
        <v>0.75555555555555554</v>
      </c>
      <c r="T142" s="2">
        <v>0.79119212962962959</v>
      </c>
      <c r="U142" s="104">
        <v>5.6666666666666998</v>
      </c>
      <c r="V142" s="105">
        <v>51.316666666666642</v>
      </c>
      <c r="W142" s="106"/>
      <c r="X142" s="107"/>
      <c r="Y142" s="265"/>
      <c r="Z142" s="266"/>
      <c r="AA142" s="111">
        <f>M142-J142</f>
        <v>-234.49171809028803</v>
      </c>
      <c r="AB142" s="103">
        <f>M142/J142</f>
        <v>0.88275414095485594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1876</v>
      </c>
      <c r="G143" s="95">
        <f t="shared" si="56"/>
        <v>89297.600000000006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1767.9581151832465</v>
      </c>
      <c r="N143" s="99">
        <f>M143/L143</f>
        <v>76.867744138402017</v>
      </c>
      <c r="O143" s="101">
        <f>L143-I143</f>
        <v>0</v>
      </c>
      <c r="P143" s="102">
        <f>N143-K143</f>
        <v>-10.08877760072842</v>
      </c>
      <c r="Q143" s="103">
        <f>N143/K143</f>
        <v>0.88397905759162321</v>
      </c>
      <c r="R143" s="273"/>
      <c r="S143" s="1">
        <v>0.79537037037037039</v>
      </c>
      <c r="T143" s="2">
        <v>0.83958333333333335</v>
      </c>
      <c r="U143" s="104">
        <v>6.0166666666667545</v>
      </c>
      <c r="V143" s="105">
        <v>63.666666666666657</v>
      </c>
      <c r="W143" s="106"/>
      <c r="X143" s="107"/>
      <c r="Y143" s="265"/>
      <c r="Z143" s="266"/>
      <c r="AA143" s="111">
        <f>M143-J143</f>
        <v>-232.04188481675351</v>
      </c>
      <c r="AB143" s="103">
        <f>M143/J143</f>
        <v>0.88397905759162321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58">AVERAGE(I141:I156)</f>
        <v>23</v>
      </c>
      <c r="J157" s="138">
        <f t="shared" si="58"/>
        <v>2000</v>
      </c>
      <c r="K157" s="139">
        <f t="shared" ref="K157" si="59">J157/I157</f>
        <v>86.956521739130437</v>
      </c>
      <c r="L157" s="137">
        <f t="shared" ref="L157:M157" si="60">AVERAGE(L141:L156)</f>
        <v>23</v>
      </c>
      <c r="M157" s="138">
        <f t="shared" si="60"/>
        <v>1766.2713302252832</v>
      </c>
      <c r="N157" s="139">
        <f>M157/L157</f>
        <v>76.794405661968838</v>
      </c>
      <c r="O157" s="140">
        <f>L157-I157</f>
        <v>0</v>
      </c>
      <c r="P157" s="141">
        <f>N157-K157</f>
        <v>-10.162116077161599</v>
      </c>
      <c r="Q157" s="142">
        <f>N157/K157</f>
        <v>0.88313566511264163</v>
      </c>
      <c r="R157" s="274"/>
      <c r="S157" s="143">
        <f>S141</f>
        <v>0.70833333333333337</v>
      </c>
      <c r="T157" s="144">
        <f>INDEX(T141:T156,COUNTA(T141:T156))</f>
        <v>0.83958333333333335</v>
      </c>
      <c r="U157" s="145"/>
      <c r="V157" s="156"/>
      <c r="W157" s="135"/>
      <c r="X157" s="139"/>
      <c r="Y157" s="261"/>
      <c r="Z157" s="262"/>
      <c r="AA157" s="157">
        <f>M157-J157</f>
        <v>-233.72866977471676</v>
      </c>
      <c r="AB157" s="142">
        <f>M157/J157</f>
        <v>0.88313566511264163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81" priority="3" operator="greaterThan">
      <formula>0</formula>
    </cfRule>
  </conditionalFormatting>
  <conditionalFormatting sqref="P5:P157 AA5:AA157">
    <cfRule type="cellIs" dxfId="780" priority="6" operator="lessThan">
      <formula>0</formula>
    </cfRule>
  </conditionalFormatting>
  <conditionalFormatting sqref="Q5:Q157 AB5:AB157">
    <cfRule type="cellIs" dxfId="779" priority="4" operator="greaterThan">
      <formula>1</formula>
    </cfRule>
    <cfRule type="cellIs" dxfId="778" priority="5" operator="lessThan">
      <formula>0.8</formula>
    </cfRule>
  </conditionalFormatting>
  <conditionalFormatting sqref="R5:R157 AC124">
    <cfRule type="cellIs" dxfId="777" priority="7" operator="lessThan">
      <formula>0.8</formula>
    </cfRule>
  </conditionalFormatting>
  <conditionalFormatting sqref="AC5:AC22 AC56:AC91">
    <cfRule type="cellIs" dxfId="776" priority="9" operator="lessThan">
      <formula>0.8</formula>
    </cfRule>
  </conditionalFormatting>
  <conditionalFormatting sqref="AC39">
    <cfRule type="cellIs" dxfId="775" priority="12" operator="lessThan">
      <formula>0.8</formula>
    </cfRule>
  </conditionalFormatting>
  <conditionalFormatting sqref="AC54">
    <cfRule type="cellIs" dxfId="774" priority="11" operator="lessThan">
      <formula>0.8</formula>
    </cfRule>
  </conditionalFormatting>
  <conditionalFormatting sqref="AC97:AC105">
    <cfRule type="cellIs" dxfId="773" priority="10" operator="lessThan">
      <formula>0.8</formula>
    </cfRule>
  </conditionalFormatting>
  <conditionalFormatting sqref="AC107:AC112">
    <cfRule type="cellIs" dxfId="772" priority="8" operator="lessThan">
      <formula>0.8</formula>
    </cfRule>
  </conditionalFormatting>
  <conditionalFormatting sqref="AC139">
    <cfRule type="cellIs" dxfId="771" priority="2" operator="lessThan">
      <formula>0.8</formula>
    </cfRule>
  </conditionalFormatting>
  <conditionalFormatting sqref="AC141:AC157">
    <cfRule type="cellIs" dxfId="770" priority="1" operator="lessThan">
      <formula>0.8</formula>
    </cfRule>
  </conditionalFormatting>
  <dataValidations count="1">
    <dataValidation type="list" allowBlank="1" showInputMessage="1" showErrorMessage="1" sqref="Y5:Z157" xr:uid="{5024E12C-0977-445B-95CD-EED45A8990D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C79A-2F61-480E-BF9C-D6B4B1E061D4}">
  <sheetPr>
    <tabColor theme="8" tint="0.59999389629810485"/>
  </sheetPr>
  <dimension ref="B1:AR36"/>
  <sheetViews>
    <sheetView zoomScale="70" zoomScaleNormal="70" workbookViewId="0">
      <selection activeCell="M51" sqref="M51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274</v>
      </c>
      <c r="D3" s="249"/>
      <c r="E3" s="7" t="s">
        <v>2</v>
      </c>
      <c r="F3" s="250">
        <f>'1029(18度C)'!D1+'1029(4度C)'!D1</f>
        <v>248570</v>
      </c>
      <c r="G3" s="251"/>
      <c r="H3" s="7" t="s">
        <v>3</v>
      </c>
      <c r="I3" s="252">
        <f>'1029(18度C)'!F1+'1029(4度C)'!F1</f>
        <v>7818037.5600000005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460.4200118155876</v>
      </c>
      <c r="F6" s="227" t="e">
        <f>AVERAGE(#REF!,D13:K13)</f>
        <v>#REF!</v>
      </c>
      <c r="G6" s="228">
        <f>AVERAGE(D13:K13)</f>
        <v>195.55422896317305</v>
      </c>
      <c r="H6" s="229"/>
      <c r="I6" s="228">
        <f>AVERAGE(L13:O13)</f>
        <v>95.202398800599696</v>
      </c>
      <c r="J6" s="229"/>
      <c r="K6" s="228">
        <f>AVERAGE(D27:O27)</f>
        <v>597.79868469126779</v>
      </c>
      <c r="L6" s="229"/>
      <c r="M6" s="228">
        <f>AVERAGE(P27:X27)</f>
        <v>784.98901098901092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405.0743876655518</v>
      </c>
      <c r="F7" s="231" t="e">
        <f>AVERAGE(#REF!,D14:K14)</f>
        <v>#REF!</v>
      </c>
      <c r="G7" s="218">
        <f>AVERAGE(D14:K14)</f>
        <v>174.41904086431015</v>
      </c>
      <c r="H7" s="219"/>
      <c r="I7" s="218">
        <f>AVERAGE(L14:O14)</f>
        <v>84.041062225358104</v>
      </c>
      <c r="J7" s="219"/>
      <c r="K7" s="218">
        <f>AVERAGE(D28:O28)</f>
        <v>524.77552603373897</v>
      </c>
      <c r="L7" s="219"/>
      <c r="M7" s="218">
        <f>AVERAGE(P28:X28)</f>
        <v>688.82360964790564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0.87961163755168992</v>
      </c>
      <c r="F8" s="223" t="e">
        <f>AVERAGE(D15:K15,#REF!)</f>
        <v>#REF!</v>
      </c>
      <c r="G8" s="224">
        <f>AVERAGE(D15:K15)</f>
        <v>0.88418483567794037</v>
      </c>
      <c r="H8" s="225"/>
      <c r="I8" s="224">
        <f>AVERAGE(L15:O15)</f>
        <v>0.88278854223704772</v>
      </c>
      <c r="J8" s="225"/>
      <c r="K8" s="224">
        <f>AVERAGE(D29:O29)</f>
        <v>0.87640010117342304</v>
      </c>
      <c r="L8" s="225"/>
      <c r="M8" s="224">
        <f>AVERAGE(P29:X29)</f>
        <v>0.87643454923036967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86.486486486486484</v>
      </c>
      <c r="G13" s="24">
        <v>86.956521739130437</v>
      </c>
      <c r="H13" s="24">
        <v>150</v>
      </c>
      <c r="I13" s="24">
        <v>250.92</v>
      </c>
      <c r="J13" s="24" t="s">
        <v>36</v>
      </c>
      <c r="K13" s="54">
        <v>600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102.41976843773288</v>
      </c>
      <c r="E14" s="28">
        <v>70.225302265566697</v>
      </c>
      <c r="F14" s="28">
        <v>74.606597336551388</v>
      </c>
      <c r="G14" s="28">
        <v>76.757055569392875</v>
      </c>
      <c r="H14" s="28">
        <v>132.68933644954018</v>
      </c>
      <c r="I14" s="28">
        <v>220.53803723476705</v>
      </c>
      <c r="J14" s="28" t="s">
        <v>36</v>
      </c>
      <c r="K14" s="55">
        <v>543.69718875661999</v>
      </c>
      <c r="L14" s="27" t="s">
        <v>36</v>
      </c>
      <c r="M14" s="67" t="s">
        <v>36</v>
      </c>
      <c r="N14" s="28">
        <v>91.291280023167658</v>
      </c>
      <c r="O14" s="29">
        <v>76.790844427548535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0.8894348311697855</v>
      </c>
      <c r="E15" s="32">
        <f t="shared" si="0"/>
        <v>0.88483880854614039</v>
      </c>
      <c r="F15" s="32">
        <f t="shared" si="0"/>
        <v>0.86263878170387542</v>
      </c>
      <c r="G15" s="32">
        <f t="shared" si="0"/>
        <v>0.88270613904801809</v>
      </c>
      <c r="H15" s="32">
        <f t="shared" si="0"/>
        <v>0.88459557633026786</v>
      </c>
      <c r="I15" s="32">
        <f t="shared" si="0"/>
        <v>0.87891773168646203</v>
      </c>
      <c r="J15" s="32" t="s">
        <v>36</v>
      </c>
      <c r="K15" s="56">
        <f t="shared" ref="K15" si="1">K14/K13</f>
        <v>0.90616198126103331</v>
      </c>
      <c r="L15" s="31" t="s">
        <v>36</v>
      </c>
      <c r="M15" s="68" t="s">
        <v>36</v>
      </c>
      <c r="N15" s="32">
        <f t="shared" ref="N15:O15" si="2">N14/N13</f>
        <v>0.88248237355728731</v>
      </c>
      <c r="O15" s="33">
        <f t="shared" si="2"/>
        <v>0.88309471091680813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0.16688657407407406</v>
      </c>
      <c r="G16" s="2">
        <v>0.16689814814814816</v>
      </c>
      <c r="H16" s="2">
        <v>0.25018518518518518</v>
      </c>
      <c r="I16" s="2">
        <v>0.16666666666666666</v>
      </c>
      <c r="J16" s="2" t="s">
        <v>36</v>
      </c>
      <c r="K16" s="3">
        <v>0.25006944444444446</v>
      </c>
      <c r="L16" s="1" t="s">
        <v>36</v>
      </c>
      <c r="M16" s="69" t="s">
        <v>36</v>
      </c>
      <c r="N16" s="2">
        <v>0.70833333333333337</v>
      </c>
      <c r="O16" s="4">
        <v>0.70841435185185186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0.56337962962962962</v>
      </c>
      <c r="E17" s="2">
        <v>0.57163194444444443</v>
      </c>
      <c r="F17" s="2">
        <v>0.6020833333333333</v>
      </c>
      <c r="G17" s="2">
        <v>0.63770833333333332</v>
      </c>
      <c r="H17" s="2">
        <v>0.57291666666666663</v>
      </c>
      <c r="I17" s="2">
        <v>0.52708333333333335</v>
      </c>
      <c r="J17" s="2" t="s">
        <v>36</v>
      </c>
      <c r="K17" s="3">
        <v>0.31835648148148149</v>
      </c>
      <c r="L17" s="1" t="s">
        <v>36</v>
      </c>
      <c r="M17" s="69" t="s">
        <v>36</v>
      </c>
      <c r="N17" s="2">
        <v>0.84375</v>
      </c>
      <c r="O17" s="4">
        <v>0.86250000000000004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22.2</v>
      </c>
      <c r="G18" s="35">
        <v>23</v>
      </c>
      <c r="H18" s="35">
        <v>20.571428571428573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285.71428571428572</v>
      </c>
      <c r="Q27" s="24" t="s">
        <v>36</v>
      </c>
      <c r="R27" s="24" t="s">
        <v>36</v>
      </c>
      <c r="S27" s="24" t="s">
        <v>36</v>
      </c>
      <c r="T27" s="24">
        <v>795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182.96001412549253</v>
      </c>
      <c r="E28" s="28" t="s">
        <v>36</v>
      </c>
      <c r="F28" s="28" t="s">
        <v>36</v>
      </c>
      <c r="G28" s="28">
        <v>269.00840665429848</v>
      </c>
      <c r="H28" s="28">
        <v>383.27016506240415</v>
      </c>
      <c r="I28" s="28">
        <v>369.51855776470279</v>
      </c>
      <c r="J28" s="28" t="s">
        <v>36</v>
      </c>
      <c r="K28" s="28" t="s">
        <v>36</v>
      </c>
      <c r="L28" s="28" t="s">
        <v>36</v>
      </c>
      <c r="M28" s="28">
        <v>733.43780211226681</v>
      </c>
      <c r="N28" s="28">
        <v>997.42099114096118</v>
      </c>
      <c r="O28" s="28">
        <v>737.81274537604725</v>
      </c>
      <c r="P28" s="27">
        <v>247.47016453594577</v>
      </c>
      <c r="Q28" s="28" t="s">
        <v>36</v>
      </c>
      <c r="R28" s="28" t="s">
        <v>36</v>
      </c>
      <c r="S28" s="28" t="s">
        <v>36</v>
      </c>
      <c r="T28" s="28">
        <v>698.18080214303995</v>
      </c>
      <c r="U28" s="28" t="s">
        <v>36</v>
      </c>
      <c r="V28" s="28">
        <v>733.4170898042463</v>
      </c>
      <c r="W28" s="28">
        <v>854.55620183185977</v>
      </c>
      <c r="X28" s="29">
        <v>910.4937899244369</v>
      </c>
    </row>
    <row r="29" spans="2:44" ht="40.15" customHeight="1">
      <c r="B29" s="206"/>
      <c r="C29" s="30" t="s">
        <v>38</v>
      </c>
      <c r="D29" s="32">
        <f>D28/D27</f>
        <v>0.86397784448149262</v>
      </c>
      <c r="E29" s="32" t="s">
        <v>36</v>
      </c>
      <c r="F29" s="32" t="s">
        <v>36</v>
      </c>
      <c r="G29" s="32">
        <f>G28/G27</f>
        <v>0.85933241014567574</v>
      </c>
      <c r="H29" s="32">
        <f>H28/H27</f>
        <v>0.88446961168247118</v>
      </c>
      <c r="I29" s="32">
        <f>I28/I27</f>
        <v>0.88684453863528667</v>
      </c>
      <c r="J29" s="32" t="s">
        <v>36</v>
      </c>
      <c r="K29" s="32" t="s">
        <v>36</v>
      </c>
      <c r="L29" s="32" t="s">
        <v>36</v>
      </c>
      <c r="M29" s="32">
        <f>M28/M27</f>
        <v>0.88901551771183851</v>
      </c>
      <c r="N29" s="32">
        <f>N28/N27</f>
        <v>0.8673226009921402</v>
      </c>
      <c r="O29" s="32">
        <f>O28/O27</f>
        <v>0.88383818456505669</v>
      </c>
      <c r="P29" s="31">
        <f>P28/P27</f>
        <v>0.8661455758758102</v>
      </c>
      <c r="Q29" s="32" t="s">
        <v>36</v>
      </c>
      <c r="R29" s="32" t="s">
        <v>36</v>
      </c>
      <c r="S29" s="32" t="s">
        <v>36</v>
      </c>
      <c r="T29" s="32">
        <f>T28/T27</f>
        <v>0.87821484546294337</v>
      </c>
      <c r="U29" s="32" t="s">
        <v>36</v>
      </c>
      <c r="V29" s="32">
        <f>V28/V27</f>
        <v>0.88899041188393491</v>
      </c>
      <c r="W29" s="32">
        <f>W28/W27</f>
        <v>0.88168497014398228</v>
      </c>
      <c r="X29" s="33">
        <f>X28/X27</f>
        <v>0.86713694278517794</v>
      </c>
    </row>
    <row r="30" spans="2:44" ht="17.25" customHeight="1">
      <c r="B30" s="207" t="s">
        <v>39</v>
      </c>
      <c r="C30" s="15" t="s">
        <v>40</v>
      </c>
      <c r="D30" s="2">
        <v>0.39791666666666664</v>
      </c>
      <c r="E30" s="2" t="s">
        <v>36</v>
      </c>
      <c r="F30" s="2" t="s">
        <v>36</v>
      </c>
      <c r="G30" s="2">
        <v>0.34049768518518519</v>
      </c>
      <c r="H30" s="2">
        <v>0.25018518518518518</v>
      </c>
      <c r="I30" s="2">
        <v>0.32222222222222224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0.16697916666666668</v>
      </c>
      <c r="O30" s="2">
        <v>0.16693287037037038</v>
      </c>
      <c r="P30" s="1">
        <v>0.70843750000000005</v>
      </c>
      <c r="Q30" s="2" t="s">
        <v>36</v>
      </c>
      <c r="R30" s="2" t="s">
        <v>36</v>
      </c>
      <c r="S30" s="2" t="s">
        <v>36</v>
      </c>
      <c r="T30" s="2">
        <v>0.70861111111111108</v>
      </c>
      <c r="U30" s="2" t="s">
        <v>36</v>
      </c>
      <c r="V30" s="2">
        <v>0.70833333333333337</v>
      </c>
      <c r="W30" s="2">
        <v>0.70847222222222217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0.46962962962962962</v>
      </c>
      <c r="E31" s="2" t="s">
        <v>36</v>
      </c>
      <c r="F31" s="2" t="s">
        <v>36</v>
      </c>
      <c r="G31" s="2">
        <v>0.42222222222222222</v>
      </c>
      <c r="H31" s="2">
        <v>0.39194444444444443</v>
      </c>
      <c r="I31" s="2">
        <v>0.44444444444444442</v>
      </c>
      <c r="J31" s="2" t="s">
        <v>36</v>
      </c>
      <c r="K31" s="2" t="s">
        <v>36</v>
      </c>
      <c r="L31" s="2" t="s">
        <v>36</v>
      </c>
      <c r="M31" s="2">
        <v>0.44236111111111109</v>
      </c>
      <c r="N31" s="2">
        <v>0.44444444444444442</v>
      </c>
      <c r="O31" s="2">
        <v>0.40488425925925925</v>
      </c>
      <c r="P31" s="1">
        <v>0.89027777777777772</v>
      </c>
      <c r="Q31" s="2" t="s">
        <v>36</v>
      </c>
      <c r="R31" s="2" t="s">
        <v>36</v>
      </c>
      <c r="S31" s="2" t="s">
        <v>36</v>
      </c>
      <c r="T31" s="2">
        <v>0.9604166666666667</v>
      </c>
      <c r="U31" s="2" t="s">
        <v>36</v>
      </c>
      <c r="V31" s="2">
        <v>0.96422453703703703</v>
      </c>
      <c r="W31" s="2">
        <v>1.0326388888888889</v>
      </c>
      <c r="X31" s="4">
        <v>1.0350115740740742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12.6</v>
      </c>
      <c r="Q32" s="35" t="s">
        <v>36</v>
      </c>
      <c r="R32" s="35" t="s">
        <v>36</v>
      </c>
      <c r="S32" s="35" t="s">
        <v>36</v>
      </c>
      <c r="T32" s="35">
        <v>4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F214-9020-48D9-B456-9CD615C26F29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M51" sqref="M51"/>
      <selection pane="bottomLeft" activeCell="M51" sqref="M5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145424</v>
      </c>
      <c r="E1" s="77" t="s">
        <v>3</v>
      </c>
      <c r="F1" s="78">
        <f>SUM(G5:G208)</f>
        <v>2899901.0500000007</v>
      </c>
      <c r="G1" s="79" t="s">
        <v>73</v>
      </c>
      <c r="H1" s="80">
        <f>L21+L38+L55+L72+L89+L106+L123+L140+L157+L174+L191+L208</f>
        <v>78.516666666666666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45959</v>
      </c>
      <c r="B2" s="326"/>
      <c r="C2" s="82" t="s">
        <v>34</v>
      </c>
      <c r="D2" s="83">
        <f>AVERAGE(N21,N38,N55,N72,N89,N106,N123,N140,N157,N174,N191,N208)</f>
        <v>593.12889420630847</v>
      </c>
      <c r="E2" s="83" t="s">
        <v>80</v>
      </c>
      <c r="F2" s="84">
        <f>F1/D1</f>
        <v>19.941007330289366</v>
      </c>
      <c r="G2" s="85" t="s">
        <v>81</v>
      </c>
      <c r="H2" s="86">
        <f>COUNT(H5:H208)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2554</v>
      </c>
      <c r="G5" s="95">
        <f t="shared" ref="G5:G6" si="0">E5*F5</f>
        <v>76236.900000000009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3110.4194857916068</v>
      </c>
      <c r="N5" s="99">
        <f>M5/L5</f>
        <v>182.96585210538865</v>
      </c>
      <c r="O5" s="101">
        <f>L5-I5</f>
        <v>0</v>
      </c>
      <c r="P5" s="102">
        <f>N5-K5</f>
        <v>-28.798853776964279</v>
      </c>
      <c r="Q5" s="103">
        <f>N5/K5</f>
        <v>0.86400541271989084</v>
      </c>
      <c r="R5" s="273">
        <f>Q21</f>
        <v>0.86397784448149262</v>
      </c>
      <c r="S5" s="1">
        <v>0.39791666666666664</v>
      </c>
      <c r="T5" s="2">
        <v>0.43212962962962964</v>
      </c>
      <c r="U5" s="104">
        <v>5.8166666666666433</v>
      </c>
      <c r="V5" s="105">
        <v>49.266666666666723</v>
      </c>
      <c r="W5" s="106"/>
      <c r="X5" s="107"/>
      <c r="Y5" s="275"/>
      <c r="Z5" s="276"/>
      <c r="AA5" s="109">
        <f>M5-J5</f>
        <v>-489.5805142083932</v>
      </c>
      <c r="AB5" s="110">
        <f>M5/J5</f>
        <v>0.86400541271989073</v>
      </c>
      <c r="AC5" s="292">
        <f>AB21</f>
        <v>0.86397784448149262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2502</v>
      </c>
      <c r="G6" s="95">
        <f t="shared" si="0"/>
        <v>73859.039999999994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3110.2209944751398</v>
      </c>
      <c r="N6" s="99">
        <f>M6/L6</f>
        <v>182.95417614559645</v>
      </c>
      <c r="O6" s="101">
        <f>L6-I6</f>
        <v>0</v>
      </c>
      <c r="P6" s="102">
        <f>N6-K6</f>
        <v>-28.810529736756479</v>
      </c>
      <c r="Q6" s="103">
        <f>N6/K6</f>
        <v>0.86395027624309439</v>
      </c>
      <c r="R6" s="273"/>
      <c r="S6" s="1">
        <v>0.43611111111111112</v>
      </c>
      <c r="T6" s="2">
        <v>0.46962962962962962</v>
      </c>
      <c r="U6" s="104">
        <v>5.7333333333333236</v>
      </c>
      <c r="V6" s="105">
        <v>48.266666666666644</v>
      </c>
      <c r="W6" s="106">
        <v>0.46962962962962962</v>
      </c>
      <c r="X6" s="107">
        <v>0.51041666666666652</v>
      </c>
      <c r="Y6" s="265"/>
      <c r="Z6" s="266"/>
      <c r="AA6" s="111">
        <f>M6-J6</f>
        <v>-489.77900552486017</v>
      </c>
      <c r="AB6" s="112">
        <f>M6/J6</f>
        <v>0.86395027624309439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3110.3202401333733</v>
      </c>
      <c r="N21" s="139">
        <f>M21/L21</f>
        <v>182.96001412549253</v>
      </c>
      <c r="O21" s="140">
        <f>L21-I21</f>
        <v>0</v>
      </c>
      <c r="P21" s="141">
        <f>N21-K21</f>
        <v>-28.804691756860393</v>
      </c>
      <c r="Q21" s="142">
        <f>N21/K21</f>
        <v>0.86397784448149262</v>
      </c>
      <c r="R21" s="274"/>
      <c r="S21" s="143">
        <f>S5</f>
        <v>0.39791666666666664</v>
      </c>
      <c r="T21" s="144">
        <f>INDEX(T5:T20,COUNTA(T5:T20))</f>
        <v>0.46962962962962962</v>
      </c>
      <c r="U21" s="145"/>
      <c r="V21" s="145"/>
      <c r="W21" s="146"/>
      <c r="X21" s="147"/>
      <c r="Y21" s="261"/>
      <c r="Z21" s="262"/>
      <c r="AA21" s="148">
        <f>M21-J21</f>
        <v>-489.67975986662668</v>
      </c>
      <c r="AB21" s="149">
        <f>M21/J21</f>
        <v>0.86397784448149262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1603</v>
      </c>
      <c r="G22" s="95">
        <f t="shared" ref="G22:G23" si="5">E22*F22</f>
        <v>41100.92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3134.6007604562765</v>
      </c>
      <c r="N22" s="99">
        <f>M22/L22</f>
        <v>284.96370549602511</v>
      </c>
      <c r="O22" s="101">
        <f>L22-I22</f>
        <v>0</v>
      </c>
      <c r="P22" s="102">
        <f>N22-K22</f>
        <v>-42.309021776702139</v>
      </c>
      <c r="Q22" s="103">
        <f>N22/K22</f>
        <v>0.87072243346007683</v>
      </c>
      <c r="R22" s="272">
        <f>Q38</f>
        <v>0.85933241014567574</v>
      </c>
      <c r="S22" s="1">
        <v>0.34049768518518519</v>
      </c>
      <c r="T22" s="2">
        <v>0.36180555555555555</v>
      </c>
      <c r="U22" s="104">
        <v>6.3166666666666416</v>
      </c>
      <c r="V22" s="105">
        <v>30.683333333333309</v>
      </c>
      <c r="W22" s="173"/>
      <c r="X22" s="151"/>
      <c r="Y22" s="275"/>
      <c r="Z22" s="276"/>
      <c r="AA22" s="109">
        <f>M22-J22</f>
        <v>-465.39923954372352</v>
      </c>
      <c r="AB22" s="152">
        <f>M22/J22</f>
        <v>0.87072243346007683</v>
      </c>
      <c r="AC22" s="277">
        <f>AB38</f>
        <v>0.85933241014567574</v>
      </c>
    </row>
    <row r="23" spans="1:29" ht="15.75" customHeight="1">
      <c r="A23" s="268"/>
      <c r="B23" s="92" t="s">
        <v>111</v>
      </c>
      <c r="C23" s="263" t="s">
        <v>270</v>
      </c>
      <c r="D23" s="264"/>
      <c r="E23" s="93">
        <v>27.14</v>
      </c>
      <c r="F23" s="94">
        <v>4121</v>
      </c>
      <c r="G23" s="95">
        <f t="shared" si="5"/>
        <v>111843.94</v>
      </c>
      <c r="H23" s="96"/>
      <c r="I23" s="97">
        <v>12</v>
      </c>
      <c r="J23" s="98">
        <v>3600</v>
      </c>
      <c r="K23" s="99">
        <f t="shared" si="3"/>
        <v>300</v>
      </c>
      <c r="L23" s="100">
        <v>12</v>
      </c>
      <c r="M23" s="98">
        <f>F23/V23*60</f>
        <v>3052.5925925925885</v>
      </c>
      <c r="N23" s="99">
        <f>M23/L23</f>
        <v>254.38271604938237</v>
      </c>
      <c r="O23" s="101">
        <f>L23-I23</f>
        <v>0</v>
      </c>
      <c r="P23" s="102">
        <f>N23-K23</f>
        <v>-45.617283950617633</v>
      </c>
      <c r="Q23" s="103">
        <f>N23/K23</f>
        <v>0.84794238683127454</v>
      </c>
      <c r="R23" s="273"/>
      <c r="S23" s="1">
        <v>0.36597222222222214</v>
      </c>
      <c r="T23" s="2">
        <v>0.42222222222222222</v>
      </c>
      <c r="U23" s="104">
        <v>5.9999999999998987</v>
      </c>
      <c r="V23" s="105">
        <v>81.000000000000114</v>
      </c>
      <c r="W23" s="106"/>
      <c r="X23" s="107"/>
      <c r="Y23" s="265"/>
      <c r="Z23" s="266"/>
      <c r="AA23" s="111">
        <f>M23-J23</f>
        <v>-547.40740740741148</v>
      </c>
      <c r="AB23" s="103">
        <f>M23/J23</f>
        <v>0.84794238683127454</v>
      </c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3093.5966765244325</v>
      </c>
      <c r="N38" s="139">
        <f>M38/L38</f>
        <v>269.00840665429848</v>
      </c>
      <c r="O38" s="140">
        <f>L38-I38</f>
        <v>0</v>
      </c>
      <c r="P38" s="141">
        <f>N38-K38</f>
        <v>-44.03507160657108</v>
      </c>
      <c r="Q38" s="142">
        <f>N38/K38</f>
        <v>0.85933241014567574</v>
      </c>
      <c r="R38" s="274"/>
      <c r="S38" s="143">
        <f>S22</f>
        <v>0.34049768518518519</v>
      </c>
      <c r="T38" s="144">
        <f>INDEX(T22:T37,COUNTA(T22:T37))</f>
        <v>0.42222222222222222</v>
      </c>
      <c r="U38" s="145"/>
      <c r="V38" s="156"/>
      <c r="W38" s="135"/>
      <c r="X38" s="139"/>
      <c r="Y38" s="261"/>
      <c r="Z38" s="262"/>
      <c r="AA38" s="157">
        <f>M38-J38</f>
        <v>-506.4033234755675</v>
      </c>
      <c r="AB38" s="142">
        <f>M38/J38</f>
        <v>0.85933241014567574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3286</v>
      </c>
      <c r="G39" s="159">
        <f t="shared" ref="G39:G41" si="9">E39*F39</f>
        <v>46102.579999999994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2299.6889580093307</v>
      </c>
      <c r="N39" s="163">
        <f>M39/L39</f>
        <v>383.28149300155513</v>
      </c>
      <c r="O39" s="165">
        <f>L39-I39</f>
        <v>0</v>
      </c>
      <c r="P39" s="166">
        <f>N39-K39</f>
        <v>-50.05184033177818</v>
      </c>
      <c r="Q39" s="152">
        <f>N39/K39</f>
        <v>0.88449575308051187</v>
      </c>
      <c r="R39" s="272">
        <f>Q55</f>
        <v>0.88446961168247118</v>
      </c>
      <c r="S39" s="167">
        <v>0.25018518518518518</v>
      </c>
      <c r="T39" s="168">
        <v>0.30972222222222223</v>
      </c>
      <c r="U39" s="169"/>
      <c r="V39" s="170">
        <v>85.733333333333363</v>
      </c>
      <c r="W39" s="168"/>
      <c r="X39" s="171"/>
      <c r="Y39" s="275"/>
      <c r="Z39" s="276"/>
      <c r="AA39" s="109">
        <f>M39-J39</f>
        <v>-300.31104199066931</v>
      </c>
      <c r="AB39" s="152">
        <f>M39/J39</f>
        <v>0.88449575308051176</v>
      </c>
      <c r="AC39" s="277">
        <f>AB55</f>
        <v>0.88446961168247107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1678</v>
      </c>
      <c r="G40" s="95">
        <f t="shared" si="9"/>
        <v>29750.940000000002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2299.5051389417577</v>
      </c>
      <c r="N40" s="99">
        <f>M40/L40</f>
        <v>383.25085649029296</v>
      </c>
      <c r="O40" s="101">
        <f>L40-I40</f>
        <v>0</v>
      </c>
      <c r="P40" s="102">
        <f>N40-K40</f>
        <v>-50.082476843040354</v>
      </c>
      <c r="Q40" s="103">
        <f>N40/K40</f>
        <v>0.88442505343913769</v>
      </c>
      <c r="R40" s="273"/>
      <c r="S40" s="1">
        <v>0.31473379629629628</v>
      </c>
      <c r="T40" s="2">
        <v>0.34513888888888888</v>
      </c>
      <c r="U40" s="104">
        <v>7.2166666666666224</v>
      </c>
      <c r="V40" s="105">
        <v>43.78333333333336</v>
      </c>
      <c r="W40" s="106"/>
      <c r="X40" s="113"/>
      <c r="Y40" s="265"/>
      <c r="Z40" s="266"/>
      <c r="AA40" s="111">
        <f>M40-J40</f>
        <v>-300.49486105824235</v>
      </c>
      <c r="AB40" s="103">
        <f>M40/J40</f>
        <v>0.88442505343913758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2315</v>
      </c>
      <c r="G41" s="95">
        <f t="shared" si="9"/>
        <v>33544.35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2299.6688741721855</v>
      </c>
      <c r="N41" s="99">
        <f>M41/L41</f>
        <v>383.27814569536423</v>
      </c>
      <c r="O41" s="101">
        <f>L41-I41</f>
        <v>0</v>
      </c>
      <c r="P41" s="102">
        <f>N41-K41</f>
        <v>-50.055187637969084</v>
      </c>
      <c r="Q41" s="103">
        <f>N41/K41</f>
        <v>0.88448802852776365</v>
      </c>
      <c r="R41" s="273"/>
      <c r="S41" s="1">
        <v>0.35</v>
      </c>
      <c r="T41" s="2">
        <v>0.39194444444444443</v>
      </c>
      <c r="U41" s="104">
        <v>6.9999999999999751</v>
      </c>
      <c r="V41" s="105">
        <v>60.400000000000006</v>
      </c>
      <c r="W41" s="106"/>
      <c r="X41" s="113"/>
      <c r="Y41" s="265"/>
      <c r="Z41" s="266"/>
      <c r="AA41" s="111">
        <f>M41-J41</f>
        <v>-300.3311258278145</v>
      </c>
      <c r="AB41" s="103">
        <f>M41/J41</f>
        <v>0.88448802852776365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2299.6209903744248</v>
      </c>
      <c r="N55" s="139">
        <f>M55/L55</f>
        <v>383.27016506240415</v>
      </c>
      <c r="O55" s="140">
        <f>L55-I55</f>
        <v>0</v>
      </c>
      <c r="P55" s="141">
        <f>N55-K55</f>
        <v>-50.063168270929168</v>
      </c>
      <c r="Q55" s="142">
        <f>N55/K55</f>
        <v>0.88446961168247118</v>
      </c>
      <c r="R55" s="274"/>
      <c r="S55" s="143">
        <f>S39</f>
        <v>0.25018518518518518</v>
      </c>
      <c r="T55" s="144">
        <f>INDEX(T39:T54,COUNTA(T39:T54))</f>
        <v>0.39194444444444443</v>
      </c>
      <c r="U55" s="145"/>
      <c r="V55" s="156"/>
      <c r="W55" s="135"/>
      <c r="X55" s="139"/>
      <c r="Y55" s="261"/>
      <c r="Z55" s="262"/>
      <c r="AA55" s="157">
        <f>M55-J55</f>
        <v>-300.37900962557524</v>
      </c>
      <c r="AB55" s="142">
        <f>M55/J55</f>
        <v>0.88446961168247107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2819</v>
      </c>
      <c r="G56" s="95">
        <f t="shared" ref="G56:G57" si="14">E56*F56</f>
        <v>54660.41</v>
      </c>
      <c r="H56" s="96"/>
      <c r="I56" s="97">
        <v>6</v>
      </c>
      <c r="J56" s="98">
        <v>2500</v>
      </c>
      <c r="K56" s="99">
        <f t="shared" si="12"/>
        <v>416.66666666666669</v>
      </c>
      <c r="L56" s="100">
        <v>6</v>
      </c>
      <c r="M56" s="98">
        <f>F56/V56*60</f>
        <v>2216.7758846657948</v>
      </c>
      <c r="N56" s="99">
        <f>M56/L56</f>
        <v>369.46264744429914</v>
      </c>
      <c r="O56" s="101">
        <f>L56-I56</f>
        <v>0</v>
      </c>
      <c r="P56" s="102">
        <f>N56-K56</f>
        <v>-47.204019222367549</v>
      </c>
      <c r="Q56" s="103">
        <f>N56/K56</f>
        <v>0.88671035386631791</v>
      </c>
      <c r="R56" s="272">
        <f>Q72</f>
        <v>0.88684453863528667</v>
      </c>
      <c r="S56" s="1">
        <v>0.32222222222222224</v>
      </c>
      <c r="T56" s="2">
        <v>0.37520833333333331</v>
      </c>
      <c r="U56" s="104">
        <v>5.5666666666666842</v>
      </c>
      <c r="V56" s="105">
        <v>76.29999999999994</v>
      </c>
      <c r="W56" s="106"/>
      <c r="X56" s="171"/>
      <c r="Y56" s="275"/>
      <c r="Z56" s="276"/>
      <c r="AA56" s="109">
        <f>M56-J56</f>
        <v>-283.22411533420518</v>
      </c>
      <c r="AB56" s="152">
        <f>M56/J56</f>
        <v>0.88671035386631791</v>
      </c>
      <c r="AC56" s="277">
        <f>AB72</f>
        <v>0.88684453863528667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3474</v>
      </c>
      <c r="G57" s="95">
        <f t="shared" si="14"/>
        <v>68437.8</v>
      </c>
      <c r="H57" s="113"/>
      <c r="I57" s="97">
        <v>6</v>
      </c>
      <c r="J57" s="98">
        <v>2500</v>
      </c>
      <c r="K57" s="99">
        <f t="shared" si="12"/>
        <v>416.66666666666669</v>
      </c>
      <c r="L57" s="114">
        <v>6</v>
      </c>
      <c r="M57" s="98">
        <f>F57/V57*60</f>
        <v>2217.4468085106387</v>
      </c>
      <c r="N57" s="99">
        <f>M57/L57</f>
        <v>369.57446808510645</v>
      </c>
      <c r="O57" s="101">
        <f>L57-I57</f>
        <v>0</v>
      </c>
      <c r="P57" s="102">
        <f>N57-K57</f>
        <v>-47.09219858156024</v>
      </c>
      <c r="Q57" s="103">
        <f>N57/K57</f>
        <v>0.88697872340425543</v>
      </c>
      <c r="R57" s="273"/>
      <c r="S57" s="1">
        <v>0.37916666666666665</v>
      </c>
      <c r="T57" s="2">
        <v>0.44444444444444442</v>
      </c>
      <c r="U57" s="104">
        <v>5.7000000000000117</v>
      </c>
      <c r="V57" s="105">
        <v>93.999999999999986</v>
      </c>
      <c r="W57" s="106"/>
      <c r="X57" s="113"/>
      <c r="Y57" s="265"/>
      <c r="Z57" s="266"/>
      <c r="AA57" s="111">
        <f>M57-J57</f>
        <v>-282.55319148936132</v>
      </c>
      <c r="AB57" s="103">
        <f>M57/J57</f>
        <v>0.88697872340425543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2217.1113465882167</v>
      </c>
      <c r="N72" s="139">
        <f t="shared" ref="N72:N77" si="18">M72/L72</f>
        <v>369.51855776470279</v>
      </c>
      <c r="O72" s="140">
        <f t="shared" ref="O72:O77" si="19">L72-I72</f>
        <v>0</v>
      </c>
      <c r="P72" s="141">
        <f t="shared" ref="P72:P77" si="20">N72-K72</f>
        <v>-47.148108901963894</v>
      </c>
      <c r="Q72" s="142">
        <f t="shared" ref="Q72:Q77" si="21">N72/K72</f>
        <v>0.88684453863528667</v>
      </c>
      <c r="R72" s="274"/>
      <c r="S72" s="143">
        <f>S56</f>
        <v>0.32222222222222224</v>
      </c>
      <c r="T72" s="144">
        <f>INDEX(T56:T71,COUNTA(T56:T71))</f>
        <v>0.44444444444444442</v>
      </c>
      <c r="U72" s="145"/>
      <c r="V72" s="156"/>
      <c r="W72" s="135"/>
      <c r="X72" s="139"/>
      <c r="Y72" s="261"/>
      <c r="Z72" s="262"/>
      <c r="AA72" s="157">
        <f t="shared" ref="AA72:AA77" si="22">M72-J72</f>
        <v>-282.88865341178325</v>
      </c>
      <c r="AB72" s="142">
        <f t="shared" ref="AB72:AB77" si="23">M72/J72</f>
        <v>0.88684453863528667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3087</v>
      </c>
      <c r="G73" s="159">
        <f t="shared" ref="G73:G77" si="24">E73*F73</f>
        <v>66216.149999999994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2940.0000000000009</v>
      </c>
      <c r="N73" s="163">
        <f t="shared" si="18"/>
        <v>735.00000000000023</v>
      </c>
      <c r="O73" s="165">
        <f t="shared" si="19"/>
        <v>0</v>
      </c>
      <c r="P73" s="166">
        <f t="shared" si="20"/>
        <v>-89.999999999999773</v>
      </c>
      <c r="Q73" s="152">
        <f t="shared" si="21"/>
        <v>0.89090909090909121</v>
      </c>
      <c r="R73" s="272">
        <f>Q89</f>
        <v>0.88901551771183851</v>
      </c>
      <c r="S73" s="167">
        <v>0.16666666666666666</v>
      </c>
      <c r="T73" s="168">
        <v>0.21041666666666664</v>
      </c>
      <c r="U73" s="169"/>
      <c r="V73" s="170">
        <v>62.999999999999979</v>
      </c>
      <c r="W73" s="173"/>
      <c r="X73" s="151"/>
      <c r="Y73" s="275"/>
      <c r="Z73" s="276"/>
      <c r="AA73" s="109">
        <f t="shared" si="22"/>
        <v>-359.99999999999909</v>
      </c>
      <c r="AB73" s="152">
        <f t="shared" si="23"/>
        <v>0.89090909090909121</v>
      </c>
      <c r="AC73" s="277">
        <f>AB89</f>
        <v>0.88901551771183851</v>
      </c>
    </row>
    <row r="74" spans="1:29" ht="15.75" customHeight="1">
      <c r="A74" s="281"/>
      <c r="B74" s="92" t="s">
        <v>111</v>
      </c>
      <c r="C74" s="263" t="s">
        <v>116</v>
      </c>
      <c r="D74" s="264"/>
      <c r="E74" s="93">
        <v>17.89</v>
      </c>
      <c r="F74" s="94">
        <v>3335</v>
      </c>
      <c r="G74" s="95">
        <f t="shared" si="24"/>
        <v>59663.15</v>
      </c>
      <c r="H74" s="96"/>
      <c r="I74" s="97">
        <v>4</v>
      </c>
      <c r="J74" s="98">
        <v>3300</v>
      </c>
      <c r="K74" s="99">
        <f t="shared" ref="K74:K77" si="25">J74/I74</f>
        <v>825</v>
      </c>
      <c r="L74" s="100">
        <v>4</v>
      </c>
      <c r="M74" s="98">
        <f>F74/V74*60</f>
        <v>2936.1702127659582</v>
      </c>
      <c r="N74" s="99">
        <f t="shared" si="18"/>
        <v>734.04255319148956</v>
      </c>
      <c r="O74" s="101">
        <f t="shared" si="19"/>
        <v>0</v>
      </c>
      <c r="P74" s="102">
        <f t="shared" si="20"/>
        <v>-90.95744680851044</v>
      </c>
      <c r="Q74" s="103">
        <f t="shared" si="21"/>
        <v>0.88974854932301761</v>
      </c>
      <c r="R74" s="273"/>
      <c r="S74" s="1">
        <v>0.21458333333333332</v>
      </c>
      <c r="T74" s="2">
        <v>0.2619097222222222</v>
      </c>
      <c r="U74" s="104">
        <v>6.0000000000000187</v>
      </c>
      <c r="V74" s="105">
        <v>68.149999999999977</v>
      </c>
      <c r="W74" s="106"/>
      <c r="X74" s="107"/>
      <c r="Y74" s="265"/>
      <c r="Z74" s="266"/>
      <c r="AA74" s="111">
        <f t="shared" si="22"/>
        <v>-363.82978723404176</v>
      </c>
      <c r="AB74" s="103">
        <f t="shared" si="23"/>
        <v>0.88974854932301761</v>
      </c>
      <c r="AC74" s="278"/>
    </row>
    <row r="75" spans="1:29" ht="15.75" customHeight="1">
      <c r="A75" s="281"/>
      <c r="B75" s="92" t="s">
        <v>111</v>
      </c>
      <c r="C75" s="263" t="s">
        <v>115</v>
      </c>
      <c r="D75" s="264"/>
      <c r="E75" s="93">
        <v>22.28</v>
      </c>
      <c r="F75" s="94">
        <v>1420</v>
      </c>
      <c r="G75" s="95">
        <f t="shared" si="24"/>
        <v>31637.600000000002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2931.1926605504491</v>
      </c>
      <c r="N75" s="99">
        <f t="shared" si="18"/>
        <v>586.23853211008986</v>
      </c>
      <c r="O75" s="101">
        <f t="shared" si="19"/>
        <v>0</v>
      </c>
      <c r="P75" s="102">
        <f t="shared" si="20"/>
        <v>-73.761467889910136</v>
      </c>
      <c r="Q75" s="103">
        <f t="shared" si="21"/>
        <v>0.88824020016680283</v>
      </c>
      <c r="R75" s="273"/>
      <c r="S75" s="1">
        <v>0.26597222222222217</v>
      </c>
      <c r="T75" s="2">
        <v>0.28615740740740742</v>
      </c>
      <c r="U75" s="104">
        <v>5.8499999999999552</v>
      </c>
      <c r="V75" s="105">
        <v>29.066666666666762</v>
      </c>
      <c r="W75" s="106"/>
      <c r="X75" s="107"/>
      <c r="Y75" s="265"/>
      <c r="Z75" s="266"/>
      <c r="AA75" s="111">
        <f t="shared" si="22"/>
        <v>-368.80733944955091</v>
      </c>
      <c r="AB75" s="103">
        <f t="shared" si="23"/>
        <v>0.88824020016680272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4952</v>
      </c>
      <c r="G76" s="95">
        <f t="shared" si="24"/>
        <v>106220.4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2931.623088307846</v>
      </c>
      <c r="N76" s="99">
        <f t="shared" si="18"/>
        <v>977.20769610261539</v>
      </c>
      <c r="O76" s="101">
        <f t="shared" si="19"/>
        <v>0</v>
      </c>
      <c r="P76" s="102">
        <f t="shared" si="20"/>
        <v>-122.79230389738461</v>
      </c>
      <c r="Q76" s="103">
        <f t="shared" si="21"/>
        <v>0.88837063282055939</v>
      </c>
      <c r="R76" s="273"/>
      <c r="S76" s="1">
        <v>0.2902777777777778</v>
      </c>
      <c r="T76" s="2">
        <v>0.3606597222222222</v>
      </c>
      <c r="U76" s="104">
        <v>5.9333333333333549</v>
      </c>
      <c r="V76" s="105">
        <v>101.34999999999994</v>
      </c>
      <c r="W76" s="106"/>
      <c r="X76" s="107"/>
      <c r="Y76" s="265"/>
      <c r="Z76" s="266"/>
      <c r="AA76" s="111">
        <f t="shared" si="22"/>
        <v>-368.37691169215395</v>
      </c>
      <c r="AB76" s="103">
        <f t="shared" si="23"/>
        <v>0.88837063282055939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5451</v>
      </c>
      <c r="G77" s="95">
        <f t="shared" si="24"/>
        <v>90813.66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2929.770080621081</v>
      </c>
      <c r="N77" s="99">
        <f t="shared" si="18"/>
        <v>732.44252015527024</v>
      </c>
      <c r="O77" s="101">
        <f t="shared" si="19"/>
        <v>0</v>
      </c>
      <c r="P77" s="102">
        <f t="shared" si="20"/>
        <v>-92.557479844729755</v>
      </c>
      <c r="Q77" s="103">
        <f t="shared" si="21"/>
        <v>0.88780911533972151</v>
      </c>
      <c r="R77" s="273"/>
      <c r="S77" s="1">
        <v>0.36483796296296295</v>
      </c>
      <c r="T77" s="2">
        <v>0.44236111111111109</v>
      </c>
      <c r="U77" s="104">
        <v>6.0166666666666746</v>
      </c>
      <c r="V77" s="105">
        <v>111.63333333333333</v>
      </c>
      <c r="W77" s="106"/>
      <c r="X77" s="107"/>
      <c r="Y77" s="265"/>
      <c r="Z77" s="266"/>
      <c r="AA77" s="111">
        <f t="shared" si="22"/>
        <v>-370.22991937891902</v>
      </c>
      <c r="AB77" s="103">
        <f t="shared" si="23"/>
        <v>0.88780911533972151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2933.7512084490672</v>
      </c>
      <c r="N89" s="139">
        <f>M89/L89</f>
        <v>733.43780211226681</v>
      </c>
      <c r="O89" s="140">
        <f>L89-I89</f>
        <v>0</v>
      </c>
      <c r="P89" s="141">
        <f>N89-K89</f>
        <v>-91.562197887733191</v>
      </c>
      <c r="Q89" s="142">
        <f>N89/K89</f>
        <v>0.88901551771183851</v>
      </c>
      <c r="R89" s="274"/>
      <c r="S89" s="143">
        <f>S73</f>
        <v>0.16666666666666666</v>
      </c>
      <c r="T89" s="144">
        <f>INDEX(T73:T88,COUNTA(T73:T88))</f>
        <v>0.44236111111111109</v>
      </c>
      <c r="U89" s="145"/>
      <c r="V89" s="156"/>
      <c r="W89" s="89"/>
      <c r="X89" s="91"/>
      <c r="Y89" s="261"/>
      <c r="Z89" s="262"/>
      <c r="AA89" s="157">
        <f>M89-J89</f>
        <v>-366.24879155093276</v>
      </c>
      <c r="AB89" s="142">
        <f>M89/J89</f>
        <v>0.88901551771183851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1836</v>
      </c>
      <c r="G90" s="159">
        <f t="shared" ref="G90:G93" si="29">E90*F90</f>
        <v>33378.479999999996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3098.7341772151894</v>
      </c>
      <c r="N90" s="163">
        <f>M90/L90</f>
        <v>1032.9113924050632</v>
      </c>
      <c r="O90" s="165">
        <f>L90-I90</f>
        <v>0</v>
      </c>
      <c r="P90" s="166">
        <f>N90-K90</f>
        <v>-167.08860759493678</v>
      </c>
      <c r="Q90" s="152">
        <f>N90/K90</f>
        <v>0.860759493670886</v>
      </c>
      <c r="R90" s="272">
        <f>Q106</f>
        <v>0.8673226009921402</v>
      </c>
      <c r="S90" s="167">
        <v>0.16697916666666668</v>
      </c>
      <c r="T90" s="168">
        <v>0.19166666666666668</v>
      </c>
      <c r="U90" s="169"/>
      <c r="V90" s="170">
        <v>35.550000000000004</v>
      </c>
      <c r="W90" s="173"/>
      <c r="X90" s="151"/>
      <c r="Y90" s="275"/>
      <c r="Z90" s="276"/>
      <c r="AA90" s="109">
        <f>M90-J90</f>
        <v>-501.26582278481055</v>
      </c>
      <c r="AB90" s="152">
        <f>M90/J90</f>
        <v>0.860759493670886</v>
      </c>
      <c r="AC90" s="277">
        <f>AB106</f>
        <v>0.8673226009921402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2651</v>
      </c>
      <c r="G91" s="95">
        <f t="shared" si="29"/>
        <v>48195.18</v>
      </c>
      <c r="H91" s="96"/>
      <c r="I91" s="97">
        <v>3</v>
      </c>
      <c r="J91" s="98">
        <v>3600</v>
      </c>
      <c r="K91" s="99">
        <f t="shared" ref="K91:K128" si="30">J91/I91</f>
        <v>1200</v>
      </c>
      <c r="L91" s="100">
        <v>3</v>
      </c>
      <c r="M91" s="98">
        <f>F91/V91*60</f>
        <v>3099.5777849951273</v>
      </c>
      <c r="N91" s="99">
        <f>M91/L91</f>
        <v>1033.1925949983759</v>
      </c>
      <c r="O91" s="101">
        <f>L91-I91</f>
        <v>0</v>
      </c>
      <c r="P91" s="102">
        <f>N91-K91</f>
        <v>-166.80740500162415</v>
      </c>
      <c r="Q91" s="103">
        <f>N91/K91</f>
        <v>0.8609938291653132</v>
      </c>
      <c r="R91" s="273"/>
      <c r="S91" s="1">
        <v>0.20208333333333331</v>
      </c>
      <c r="T91" s="2">
        <v>0.23771990740740739</v>
      </c>
      <c r="U91" s="104">
        <v>14.999999999999947</v>
      </c>
      <c r="V91" s="105">
        <v>51.316666666666684</v>
      </c>
      <c r="W91" s="106"/>
      <c r="X91" s="107"/>
      <c r="Y91" s="265"/>
      <c r="Z91" s="266"/>
      <c r="AA91" s="111">
        <f>M91-J91</f>
        <v>-500.42221500487267</v>
      </c>
      <c r="AB91" s="103">
        <f>M91/J91</f>
        <v>0.8609938291653132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6854</v>
      </c>
      <c r="G92" s="95">
        <f t="shared" si="29"/>
        <v>97875.12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3100.9677013949986</v>
      </c>
      <c r="N92" s="99">
        <f>M92/L92</f>
        <v>1033.6559004649996</v>
      </c>
      <c r="O92" s="101">
        <f>L92-I92</f>
        <v>0</v>
      </c>
      <c r="P92" s="102">
        <f>N92-K92</f>
        <v>-166.3440995350004</v>
      </c>
      <c r="Q92" s="103">
        <f>N92/K92</f>
        <v>0.86137991705416639</v>
      </c>
      <c r="R92" s="273"/>
      <c r="S92" s="1">
        <v>0.25096064814814817</v>
      </c>
      <c r="T92" s="2">
        <v>0.34305555555555556</v>
      </c>
      <c r="U92" s="104">
        <v>19.066666666666716</v>
      </c>
      <c r="V92" s="105">
        <v>132.61666666666665</v>
      </c>
      <c r="W92" s="106"/>
      <c r="X92" s="107"/>
      <c r="Y92" s="265"/>
      <c r="Z92" s="266"/>
      <c r="AA92" s="111">
        <f>M92-J92</f>
        <v>-499.03229860500142</v>
      </c>
      <c r="AB92" s="103">
        <f>M92/J92</f>
        <v>0.86137991705416628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5763</v>
      </c>
      <c r="G93" s="95">
        <f t="shared" si="29"/>
        <v>80854.89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2669.7722300862188</v>
      </c>
      <c r="N93" s="99">
        <f>M93/L93</f>
        <v>889.92407669540626</v>
      </c>
      <c r="O93" s="101">
        <f>L93-I93</f>
        <v>0</v>
      </c>
      <c r="P93" s="102">
        <f>N93-K93</f>
        <v>-110.07592330459374</v>
      </c>
      <c r="Q93" s="103">
        <f>N93/K93</f>
        <v>0.8899240766954063</v>
      </c>
      <c r="R93" s="273"/>
      <c r="S93" s="1">
        <v>0.35450231481481481</v>
      </c>
      <c r="T93" s="2">
        <v>0.44444444444444442</v>
      </c>
      <c r="U93" s="104">
        <v>16.483333333333327</v>
      </c>
      <c r="V93" s="105">
        <v>129.51666666666662</v>
      </c>
      <c r="W93" s="106"/>
      <c r="X93" s="107"/>
      <c r="Y93" s="265"/>
      <c r="Z93" s="266"/>
      <c r="AA93" s="111">
        <f>M93-J93</f>
        <v>-330.22776991378123</v>
      </c>
      <c r="AB93" s="103">
        <f>M93/J93</f>
        <v>0.8899240766954063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2992.2629734228835</v>
      </c>
      <c r="N106" s="139">
        <f t="shared" ref="N106:N112" si="34">M106/L106</f>
        <v>997.42099114096118</v>
      </c>
      <c r="O106" s="140">
        <f t="shared" ref="O106:O112" si="35">L106-I106</f>
        <v>0</v>
      </c>
      <c r="P106" s="141">
        <f t="shared" ref="P106:P112" si="36">N106-K106</f>
        <v>-152.57900885903882</v>
      </c>
      <c r="Q106" s="142">
        <f t="shared" ref="Q106:Q112" si="37">N106/K106</f>
        <v>0.8673226009921402</v>
      </c>
      <c r="R106" s="274"/>
      <c r="S106" s="143">
        <f>S90</f>
        <v>0.16697916666666668</v>
      </c>
      <c r="T106" s="144">
        <f>INDEX(T90:T105,COUNTA(T90:T105))</f>
        <v>0.44444444444444442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-457.73702657711647</v>
      </c>
      <c r="AB106" s="142">
        <f t="shared" ref="AB106:AB112" si="39">M106/J106</f>
        <v>0.8673226009921402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2014</v>
      </c>
      <c r="G107" s="159">
        <f t="shared" ref="G107:G112" si="40">E107*F107</f>
        <v>50410.420000000006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2903.6443732478988</v>
      </c>
      <c r="N107" s="163">
        <f t="shared" si="34"/>
        <v>725.9110933119747</v>
      </c>
      <c r="O107" s="165">
        <f t="shared" si="35"/>
        <v>0</v>
      </c>
      <c r="P107" s="166">
        <f t="shared" si="36"/>
        <v>-99.088906688025304</v>
      </c>
      <c r="Q107" s="152">
        <f t="shared" si="37"/>
        <v>0.87989223431754504</v>
      </c>
      <c r="R107" s="272">
        <f>Q123</f>
        <v>0.88383818456505669</v>
      </c>
      <c r="S107" s="167">
        <v>0.16693287037037038</v>
      </c>
      <c r="T107" s="168">
        <v>0.19583333333333333</v>
      </c>
      <c r="U107" s="169"/>
      <c r="V107" s="170">
        <v>41.616666666666646</v>
      </c>
      <c r="W107" s="168"/>
      <c r="X107" s="171"/>
      <c r="Y107" s="275"/>
      <c r="Z107" s="276"/>
      <c r="AA107" s="109">
        <f t="shared" si="38"/>
        <v>-396.35562675210122</v>
      </c>
      <c r="AB107" s="152">
        <f t="shared" si="39"/>
        <v>0.87989223431754504</v>
      </c>
      <c r="AC107" s="277">
        <f>AB123</f>
        <v>0.88383818456505669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1595</v>
      </c>
      <c r="G108" s="95">
        <f t="shared" si="40"/>
        <v>40592.75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2902.9322548028322</v>
      </c>
      <c r="N108" s="99">
        <f t="shared" si="34"/>
        <v>725.73306370070804</v>
      </c>
      <c r="O108" s="101">
        <f t="shared" si="35"/>
        <v>0</v>
      </c>
      <c r="P108" s="102">
        <f t="shared" si="36"/>
        <v>-99.266936299291956</v>
      </c>
      <c r="Q108" s="103">
        <f t="shared" si="37"/>
        <v>0.87967644084934304</v>
      </c>
      <c r="R108" s="273"/>
      <c r="S108" s="1">
        <v>0.20557870370370371</v>
      </c>
      <c r="T108" s="2">
        <v>0.22847222222222222</v>
      </c>
      <c r="U108" s="104">
        <v>14.033333333333342</v>
      </c>
      <c r="V108" s="105">
        <v>32.966666666666654</v>
      </c>
      <c r="W108" s="106"/>
      <c r="X108" s="113"/>
      <c r="Y108" s="265"/>
      <c r="Z108" s="266"/>
      <c r="AA108" s="111">
        <f t="shared" si="38"/>
        <v>-397.06774519716782</v>
      </c>
      <c r="AB108" s="103">
        <f t="shared" si="39"/>
        <v>0.87967644084934304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446</v>
      </c>
      <c r="G109" s="95">
        <f t="shared" si="40"/>
        <v>11921.58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2903.4358047016312</v>
      </c>
      <c r="N109" s="99">
        <f t="shared" si="34"/>
        <v>725.85895117540781</v>
      </c>
      <c r="O109" s="101">
        <f t="shared" si="35"/>
        <v>0</v>
      </c>
      <c r="P109" s="102">
        <f t="shared" si="36"/>
        <v>-99.14104882459219</v>
      </c>
      <c r="Q109" s="103">
        <f t="shared" si="37"/>
        <v>0.87982903172776705</v>
      </c>
      <c r="R109" s="273"/>
      <c r="S109" s="1">
        <v>0.24097222222222223</v>
      </c>
      <c r="T109" s="2">
        <v>0.24737268518518518</v>
      </c>
      <c r="U109" s="104">
        <v>18.000000000000014</v>
      </c>
      <c r="V109" s="105">
        <v>9.2166666666666544</v>
      </c>
      <c r="W109" s="106"/>
      <c r="X109" s="113"/>
      <c r="Y109" s="265"/>
      <c r="Z109" s="266"/>
      <c r="AA109" s="111">
        <f t="shared" si="38"/>
        <v>-396.56419529836876</v>
      </c>
      <c r="AB109" s="103">
        <f t="shared" si="39"/>
        <v>0.87982903172776705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2366</v>
      </c>
      <c r="G110" s="95">
        <f t="shared" si="40"/>
        <v>70980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2678.4905660377376</v>
      </c>
      <c r="N110" s="99">
        <f t="shared" si="34"/>
        <v>669.6226415094344</v>
      </c>
      <c r="O110" s="101">
        <f t="shared" si="35"/>
        <v>0</v>
      </c>
      <c r="P110" s="102">
        <f t="shared" si="36"/>
        <v>-80.377358490565598</v>
      </c>
      <c r="Q110" s="103">
        <f t="shared" si="37"/>
        <v>0.89283018867924591</v>
      </c>
      <c r="R110" s="273"/>
      <c r="S110" s="1">
        <v>0.26111111111111113</v>
      </c>
      <c r="T110" s="2">
        <v>0.29791666666666666</v>
      </c>
      <c r="U110" s="104">
        <v>19.78333333333336</v>
      </c>
      <c r="V110" s="105">
        <v>52.999999999999972</v>
      </c>
      <c r="W110" s="106"/>
      <c r="X110" s="107"/>
      <c r="Y110" s="265"/>
      <c r="Z110" s="266"/>
      <c r="AA110" s="111">
        <f t="shared" si="38"/>
        <v>-321.50943396226239</v>
      </c>
      <c r="AB110" s="103">
        <f t="shared" si="39"/>
        <v>0.89283018867924591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2111</v>
      </c>
      <c r="G111" s="95">
        <f t="shared" si="40"/>
        <v>52395.020000000004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2902.8265851795268</v>
      </c>
      <c r="N111" s="99">
        <f t="shared" si="34"/>
        <v>725.70664629488169</v>
      </c>
      <c r="O111" s="101">
        <f t="shared" si="35"/>
        <v>0</v>
      </c>
      <c r="P111" s="102">
        <f t="shared" si="36"/>
        <v>-99.293353705118307</v>
      </c>
      <c r="Q111" s="103">
        <f t="shared" si="37"/>
        <v>0.87964441975137175</v>
      </c>
      <c r="R111" s="273"/>
      <c r="S111" s="1">
        <v>0.30997685185185186</v>
      </c>
      <c r="T111" s="2">
        <v>0.34027777777777779</v>
      </c>
      <c r="U111" s="104">
        <v>17.366666666666688</v>
      </c>
      <c r="V111" s="105">
        <v>43.633333333333333</v>
      </c>
      <c r="W111" s="106"/>
      <c r="X111" s="107"/>
      <c r="Y111" s="265"/>
      <c r="Z111" s="266"/>
      <c r="AA111" s="111">
        <f t="shared" si="38"/>
        <v>-397.17341482047323</v>
      </c>
      <c r="AB111" s="103">
        <f t="shared" si="39"/>
        <v>0.87964441975137175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3528</v>
      </c>
      <c r="G112" s="115">
        <f t="shared" si="40"/>
        <v>105840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2678.3635596794625</v>
      </c>
      <c r="N112" s="99">
        <f t="shared" si="34"/>
        <v>892.78785322648753</v>
      </c>
      <c r="O112" s="101">
        <f t="shared" si="35"/>
        <v>0</v>
      </c>
      <c r="P112" s="102">
        <f t="shared" si="36"/>
        <v>-107.21214677351247</v>
      </c>
      <c r="Q112" s="103">
        <f t="shared" si="37"/>
        <v>0.89278785322648757</v>
      </c>
      <c r="R112" s="273"/>
      <c r="S112" s="1">
        <v>0.35000000000000003</v>
      </c>
      <c r="T112" s="2">
        <v>0.40488425925925925</v>
      </c>
      <c r="U112" s="104">
        <v>14.00000000000003</v>
      </c>
      <c r="V112" s="105">
        <v>79.033333333333275</v>
      </c>
      <c r="W112" s="106"/>
      <c r="X112" s="4"/>
      <c r="Y112" s="265"/>
      <c r="Z112" s="266"/>
      <c r="AA112" s="111">
        <f t="shared" si="38"/>
        <v>-321.63644032053753</v>
      </c>
      <c r="AB112" s="103">
        <f t="shared" si="39"/>
        <v>0.89278785322648746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2828.2821906081813</v>
      </c>
      <c r="N123" s="139">
        <f t="shared" ref="N123:N128" si="45">M123/L123</f>
        <v>737.81274537604725</v>
      </c>
      <c r="O123" s="140">
        <f t="shared" ref="O123:O128" si="46">L123-I123</f>
        <v>0</v>
      </c>
      <c r="P123" s="141">
        <f t="shared" ref="P123:P128" si="47">N123-K123</f>
        <v>-96.969863319604883</v>
      </c>
      <c r="Q123" s="142">
        <f t="shared" ref="Q123:Q128" si="48">N123/K123</f>
        <v>0.88383818456505669</v>
      </c>
      <c r="R123" s="274"/>
      <c r="S123" s="143">
        <f>S107</f>
        <v>0.16693287037037038</v>
      </c>
      <c r="T123" s="144">
        <f>INDEX(T107:T122,COUNTA(T107:T122))</f>
        <v>0.40488425925925925</v>
      </c>
      <c r="U123" s="145"/>
      <c r="V123" s="156"/>
      <c r="W123" s="135"/>
      <c r="X123" s="139"/>
      <c r="Y123" s="261"/>
      <c r="Z123" s="262"/>
      <c r="AA123" s="157">
        <f t="shared" ref="AA123:AA128" si="49">M123-J123</f>
        <v>-371.71780939181872</v>
      </c>
      <c r="AB123" s="142">
        <f t="shared" ref="AB123:AB128" si="50">M123/J123</f>
        <v>0.88383818456505669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363</v>
      </c>
      <c r="G124" s="159">
        <f t="shared" ref="G124:G128" si="51">E124*F124</f>
        <v>4871.46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3179.5620437956427</v>
      </c>
      <c r="N124" s="163">
        <f t="shared" si="45"/>
        <v>529.92700729927378</v>
      </c>
      <c r="O124" s="165">
        <f t="shared" si="46"/>
        <v>0</v>
      </c>
      <c r="P124" s="166">
        <f t="shared" si="47"/>
        <v>-70.072992700726218</v>
      </c>
      <c r="Q124" s="152">
        <f t="shared" si="48"/>
        <v>0.88321167883212293</v>
      </c>
      <c r="R124" s="272">
        <f>Q140</f>
        <v>0.8661455758758102</v>
      </c>
      <c r="S124" s="167">
        <v>0.70843750000000005</v>
      </c>
      <c r="T124" s="168">
        <v>0.71319444444444446</v>
      </c>
      <c r="U124" s="169"/>
      <c r="V124" s="170">
        <v>6.8499999999999517</v>
      </c>
      <c r="W124" s="168"/>
      <c r="X124" s="171"/>
      <c r="Y124" s="275"/>
      <c r="Z124" s="276"/>
      <c r="AA124" s="109">
        <f t="shared" si="49"/>
        <v>-420.43795620435731</v>
      </c>
      <c r="AB124" s="152">
        <f t="shared" si="50"/>
        <v>0.88321167883212293</v>
      </c>
      <c r="AC124" s="277">
        <f>AB140</f>
        <v>0.86614557587581009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2001</v>
      </c>
      <c r="G125" s="95">
        <f t="shared" si="51"/>
        <v>51305.64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3136.0905528950834</v>
      </c>
      <c r="N125" s="99">
        <f t="shared" si="45"/>
        <v>285.09914117228033</v>
      </c>
      <c r="O125" s="101">
        <f t="shared" si="46"/>
        <v>0</v>
      </c>
      <c r="P125" s="102">
        <f t="shared" si="47"/>
        <v>-42.173586100446926</v>
      </c>
      <c r="Q125" s="103">
        <f t="shared" si="48"/>
        <v>0.87113626469307881</v>
      </c>
      <c r="R125" s="273"/>
      <c r="S125" s="1">
        <v>0.71805555555555556</v>
      </c>
      <c r="T125" s="2">
        <v>0.74464120370370368</v>
      </c>
      <c r="U125" s="104">
        <v>6.9999999999999751</v>
      </c>
      <c r="V125" s="105">
        <v>38.283333333333296</v>
      </c>
      <c r="W125" s="106"/>
      <c r="X125" s="113"/>
      <c r="Y125" s="265"/>
      <c r="Z125" s="266"/>
      <c r="AA125" s="111">
        <f t="shared" si="49"/>
        <v>-463.90944710491658</v>
      </c>
      <c r="AB125" s="103">
        <f t="shared" si="50"/>
        <v>0.8711362646930787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2477</v>
      </c>
      <c r="G126" s="95">
        <f t="shared" si="51"/>
        <v>73121.039999999994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3109.2050209205049</v>
      </c>
      <c r="N126" s="99">
        <f t="shared" si="45"/>
        <v>182.89441299532382</v>
      </c>
      <c r="O126" s="101">
        <f t="shared" si="46"/>
        <v>0</v>
      </c>
      <c r="P126" s="102">
        <f t="shared" si="47"/>
        <v>-28.870292887029109</v>
      </c>
      <c r="Q126" s="103">
        <f t="shared" si="48"/>
        <v>0.86366806136680696</v>
      </c>
      <c r="R126" s="273"/>
      <c r="S126" s="1">
        <v>0.74875000000000003</v>
      </c>
      <c r="T126" s="2">
        <v>0.78194444444444444</v>
      </c>
      <c r="U126" s="104">
        <v>5.9166666666667389</v>
      </c>
      <c r="V126" s="105">
        <v>47.799999999999955</v>
      </c>
      <c r="W126" s="106"/>
      <c r="X126" s="113"/>
      <c r="Y126" s="265"/>
      <c r="Z126" s="266"/>
      <c r="AA126" s="111">
        <f t="shared" si="49"/>
        <v>-490.79497907949508</v>
      </c>
      <c r="AB126" s="103">
        <f t="shared" si="50"/>
        <v>0.86366806136680696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2506</v>
      </c>
      <c r="G127" s="95">
        <f t="shared" si="51"/>
        <v>74804.100000000006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3111.9696447050719</v>
      </c>
      <c r="N127" s="99">
        <f t="shared" si="45"/>
        <v>183.05703792382775</v>
      </c>
      <c r="O127" s="101">
        <f t="shared" si="46"/>
        <v>0</v>
      </c>
      <c r="P127" s="102">
        <f t="shared" si="47"/>
        <v>-28.707667958525178</v>
      </c>
      <c r="Q127" s="103">
        <f t="shared" si="48"/>
        <v>0.86443601241807555</v>
      </c>
      <c r="R127" s="273"/>
      <c r="S127" s="1">
        <v>0.78541666666666665</v>
      </c>
      <c r="T127" s="2">
        <v>0.81896990740740738</v>
      </c>
      <c r="U127" s="104">
        <v>4.9999999999999822</v>
      </c>
      <c r="V127" s="105">
        <v>48.316666666666649</v>
      </c>
      <c r="W127" s="106"/>
      <c r="X127" s="107"/>
      <c r="Y127" s="265"/>
      <c r="Z127" s="266"/>
      <c r="AA127" s="111">
        <f t="shared" si="49"/>
        <v>-488.03035529492809</v>
      </c>
      <c r="AB127" s="103">
        <f t="shared" si="50"/>
        <v>0.86443601241807555</v>
      </c>
      <c r="AC127" s="278"/>
    </row>
    <row r="128" spans="1:29" ht="15.75" customHeight="1">
      <c r="A128" s="268"/>
      <c r="B128" s="92" t="s">
        <v>111</v>
      </c>
      <c r="C128" s="263" t="s">
        <v>267</v>
      </c>
      <c r="D128" s="264"/>
      <c r="E128" s="93">
        <v>27.14</v>
      </c>
      <c r="F128" s="94">
        <v>4920</v>
      </c>
      <c r="G128" s="95">
        <f t="shared" si="51"/>
        <v>133528.79999999999</v>
      </c>
      <c r="H128" s="113"/>
      <c r="I128" s="97">
        <v>12</v>
      </c>
      <c r="J128" s="98">
        <v>3600</v>
      </c>
      <c r="K128" s="99">
        <f t="shared" si="30"/>
        <v>300</v>
      </c>
      <c r="L128" s="114">
        <v>12</v>
      </c>
      <c r="M128" s="98">
        <f>F128/V128*60</f>
        <v>3053.7931034482795</v>
      </c>
      <c r="N128" s="99">
        <f t="shared" si="45"/>
        <v>254.48275862068996</v>
      </c>
      <c r="O128" s="101">
        <f t="shared" si="46"/>
        <v>0</v>
      </c>
      <c r="P128" s="102">
        <f t="shared" si="47"/>
        <v>-45.517241379310036</v>
      </c>
      <c r="Q128" s="103">
        <f t="shared" si="48"/>
        <v>0.84827586206896655</v>
      </c>
      <c r="R128" s="273"/>
      <c r="S128" s="1">
        <v>0.82314814814814818</v>
      </c>
      <c r="T128" s="2">
        <v>0.89027777777777772</v>
      </c>
      <c r="U128" s="104">
        <v>6.0166666666667545</v>
      </c>
      <c r="V128" s="105">
        <v>96.666666666666544</v>
      </c>
      <c r="W128" s="106"/>
      <c r="X128" s="107"/>
      <c r="Y128" s="265"/>
      <c r="Z128" s="266"/>
      <c r="AA128" s="111">
        <f t="shared" si="49"/>
        <v>-546.20689655172055</v>
      </c>
      <c r="AB128" s="103">
        <f t="shared" si="50"/>
        <v>0.84827586206896655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2">AVERAGE(I124:I139)</f>
        <v>12.6</v>
      </c>
      <c r="J140" s="138">
        <f t="shared" si="52"/>
        <v>3600</v>
      </c>
      <c r="K140" s="139">
        <f t="shared" ref="K140" si="53">J140/I140</f>
        <v>285.71428571428572</v>
      </c>
      <c r="L140" s="137">
        <f t="shared" ref="L140:M140" si="54">AVERAGE(L124:L139)</f>
        <v>12.6</v>
      </c>
      <c r="M140" s="138">
        <f t="shared" si="54"/>
        <v>3118.1240731529165</v>
      </c>
      <c r="N140" s="139">
        <f t="shared" ref="N140:N145" si="55">M140/L140</f>
        <v>247.47016453594577</v>
      </c>
      <c r="O140" s="140">
        <f t="shared" ref="O140:O145" si="56">L140-I140</f>
        <v>0</v>
      </c>
      <c r="P140" s="141">
        <f t="shared" ref="P140:P145" si="57">N140-K140</f>
        <v>-38.244121178339952</v>
      </c>
      <c r="Q140" s="142">
        <f t="shared" ref="Q140:Q145" si="58">N140/K140</f>
        <v>0.8661455758758102</v>
      </c>
      <c r="R140" s="274"/>
      <c r="S140" s="143">
        <f>S124</f>
        <v>0.70843750000000005</v>
      </c>
      <c r="T140" s="144">
        <f>INDEX(T124:T139,COUNTA(T124:T139))</f>
        <v>0.89027777777777772</v>
      </c>
      <c r="U140" s="145"/>
      <c r="V140" s="156"/>
      <c r="W140" s="135"/>
      <c r="X140" s="139"/>
      <c r="Y140" s="261"/>
      <c r="Z140" s="262"/>
      <c r="AA140" s="157">
        <f t="shared" ref="AA140:AA145" si="59">M140-J140</f>
        <v>-481.87592684708352</v>
      </c>
      <c r="AB140" s="142">
        <f t="shared" ref="AB140:AB145" si="60">M140/J140</f>
        <v>0.86614557587581009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129</v>
      </c>
      <c r="D141" s="271"/>
      <c r="E141" s="158">
        <v>17.89</v>
      </c>
      <c r="F141" s="87">
        <v>1595</v>
      </c>
      <c r="G141" s="159">
        <f t="shared" ref="G141:G145" si="61">E141*F141</f>
        <v>28534.55</v>
      </c>
      <c r="H141" s="160">
        <v>2</v>
      </c>
      <c r="I141" s="161">
        <v>4</v>
      </c>
      <c r="J141" s="162">
        <v>3300</v>
      </c>
      <c r="K141" s="163">
        <f>J141/I141</f>
        <v>825</v>
      </c>
      <c r="L141" s="164">
        <v>4</v>
      </c>
      <c r="M141" s="162">
        <f>F141/V141*60</f>
        <v>2935.5828220858912</v>
      </c>
      <c r="N141" s="163">
        <f t="shared" si="55"/>
        <v>733.89570552147279</v>
      </c>
      <c r="O141" s="165">
        <f t="shared" si="56"/>
        <v>0</v>
      </c>
      <c r="P141" s="166">
        <f t="shared" si="57"/>
        <v>-91.104294478527208</v>
      </c>
      <c r="Q141" s="152">
        <f t="shared" si="58"/>
        <v>0.88957055214723979</v>
      </c>
      <c r="R141" s="272">
        <f>Q157</f>
        <v>0.87821484546294337</v>
      </c>
      <c r="S141" s="167">
        <v>0.70861111111111108</v>
      </c>
      <c r="T141" s="168">
        <v>0.73124999999999996</v>
      </c>
      <c r="U141" s="169"/>
      <c r="V141" s="170">
        <v>32.59999999999998</v>
      </c>
      <c r="W141" s="173"/>
      <c r="X141" s="151"/>
      <c r="Y141" s="275"/>
      <c r="Z141" s="276"/>
      <c r="AA141" s="109">
        <f t="shared" si="59"/>
        <v>-364.41717791410883</v>
      </c>
      <c r="AB141" s="152">
        <f t="shared" si="60"/>
        <v>0.88957055214723979</v>
      </c>
      <c r="AC141" s="277">
        <f>AB157</f>
        <v>0.87821484546294337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1380</v>
      </c>
      <c r="G142" s="95">
        <f t="shared" si="61"/>
        <v>25088.399999999998</v>
      </c>
      <c r="H142" s="96"/>
      <c r="I142" s="97">
        <v>4</v>
      </c>
      <c r="J142" s="98">
        <v>3300</v>
      </c>
      <c r="K142" s="99">
        <f t="shared" ref="K142:K145" si="62">J142/I142</f>
        <v>825</v>
      </c>
      <c r="L142" s="100">
        <v>4</v>
      </c>
      <c r="M142" s="98">
        <f>F142/V142*60</f>
        <v>2930.9734513274402</v>
      </c>
      <c r="N142" s="99">
        <f t="shared" si="55"/>
        <v>732.74336283186005</v>
      </c>
      <c r="O142" s="101">
        <f t="shared" si="56"/>
        <v>0</v>
      </c>
      <c r="P142" s="102">
        <f t="shared" si="57"/>
        <v>-92.256637168139946</v>
      </c>
      <c r="Q142" s="103">
        <f t="shared" si="58"/>
        <v>0.88817377312952739</v>
      </c>
      <c r="R142" s="273"/>
      <c r="S142" s="1">
        <v>0.73402777777777783</v>
      </c>
      <c r="T142" s="2">
        <v>0.75364583333333335</v>
      </c>
      <c r="U142" s="104">
        <v>4.0000000000001457</v>
      </c>
      <c r="V142" s="105">
        <v>28.24999999999994</v>
      </c>
      <c r="W142" s="106"/>
      <c r="X142" s="107"/>
      <c r="Y142" s="265"/>
      <c r="Z142" s="266"/>
      <c r="AA142" s="111">
        <f t="shared" si="59"/>
        <v>-369.02654867255978</v>
      </c>
      <c r="AB142" s="103">
        <f t="shared" si="60"/>
        <v>0.88817377312952739</v>
      </c>
      <c r="AC142" s="278"/>
    </row>
    <row r="143" spans="1:29" ht="15.75" customHeight="1">
      <c r="A143" s="281"/>
      <c r="B143" s="92" t="s">
        <v>111</v>
      </c>
      <c r="C143" s="263" t="s">
        <v>127</v>
      </c>
      <c r="D143" s="264"/>
      <c r="E143" s="93">
        <v>24.15</v>
      </c>
      <c r="F143" s="94">
        <v>1010</v>
      </c>
      <c r="G143" s="95">
        <f t="shared" si="61"/>
        <v>24391.5</v>
      </c>
      <c r="H143" s="96"/>
      <c r="I143" s="97">
        <v>4</v>
      </c>
      <c r="J143" s="98">
        <v>3000</v>
      </c>
      <c r="K143" s="99">
        <f t="shared" si="62"/>
        <v>750</v>
      </c>
      <c r="L143" s="100">
        <v>4</v>
      </c>
      <c r="M143" s="98">
        <f>F143/V143*60</f>
        <v>2629.0672451193141</v>
      </c>
      <c r="N143" s="99">
        <f t="shared" si="55"/>
        <v>657.26681127982852</v>
      </c>
      <c r="O143" s="101">
        <f t="shared" si="56"/>
        <v>0</v>
      </c>
      <c r="P143" s="102">
        <f t="shared" si="57"/>
        <v>-92.733188720171484</v>
      </c>
      <c r="Q143" s="103">
        <f t="shared" si="58"/>
        <v>0.8763557483731047</v>
      </c>
      <c r="R143" s="273"/>
      <c r="S143" s="1">
        <v>0.75694444444444453</v>
      </c>
      <c r="T143" s="2">
        <v>0.77295138888888892</v>
      </c>
      <c r="U143" s="104">
        <v>4.750000000000103</v>
      </c>
      <c r="V143" s="105">
        <v>23.049999999999926</v>
      </c>
      <c r="W143" s="106"/>
      <c r="X143" s="107"/>
      <c r="Y143" s="265"/>
      <c r="Z143" s="266"/>
      <c r="AA143" s="111">
        <f t="shared" si="59"/>
        <v>-370.93275488068593</v>
      </c>
      <c r="AB143" s="103">
        <f t="shared" si="60"/>
        <v>0.8763557483731047</v>
      </c>
      <c r="AC143" s="278"/>
    </row>
    <row r="144" spans="1:29" ht="15.75" customHeight="1">
      <c r="A144" s="281"/>
      <c r="B144" s="92" t="s">
        <v>111</v>
      </c>
      <c r="C144" s="263" t="s">
        <v>268</v>
      </c>
      <c r="D144" s="264"/>
      <c r="E144" s="93">
        <v>21.04</v>
      </c>
      <c r="F144" s="94">
        <v>4978</v>
      </c>
      <c r="G144" s="95">
        <f t="shared" si="61"/>
        <v>104737.12</v>
      </c>
      <c r="H144" s="96"/>
      <c r="I144" s="97">
        <v>4</v>
      </c>
      <c r="J144" s="98">
        <v>3000</v>
      </c>
      <c r="K144" s="99">
        <f t="shared" si="62"/>
        <v>750</v>
      </c>
      <c r="L144" s="100">
        <v>4</v>
      </c>
      <c r="M144" s="98">
        <f>F144/V144*60</f>
        <v>2531.1864406779682</v>
      </c>
      <c r="N144" s="99">
        <f t="shared" si="55"/>
        <v>632.79661016949206</v>
      </c>
      <c r="O144" s="101">
        <f t="shared" si="56"/>
        <v>0</v>
      </c>
      <c r="P144" s="102">
        <f t="shared" si="57"/>
        <v>-117.20338983050794</v>
      </c>
      <c r="Q144" s="103">
        <f t="shared" si="58"/>
        <v>0.84372881355932272</v>
      </c>
      <c r="R144" s="273"/>
      <c r="S144" s="1">
        <v>0.77638888888888891</v>
      </c>
      <c r="T144" s="2">
        <v>0.85833333333333328</v>
      </c>
      <c r="U144" s="104">
        <v>4.9499999999999744</v>
      </c>
      <c r="V144" s="105">
        <v>117.9999999999999</v>
      </c>
      <c r="W144" s="106">
        <v>0.85833333333333328</v>
      </c>
      <c r="X144" s="107">
        <v>0.89953703703703702</v>
      </c>
      <c r="Y144" s="265"/>
      <c r="Z144" s="266"/>
      <c r="AA144" s="111">
        <f t="shared" si="59"/>
        <v>-468.81355932203178</v>
      </c>
      <c r="AB144" s="103">
        <f t="shared" si="60"/>
        <v>0.84372881355932272</v>
      </c>
      <c r="AC144" s="278"/>
    </row>
    <row r="145" spans="1:29" ht="15.75" customHeight="1">
      <c r="A145" s="282"/>
      <c r="B145" s="92" t="s">
        <v>111</v>
      </c>
      <c r="C145" s="263" t="s">
        <v>129</v>
      </c>
      <c r="D145" s="264"/>
      <c r="E145" s="93">
        <v>17.89</v>
      </c>
      <c r="F145" s="94">
        <v>4291</v>
      </c>
      <c r="G145" s="95">
        <f t="shared" si="61"/>
        <v>76765.990000000005</v>
      </c>
      <c r="H145" s="113"/>
      <c r="I145" s="97">
        <v>4</v>
      </c>
      <c r="J145" s="98">
        <v>3300</v>
      </c>
      <c r="K145" s="99">
        <f t="shared" si="62"/>
        <v>825</v>
      </c>
      <c r="L145" s="114">
        <v>4</v>
      </c>
      <c r="M145" s="98">
        <f>F145/V145*60</f>
        <v>2936.8060836501882</v>
      </c>
      <c r="N145" s="99">
        <f t="shared" si="55"/>
        <v>734.20152091254704</v>
      </c>
      <c r="O145" s="101">
        <f t="shared" si="56"/>
        <v>0</v>
      </c>
      <c r="P145" s="102">
        <f t="shared" si="57"/>
        <v>-90.798479087452961</v>
      </c>
      <c r="Q145" s="103">
        <f t="shared" si="58"/>
        <v>0.88994123746975395</v>
      </c>
      <c r="R145" s="273"/>
      <c r="S145" s="1">
        <v>0.89953703703703702</v>
      </c>
      <c r="T145" s="2">
        <v>0.9604166666666667</v>
      </c>
      <c r="U145" s="104">
        <v>59.333333333333385</v>
      </c>
      <c r="V145" s="105">
        <v>87.666666666666728</v>
      </c>
      <c r="W145" s="106"/>
      <c r="X145" s="107"/>
      <c r="Y145" s="265"/>
      <c r="Z145" s="266"/>
      <c r="AA145" s="111">
        <f t="shared" si="59"/>
        <v>-363.19391634981184</v>
      </c>
      <c r="AB145" s="103">
        <f t="shared" si="60"/>
        <v>0.88994123746975395</v>
      </c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63">AVERAGE(I141:I156)</f>
        <v>4</v>
      </c>
      <c r="J157" s="138">
        <f t="shared" si="63"/>
        <v>3180</v>
      </c>
      <c r="K157" s="139">
        <f t="shared" ref="K157" si="64">J157/I157</f>
        <v>795</v>
      </c>
      <c r="L157" s="137">
        <f t="shared" ref="L157:M157" si="65">AVERAGE(L141:L156)</f>
        <v>4</v>
      </c>
      <c r="M157" s="138">
        <f t="shared" si="65"/>
        <v>2792.7232085721598</v>
      </c>
      <c r="N157" s="139">
        <f>M157/L157</f>
        <v>698.18080214303995</v>
      </c>
      <c r="O157" s="140">
        <f>L157-I157</f>
        <v>0</v>
      </c>
      <c r="P157" s="141">
        <f>N157-K157</f>
        <v>-96.819197856960045</v>
      </c>
      <c r="Q157" s="142">
        <f>N157/K157</f>
        <v>0.87821484546294337</v>
      </c>
      <c r="R157" s="274"/>
      <c r="S157" s="143">
        <f>S141</f>
        <v>0.70861111111111108</v>
      </c>
      <c r="T157" s="144">
        <f>INDEX(T141:T156,COUNTA(T141:T156))</f>
        <v>0.9604166666666667</v>
      </c>
      <c r="U157" s="145"/>
      <c r="V157" s="156"/>
      <c r="W157" s="89"/>
      <c r="X157" s="91"/>
      <c r="Y157" s="261"/>
      <c r="Z157" s="262"/>
      <c r="AA157" s="157">
        <f>M157-J157</f>
        <v>-387.27679142784018</v>
      </c>
      <c r="AB157" s="142">
        <f>M157/J157</f>
        <v>0.87821484546294337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1970</v>
      </c>
      <c r="G158" s="159">
        <f t="shared" ref="G158:G161" si="66">E158*F158</f>
        <v>43891.600000000006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2929.3680297397837</v>
      </c>
      <c r="N158" s="163">
        <f>M158/L158</f>
        <v>585.87360594795678</v>
      </c>
      <c r="O158" s="165">
        <f>L158-I158</f>
        <v>0</v>
      </c>
      <c r="P158" s="166">
        <f>N158-K158</f>
        <v>-74.126394052043224</v>
      </c>
      <c r="Q158" s="152">
        <f>N158/K158</f>
        <v>0.88768728173932843</v>
      </c>
      <c r="R158" s="272">
        <f>Q174</f>
        <v>0.88899041188393491</v>
      </c>
      <c r="S158" s="167">
        <v>0.70833333333333337</v>
      </c>
      <c r="T158" s="168">
        <v>0.73635416666666664</v>
      </c>
      <c r="U158" s="169"/>
      <c r="V158" s="170">
        <v>40.349999999999909</v>
      </c>
      <c r="W158" s="173"/>
      <c r="X158" s="151"/>
      <c r="Y158" s="275"/>
      <c r="Z158" s="276"/>
      <c r="AA158" s="109">
        <f>M158-J158</f>
        <v>-370.63197026021635</v>
      </c>
      <c r="AB158" s="152">
        <f>M158/J158</f>
        <v>0.88768728173932843</v>
      </c>
      <c r="AC158" s="277">
        <f>AB174</f>
        <v>0.88899041188393491</v>
      </c>
    </row>
    <row r="159" spans="1:29" ht="15.75" customHeight="1">
      <c r="A159" s="268"/>
      <c r="B159" s="92" t="s">
        <v>111</v>
      </c>
      <c r="C159" s="263" t="s">
        <v>233</v>
      </c>
      <c r="D159" s="264"/>
      <c r="E159" s="93">
        <v>16.7</v>
      </c>
      <c r="F159" s="94">
        <v>3589</v>
      </c>
      <c r="G159" s="95">
        <f t="shared" si="66"/>
        <v>59936.299999999996</v>
      </c>
      <c r="H159" s="96"/>
      <c r="I159" s="97">
        <v>3</v>
      </c>
      <c r="J159" s="98">
        <v>3300</v>
      </c>
      <c r="K159" s="99">
        <f t="shared" ref="K159:K197" si="67">J159/I159</f>
        <v>1100</v>
      </c>
      <c r="L159" s="100">
        <v>3</v>
      </c>
      <c r="M159" s="98">
        <f>F159/V159*60</f>
        <v>2933.121452894442</v>
      </c>
      <c r="N159" s="99">
        <f>M159/L159</f>
        <v>977.70715096481399</v>
      </c>
      <c r="O159" s="101">
        <f>L159-I159</f>
        <v>0</v>
      </c>
      <c r="P159" s="102">
        <f>N159-K159</f>
        <v>-122.29284903518601</v>
      </c>
      <c r="Q159" s="103">
        <f>N159/K159</f>
        <v>0.88882468269528547</v>
      </c>
      <c r="R159" s="273"/>
      <c r="S159" s="1">
        <v>0.74097222222222225</v>
      </c>
      <c r="T159" s="2">
        <v>0.79195601851851849</v>
      </c>
      <c r="U159" s="104">
        <v>6.6500000000000803</v>
      </c>
      <c r="V159" s="105">
        <v>73.416666666666572</v>
      </c>
      <c r="W159" s="106"/>
      <c r="X159" s="107"/>
      <c r="Y159" s="265"/>
      <c r="Z159" s="266"/>
      <c r="AA159" s="111">
        <f>M159-J159</f>
        <v>-366.87854710555803</v>
      </c>
      <c r="AB159" s="103">
        <f>M159/J159</f>
        <v>0.88882468269528547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4265</v>
      </c>
      <c r="G160" s="95">
        <f t="shared" si="66"/>
        <v>71054.899999999994</v>
      </c>
      <c r="H160" s="96">
        <v>2</v>
      </c>
      <c r="I160" s="97">
        <v>4</v>
      </c>
      <c r="J160" s="98">
        <v>3300</v>
      </c>
      <c r="K160" s="99">
        <f t="shared" si="67"/>
        <v>825</v>
      </c>
      <c r="L160" s="100">
        <v>4</v>
      </c>
      <c r="M160" s="98">
        <f>F160/V160*60</f>
        <v>2935.7552581261903</v>
      </c>
      <c r="N160" s="99">
        <f>M160/L160</f>
        <v>733.93881453154756</v>
      </c>
      <c r="O160" s="101">
        <f>L160-I160</f>
        <v>0</v>
      </c>
      <c r="P160" s="102">
        <f>N160-K160</f>
        <v>-91.061185468452436</v>
      </c>
      <c r="Q160" s="103">
        <f>N160/K160</f>
        <v>0.88962280549278494</v>
      </c>
      <c r="R160" s="273"/>
      <c r="S160" s="1">
        <v>0.79583333333333328</v>
      </c>
      <c r="T160" s="2">
        <v>0.85636574074074079</v>
      </c>
      <c r="U160" s="104">
        <v>5.5833333333333002</v>
      </c>
      <c r="V160" s="105">
        <v>87.166666666666814</v>
      </c>
      <c r="W160" s="106">
        <v>0.85636574074074079</v>
      </c>
      <c r="X160" s="107">
        <v>0.8979166666666667</v>
      </c>
      <c r="Y160" s="265"/>
      <c r="Z160" s="266"/>
      <c r="AA160" s="111">
        <f>M160-J160</f>
        <v>-364.24474187380974</v>
      </c>
      <c r="AB160" s="103">
        <f>M160/J160</f>
        <v>0.88962280549278494</v>
      </c>
      <c r="AC160" s="278"/>
    </row>
    <row r="161" spans="1:29" ht="15.75" customHeight="1">
      <c r="A161" s="268"/>
      <c r="B161" s="92" t="s">
        <v>111</v>
      </c>
      <c r="C161" s="263" t="s">
        <v>133</v>
      </c>
      <c r="D161" s="264"/>
      <c r="E161" s="93">
        <v>16.66</v>
      </c>
      <c r="F161" s="94">
        <v>4673</v>
      </c>
      <c r="G161" s="95">
        <f t="shared" si="66"/>
        <v>77852.180000000008</v>
      </c>
      <c r="H161" s="96"/>
      <c r="I161" s="97">
        <v>4</v>
      </c>
      <c r="J161" s="98">
        <v>3300</v>
      </c>
      <c r="K161" s="99">
        <f t="shared" si="67"/>
        <v>825</v>
      </c>
      <c r="L161" s="100">
        <v>4</v>
      </c>
      <c r="M161" s="98">
        <f>F161/V161*60</f>
        <v>2936.4286961075245</v>
      </c>
      <c r="N161" s="99">
        <f>M161/L161</f>
        <v>734.10717402688113</v>
      </c>
      <c r="O161" s="101">
        <f>L161-I161</f>
        <v>0</v>
      </c>
      <c r="P161" s="102">
        <f>N161-K161</f>
        <v>-90.892825973118875</v>
      </c>
      <c r="Q161" s="103">
        <f>N161/K161</f>
        <v>0.88982687760834078</v>
      </c>
      <c r="R161" s="273"/>
      <c r="S161" s="1">
        <v>0.8979166666666667</v>
      </c>
      <c r="T161" s="2">
        <v>0.96422453703703703</v>
      </c>
      <c r="U161" s="104">
        <v>59.833333333333307</v>
      </c>
      <c r="V161" s="105">
        <v>95.483333333333292</v>
      </c>
      <c r="W161" s="106"/>
      <c r="X161" s="107"/>
      <c r="Y161" s="265"/>
      <c r="Z161" s="266"/>
      <c r="AA161" s="111">
        <f>M161-J161</f>
        <v>-363.5713038924755</v>
      </c>
      <c r="AB161" s="103">
        <f>M161/J161</f>
        <v>0.88982687760834078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8">AVERAGE(I158:I173)</f>
        <v>4</v>
      </c>
      <c r="J174" s="138">
        <f t="shared" si="68"/>
        <v>3300</v>
      </c>
      <c r="K174" s="139">
        <f t="shared" ref="K174" si="69">J174/I174</f>
        <v>825</v>
      </c>
      <c r="L174" s="137">
        <f t="shared" ref="L174:M174" si="70">AVERAGE(L158:L173)</f>
        <v>4</v>
      </c>
      <c r="M174" s="138">
        <f t="shared" si="70"/>
        <v>2933.6683592169852</v>
      </c>
      <c r="N174" s="139">
        <f>M174/L174</f>
        <v>733.4170898042463</v>
      </c>
      <c r="O174" s="140">
        <f>L174-I174</f>
        <v>0</v>
      </c>
      <c r="P174" s="141">
        <f>N174-K174</f>
        <v>-91.582910195753698</v>
      </c>
      <c r="Q174" s="142">
        <f>N174/K174</f>
        <v>0.88899041188393491</v>
      </c>
      <c r="R174" s="274"/>
      <c r="S174" s="143">
        <f>S158</f>
        <v>0.70833333333333337</v>
      </c>
      <c r="T174" s="144">
        <f>INDEX(T158:T173,COUNTA(T158:T173))</f>
        <v>0.96422453703703703</v>
      </c>
      <c r="U174" s="145"/>
      <c r="V174" s="156"/>
      <c r="W174" s="89"/>
      <c r="X174" s="91"/>
      <c r="Y174" s="261"/>
      <c r="Z174" s="262"/>
      <c r="AA174" s="157">
        <f>M174-J174</f>
        <v>-366.33164078301479</v>
      </c>
      <c r="AB174" s="142">
        <f>M174/J174</f>
        <v>0.88899041188393491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1504</v>
      </c>
      <c r="G175" s="159">
        <f t="shared" ref="G175:G178" si="71">E175*F175</f>
        <v>21101.119999999999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2669.8224852070998</v>
      </c>
      <c r="N175" s="163">
        <f>M175/L175</f>
        <v>889.94082840236661</v>
      </c>
      <c r="O175" s="165">
        <f>L175-I175</f>
        <v>0</v>
      </c>
      <c r="P175" s="166">
        <f>N175-K175</f>
        <v>-110.05917159763339</v>
      </c>
      <c r="Q175" s="152">
        <f>N175/K175</f>
        <v>0.88994082840236666</v>
      </c>
      <c r="R175" s="272">
        <f>Q191</f>
        <v>0.88168497014398228</v>
      </c>
      <c r="S175" s="167">
        <v>0.70847222222222217</v>
      </c>
      <c r="T175" s="168">
        <v>0.7319444444444444</v>
      </c>
      <c r="U175" s="169"/>
      <c r="V175" s="170">
        <v>33.800000000000011</v>
      </c>
      <c r="W175" s="173"/>
      <c r="X175" s="151"/>
      <c r="Y175" s="275"/>
      <c r="Z175" s="276"/>
      <c r="AA175" s="109">
        <f>M175-J175</f>
        <v>-330.17751479290018</v>
      </c>
      <c r="AB175" s="152">
        <f>M175/J175</f>
        <v>0.88994082840236666</v>
      </c>
      <c r="AC175" s="277">
        <f>AB191</f>
        <v>0.88168497014398228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2298</v>
      </c>
      <c r="G176" s="95">
        <f t="shared" si="71"/>
        <v>41777.64</v>
      </c>
      <c r="H176" s="96"/>
      <c r="I176" s="97">
        <v>4</v>
      </c>
      <c r="J176" s="98">
        <v>3000</v>
      </c>
      <c r="K176" s="99">
        <f t="shared" si="67"/>
        <v>750</v>
      </c>
      <c r="L176" s="100">
        <v>4</v>
      </c>
      <c r="M176" s="98">
        <f>F176/V176*60</f>
        <v>2669.5062923523674</v>
      </c>
      <c r="N176" s="99">
        <f>M176/L176</f>
        <v>667.37657308809185</v>
      </c>
      <c r="O176" s="101">
        <f>L176-I176</f>
        <v>0</v>
      </c>
      <c r="P176" s="102">
        <f>N176-K176</f>
        <v>-82.623426911908155</v>
      </c>
      <c r="Q176" s="103">
        <f>N176/K176</f>
        <v>0.88983543078412242</v>
      </c>
      <c r="R176" s="273"/>
      <c r="S176" s="1">
        <v>0.74190972222222218</v>
      </c>
      <c r="T176" s="2">
        <v>0.77777777777777779</v>
      </c>
      <c r="U176" s="104">
        <v>14.350000000000005</v>
      </c>
      <c r="V176" s="105">
        <v>51.650000000000077</v>
      </c>
      <c r="W176" s="106"/>
      <c r="X176" s="107"/>
      <c r="Y176" s="265"/>
      <c r="Z176" s="266"/>
      <c r="AA176" s="111">
        <f>M176-J176</f>
        <v>-330.49370764763262</v>
      </c>
      <c r="AB176" s="103">
        <f>M176/J176</f>
        <v>0.88983543078412242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5504</v>
      </c>
      <c r="G177" s="95">
        <f t="shared" si="71"/>
        <v>78597.119999999995</v>
      </c>
      <c r="H177" s="96">
        <v>2</v>
      </c>
      <c r="I177" s="97">
        <v>3</v>
      </c>
      <c r="J177" s="98">
        <v>3600</v>
      </c>
      <c r="K177" s="99">
        <f t="shared" si="67"/>
        <v>1200</v>
      </c>
      <c r="L177" s="100">
        <v>3</v>
      </c>
      <c r="M177" s="98">
        <f>F177/V177*60</f>
        <v>3099.8748435544403</v>
      </c>
      <c r="N177" s="99">
        <f>M177/L177</f>
        <v>1033.2916145181468</v>
      </c>
      <c r="O177" s="101">
        <f>L177-I177</f>
        <v>0</v>
      </c>
      <c r="P177" s="102">
        <f>N177-K177</f>
        <v>-166.70838548185316</v>
      </c>
      <c r="Q177" s="103">
        <f>N177/K177</f>
        <v>0.86107634543178901</v>
      </c>
      <c r="R177" s="273"/>
      <c r="S177" s="1">
        <v>0.78782407407407407</v>
      </c>
      <c r="T177" s="2">
        <v>0.8618055555555556</v>
      </c>
      <c r="U177" s="104">
        <v>14.466666666666637</v>
      </c>
      <c r="V177" s="105">
        <v>106.53333333333342</v>
      </c>
      <c r="W177" s="106">
        <v>0.8618055555555556</v>
      </c>
      <c r="X177" s="107">
        <v>0.91690972222222222</v>
      </c>
      <c r="Y177" s="265"/>
      <c r="Z177" s="266"/>
      <c r="AA177" s="111">
        <f>M177-J177</f>
        <v>-500.1251564455597</v>
      </c>
      <c r="AB177" s="103">
        <f>M177/J177</f>
        <v>0.86107634543178901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7416</v>
      </c>
      <c r="G178" s="95">
        <f t="shared" si="71"/>
        <v>104046.48</v>
      </c>
      <c r="H178" s="96"/>
      <c r="I178" s="97">
        <v>3</v>
      </c>
      <c r="J178" s="98">
        <v>3000</v>
      </c>
      <c r="K178" s="99">
        <f t="shared" si="67"/>
        <v>1000</v>
      </c>
      <c r="L178" s="100">
        <v>3</v>
      </c>
      <c r="M178" s="98">
        <f>F178/V178*60</f>
        <v>2670.0270027002703</v>
      </c>
      <c r="N178" s="99">
        <f>M178/L178</f>
        <v>890.00900090009009</v>
      </c>
      <c r="O178" s="101">
        <f>L178-I178</f>
        <v>0</v>
      </c>
      <c r="P178" s="102">
        <f>N178-K178</f>
        <v>-109.99099909990991</v>
      </c>
      <c r="Q178" s="103">
        <f>N178/K178</f>
        <v>0.89000900090009005</v>
      </c>
      <c r="R178" s="273"/>
      <c r="S178" s="1">
        <v>0.91690972222222222</v>
      </c>
      <c r="T178" s="2">
        <v>1.0326388888888889</v>
      </c>
      <c r="U178" s="104">
        <v>79.349999999999937</v>
      </c>
      <c r="V178" s="105">
        <v>166.64999999999998</v>
      </c>
      <c r="W178" s="106"/>
      <c r="X178" s="107"/>
      <c r="Y178" s="265"/>
      <c r="Z178" s="266"/>
      <c r="AA178" s="111">
        <f>M178-J178</f>
        <v>-329.97299729972974</v>
      </c>
      <c r="AB178" s="103">
        <f>M178/J178</f>
        <v>0.89000900090009005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72">AVERAGE(I175:I190)</f>
        <v>3.25</v>
      </c>
      <c r="J191" s="138">
        <f t="shared" si="72"/>
        <v>3150</v>
      </c>
      <c r="K191" s="139">
        <f t="shared" ref="K191" si="73">J191/I191</f>
        <v>969.23076923076928</v>
      </c>
      <c r="L191" s="137">
        <f t="shared" ref="L191:M191" si="74">AVERAGE(L175:L190)</f>
        <v>3.25</v>
      </c>
      <c r="M191" s="138">
        <f t="shared" si="74"/>
        <v>2777.3076559535443</v>
      </c>
      <c r="N191" s="139">
        <f t="shared" ref="N191:N197" si="75">M191/L191</f>
        <v>854.55620183185977</v>
      </c>
      <c r="O191" s="140">
        <f t="shared" ref="O191:O197" si="76">L191-I191</f>
        <v>0</v>
      </c>
      <c r="P191" s="141">
        <f t="shared" ref="P191:P197" si="77">N191-K191</f>
        <v>-114.67456739890952</v>
      </c>
      <c r="Q191" s="142">
        <f t="shared" ref="Q191:Q197" si="78">N191/K191</f>
        <v>0.88168497014398228</v>
      </c>
      <c r="R191" s="274"/>
      <c r="S191" s="143">
        <f>S175</f>
        <v>0.70847222222222217</v>
      </c>
      <c r="T191" s="144">
        <f>INDEX(T175:T190,COUNTA(T175:T190))</f>
        <v>1.0326388888888889</v>
      </c>
      <c r="U191" s="145"/>
      <c r="V191" s="156"/>
      <c r="W191" s="89"/>
      <c r="X191" s="91"/>
      <c r="Y191" s="261"/>
      <c r="Z191" s="262"/>
      <c r="AA191" s="157">
        <f t="shared" ref="AA191:AA197" si="79">M191-J191</f>
        <v>-372.69234404645567</v>
      </c>
      <c r="AB191" s="142">
        <f t="shared" ref="AB191:AB197" si="80">M191/J191</f>
        <v>0.88168497014398228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1140</v>
      </c>
      <c r="G192" s="159">
        <f t="shared" ref="G192:G197" si="81">E192*F192</f>
        <v>20725.2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82">F192/V192*60</f>
        <v>3099.6978851963913</v>
      </c>
      <c r="N192" s="163">
        <f t="shared" si="75"/>
        <v>1033.232628398797</v>
      </c>
      <c r="O192" s="165">
        <f t="shared" si="76"/>
        <v>0</v>
      </c>
      <c r="P192" s="166">
        <f t="shared" si="77"/>
        <v>-166.76737160120297</v>
      </c>
      <c r="Q192" s="152">
        <f t="shared" si="78"/>
        <v>0.86102719033233088</v>
      </c>
      <c r="R192" s="272">
        <f>Q208</f>
        <v>0.86713694278517794</v>
      </c>
      <c r="S192" s="167">
        <v>0.70833333333333337</v>
      </c>
      <c r="T192" s="168">
        <v>0.72365740740740736</v>
      </c>
      <c r="U192" s="169"/>
      <c r="V192" s="170">
        <v>22.066666666666546</v>
      </c>
      <c r="W192" s="168"/>
      <c r="X192" s="171"/>
      <c r="Y192" s="275"/>
      <c r="Z192" s="276"/>
      <c r="AA192" s="174">
        <f t="shared" si="79"/>
        <v>-500.30211480360867</v>
      </c>
      <c r="AB192" s="152">
        <f t="shared" si="80"/>
        <v>0.86102719033233088</v>
      </c>
      <c r="AC192" s="277">
        <f>AB208</f>
        <v>0.86713694278517806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1902</v>
      </c>
      <c r="G193" s="95">
        <f t="shared" si="81"/>
        <v>34578.36</v>
      </c>
      <c r="H193" s="96"/>
      <c r="I193" s="97">
        <v>3</v>
      </c>
      <c r="J193" s="98">
        <v>3600</v>
      </c>
      <c r="K193" s="99">
        <f t="shared" si="67"/>
        <v>1200</v>
      </c>
      <c r="L193" s="100">
        <v>3</v>
      </c>
      <c r="M193" s="98">
        <f t="shared" si="82"/>
        <v>3101.0869565217395</v>
      </c>
      <c r="N193" s="99">
        <f t="shared" si="75"/>
        <v>1033.6956521739132</v>
      </c>
      <c r="O193" s="101">
        <f t="shared" si="76"/>
        <v>0</v>
      </c>
      <c r="P193" s="102">
        <f t="shared" si="77"/>
        <v>-166.30434782608677</v>
      </c>
      <c r="Q193" s="103">
        <f t="shared" si="78"/>
        <v>0.86141304347826098</v>
      </c>
      <c r="R193" s="273"/>
      <c r="S193" s="1">
        <v>0.73416666666666663</v>
      </c>
      <c r="T193" s="2">
        <v>0.75972222222222219</v>
      </c>
      <c r="U193" s="104">
        <v>15.133333333333354</v>
      </c>
      <c r="V193" s="105">
        <v>36.799999999999997</v>
      </c>
      <c r="W193" s="106"/>
      <c r="X193" s="113"/>
      <c r="Y193" s="265"/>
      <c r="Z193" s="266"/>
      <c r="AA193" s="175">
        <f t="shared" si="79"/>
        <v>-498.91304347826053</v>
      </c>
      <c r="AB193" s="103">
        <f t="shared" si="80"/>
        <v>0.86141304347826098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2871</v>
      </c>
      <c r="G194" s="95">
        <f t="shared" si="81"/>
        <v>71258.22</v>
      </c>
      <c r="H194" s="96"/>
      <c r="I194" s="97">
        <v>4</v>
      </c>
      <c r="J194" s="98">
        <v>3300</v>
      </c>
      <c r="K194" s="99">
        <f t="shared" si="67"/>
        <v>825</v>
      </c>
      <c r="L194" s="100">
        <v>4</v>
      </c>
      <c r="M194" s="98">
        <f t="shared" si="82"/>
        <v>2903.2584269662893</v>
      </c>
      <c r="N194" s="99">
        <f t="shared" si="75"/>
        <v>725.81460674157233</v>
      </c>
      <c r="O194" s="101">
        <f t="shared" si="76"/>
        <v>0</v>
      </c>
      <c r="P194" s="102">
        <f t="shared" si="77"/>
        <v>-99.185393258427666</v>
      </c>
      <c r="Q194" s="103">
        <f t="shared" si="78"/>
        <v>0.87977528089887558</v>
      </c>
      <c r="R194" s="273"/>
      <c r="S194" s="1">
        <v>0.76944444444444438</v>
      </c>
      <c r="T194" s="2">
        <v>0.81064814814814812</v>
      </c>
      <c r="U194" s="104">
        <v>13.99999999999995</v>
      </c>
      <c r="V194" s="105">
        <v>59.333333333333385</v>
      </c>
      <c r="W194" s="106"/>
      <c r="X194" s="113"/>
      <c r="Y194" s="265"/>
      <c r="Z194" s="266"/>
      <c r="AA194" s="175">
        <f t="shared" si="79"/>
        <v>-396.74157303371067</v>
      </c>
      <c r="AB194" s="103">
        <f t="shared" si="80"/>
        <v>0.87977528089887558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2465</v>
      </c>
      <c r="G195" s="95">
        <f t="shared" si="81"/>
        <v>61698.950000000004</v>
      </c>
      <c r="H195" s="96"/>
      <c r="I195" s="97">
        <v>4</v>
      </c>
      <c r="J195" s="98">
        <v>3300</v>
      </c>
      <c r="K195" s="99">
        <f t="shared" si="67"/>
        <v>825</v>
      </c>
      <c r="L195" s="100">
        <v>4</v>
      </c>
      <c r="M195" s="98">
        <f t="shared" si="82"/>
        <v>2905.697445972497</v>
      </c>
      <c r="N195" s="99">
        <f t="shared" si="75"/>
        <v>726.42436149312425</v>
      </c>
      <c r="O195" s="101">
        <f t="shared" si="76"/>
        <v>0</v>
      </c>
      <c r="P195" s="102">
        <f t="shared" si="77"/>
        <v>-98.575638506875748</v>
      </c>
      <c r="Q195" s="103">
        <f t="shared" si="78"/>
        <v>0.88051437756742335</v>
      </c>
      <c r="R195" s="273"/>
      <c r="S195" s="1">
        <v>0.82090277777777776</v>
      </c>
      <c r="T195" s="2">
        <v>0.85624999999999996</v>
      </c>
      <c r="U195" s="104">
        <v>14.766666666666683</v>
      </c>
      <c r="V195" s="105">
        <v>50.899999999999963</v>
      </c>
      <c r="W195" s="106">
        <v>0.85624999999999996</v>
      </c>
      <c r="X195" s="107">
        <v>0.91043981481481484</v>
      </c>
      <c r="Y195" s="265"/>
      <c r="Z195" s="266"/>
      <c r="AA195" s="175">
        <f t="shared" si="79"/>
        <v>-394.30255402750299</v>
      </c>
      <c r="AB195" s="103">
        <f t="shared" si="80"/>
        <v>0.88051437756742335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2995</v>
      </c>
      <c r="G196" s="95">
        <f t="shared" si="81"/>
        <v>54449.1</v>
      </c>
      <c r="H196" s="113"/>
      <c r="I196" s="97">
        <v>3</v>
      </c>
      <c r="J196" s="98">
        <v>3600</v>
      </c>
      <c r="K196" s="99">
        <f t="shared" si="67"/>
        <v>1200</v>
      </c>
      <c r="L196" s="114">
        <v>3</v>
      </c>
      <c r="M196" s="98">
        <f t="shared" si="82"/>
        <v>3100.0575043128292</v>
      </c>
      <c r="N196" s="99">
        <f t="shared" si="75"/>
        <v>1033.3525014376098</v>
      </c>
      <c r="O196" s="101">
        <f t="shared" si="76"/>
        <v>0</v>
      </c>
      <c r="P196" s="102">
        <f t="shared" si="77"/>
        <v>-166.64749856239018</v>
      </c>
      <c r="Q196" s="103">
        <f t="shared" si="78"/>
        <v>0.86112708453134157</v>
      </c>
      <c r="R196" s="273"/>
      <c r="S196" s="1">
        <v>0.91043981481481484</v>
      </c>
      <c r="T196" s="2">
        <v>0.9506944444444444</v>
      </c>
      <c r="U196" s="104">
        <v>78.033333333333431</v>
      </c>
      <c r="V196" s="105">
        <v>57.966666666666562</v>
      </c>
      <c r="W196" s="106"/>
      <c r="X196" s="107"/>
      <c r="Y196" s="265"/>
      <c r="Z196" s="266"/>
      <c r="AA196" s="175">
        <f t="shared" si="79"/>
        <v>-499.94249568717078</v>
      </c>
      <c r="AB196" s="103">
        <f t="shared" si="80"/>
        <v>0.86112708453134146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5550</v>
      </c>
      <c r="G197" s="115">
        <f t="shared" si="81"/>
        <v>79254</v>
      </c>
      <c r="H197" s="116"/>
      <c r="I197" s="97">
        <v>3</v>
      </c>
      <c r="J197" s="98">
        <v>3600</v>
      </c>
      <c r="K197" s="99">
        <f t="shared" si="67"/>
        <v>1200</v>
      </c>
      <c r="L197" s="100">
        <v>3</v>
      </c>
      <c r="M197" s="98">
        <f t="shared" si="82"/>
        <v>3100.0775795189902</v>
      </c>
      <c r="N197" s="99">
        <f t="shared" si="75"/>
        <v>1033.3591931729968</v>
      </c>
      <c r="O197" s="101">
        <f t="shared" si="76"/>
        <v>0</v>
      </c>
      <c r="P197" s="102">
        <f t="shared" si="77"/>
        <v>-166.64080682700319</v>
      </c>
      <c r="Q197" s="103">
        <f t="shared" si="78"/>
        <v>0.8611326609774973</v>
      </c>
      <c r="R197" s="273"/>
      <c r="S197" s="1">
        <v>0.96041666666666636</v>
      </c>
      <c r="T197" s="2">
        <v>1.0350115740740742</v>
      </c>
      <c r="U197" s="104">
        <v>13.999999999999631</v>
      </c>
      <c r="V197" s="105">
        <v>107.41666666666725</v>
      </c>
      <c r="W197" s="106"/>
      <c r="X197" s="4"/>
      <c r="Y197" s="265"/>
      <c r="Z197" s="266"/>
      <c r="AA197" s="175">
        <f t="shared" si="79"/>
        <v>-499.92242048100979</v>
      </c>
      <c r="AB197" s="103">
        <f t="shared" si="80"/>
        <v>0.8611326609774973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83">AVERAGE(I192:I207)</f>
        <v>3.3333333333333335</v>
      </c>
      <c r="J208" s="138">
        <f t="shared" si="83"/>
        <v>3500</v>
      </c>
      <c r="K208" s="139">
        <f t="shared" ref="K208" si="84">J208/I208</f>
        <v>1050</v>
      </c>
      <c r="L208" s="137">
        <f t="shared" ref="L208:M208" si="85">AVERAGE(L192:L207)</f>
        <v>3.3333333333333335</v>
      </c>
      <c r="M208" s="138">
        <f t="shared" si="85"/>
        <v>3034.9792997481231</v>
      </c>
      <c r="N208" s="139">
        <f>M208/L208</f>
        <v>910.4937899244369</v>
      </c>
      <c r="O208" s="140">
        <f>L208-I208</f>
        <v>0</v>
      </c>
      <c r="P208" s="141">
        <f>N208-K208</f>
        <v>-139.5062100755631</v>
      </c>
      <c r="Q208" s="142">
        <f>N208/K208</f>
        <v>0.86713694278517794</v>
      </c>
      <c r="R208" s="274"/>
      <c r="S208" s="143">
        <f>S192</f>
        <v>0.70833333333333337</v>
      </c>
      <c r="T208" s="144">
        <f>INDEX(T192:T207,COUNTA(T192:T207))</f>
        <v>1.0350115740740742</v>
      </c>
      <c r="U208" s="145"/>
      <c r="V208" s="156"/>
      <c r="W208" s="135"/>
      <c r="X208" s="139"/>
      <c r="Y208" s="261"/>
      <c r="Z208" s="262"/>
      <c r="AA208" s="177">
        <f>M208-J208</f>
        <v>-465.02070025187686</v>
      </c>
      <c r="AB208" s="142">
        <f>M208/J208</f>
        <v>0.86713694278517806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769" priority="1" operator="greaterThan">
      <formula>0</formula>
    </cfRule>
  </conditionalFormatting>
  <conditionalFormatting sqref="P5:P208 AA5:AA208">
    <cfRule type="cellIs" dxfId="768" priority="4" operator="lessThan">
      <formula>0</formula>
    </cfRule>
  </conditionalFormatting>
  <conditionalFormatting sqref="Q5:Q208 AB5:AB208">
    <cfRule type="cellIs" dxfId="767" priority="2" operator="greaterThan">
      <formula>1</formula>
    </cfRule>
    <cfRule type="cellIs" dxfId="766" priority="3" operator="lessThan">
      <formula>0.8</formula>
    </cfRule>
  </conditionalFormatting>
  <conditionalFormatting sqref="AC5:AC23 R5:R208 AC124:AC129">
    <cfRule type="cellIs" dxfId="765" priority="5" operator="lessThan">
      <formula>0.8</formula>
    </cfRule>
  </conditionalFormatting>
  <conditionalFormatting sqref="AC29:AC37">
    <cfRule type="cellIs" dxfId="764" priority="15" operator="lessThan">
      <formula>0.8</formula>
    </cfRule>
  </conditionalFormatting>
  <conditionalFormatting sqref="AC39:AC44">
    <cfRule type="cellIs" dxfId="763" priority="14" operator="lessThan">
      <formula>0.8</formula>
    </cfRule>
  </conditionalFormatting>
  <conditionalFormatting sqref="AC56:AC61">
    <cfRule type="cellIs" dxfId="762" priority="8" operator="lessThan">
      <formula>0.8</formula>
    </cfRule>
  </conditionalFormatting>
  <conditionalFormatting sqref="AC73">
    <cfRule type="cellIs" dxfId="761" priority="13" operator="lessThan">
      <formula>0.8</formula>
    </cfRule>
  </conditionalFormatting>
  <conditionalFormatting sqref="AC90">
    <cfRule type="cellIs" dxfId="760" priority="7" operator="lessThan">
      <formula>0.8</formula>
    </cfRule>
  </conditionalFormatting>
  <conditionalFormatting sqref="AC107:AC112">
    <cfRule type="cellIs" dxfId="759" priority="6" operator="lessThan">
      <formula>0.8</formula>
    </cfRule>
  </conditionalFormatting>
  <conditionalFormatting sqref="AC141">
    <cfRule type="cellIs" dxfId="758" priority="12" operator="lessThan">
      <formula>0.8</formula>
    </cfRule>
  </conditionalFormatting>
  <conditionalFormatting sqref="AC158">
    <cfRule type="cellIs" dxfId="757" priority="11" operator="lessThan">
      <formula>0.8</formula>
    </cfRule>
  </conditionalFormatting>
  <conditionalFormatting sqref="AC175">
    <cfRule type="cellIs" dxfId="756" priority="10" operator="lessThan">
      <formula>0.8</formula>
    </cfRule>
  </conditionalFormatting>
  <conditionalFormatting sqref="AC192:AC197">
    <cfRule type="cellIs" dxfId="755" priority="9" operator="lessThan">
      <formula>0.8</formula>
    </cfRule>
  </conditionalFormatting>
  <dataValidations count="1">
    <dataValidation type="list" allowBlank="1" showInputMessage="1" showErrorMessage="1" sqref="Y5:Z208" xr:uid="{38E8D014-3627-42B6-8103-7C48046C221F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0F27-2A9D-4D83-A724-111FE72DD021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51" sqref="M51"/>
      <selection pane="bottomLeft" activeCell="M51" sqref="M51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103146</v>
      </c>
      <c r="E1" s="77" t="s">
        <v>3</v>
      </c>
      <c r="F1" s="78">
        <f>SUM(G5:G157)</f>
        <v>4918136.51</v>
      </c>
      <c r="G1" s="79" t="s">
        <v>73</v>
      </c>
      <c r="H1" s="80">
        <f>L21+L38+L55+L72+L89+L106+L123+L140+L157</f>
        <v>168.3047619047619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45959</v>
      </c>
      <c r="B2" s="326"/>
      <c r="C2" s="82" t="s">
        <v>34</v>
      </c>
      <c r="D2" s="83">
        <f>AVERAGE(N21,N38,N55,N72,N89,N106,N123,N140,N157)</f>
        <v>154.33504561120969</v>
      </c>
      <c r="E2" s="83" t="s">
        <v>80</v>
      </c>
      <c r="F2" s="84">
        <f>F1/D1</f>
        <v>47.681311054233802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3714</v>
      </c>
      <c r="G5" s="159">
        <f t="shared" ref="G5:G6" si="0">E5*F5</f>
        <v>73165.8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1075.5691416619743</v>
      </c>
      <c r="N5" s="163">
        <f>M5/L5</f>
        <v>82.736087820151866</v>
      </c>
      <c r="O5" s="179">
        <f>L5-I5</f>
        <v>0</v>
      </c>
      <c r="P5" s="180">
        <f>N5-K5</f>
        <v>-9.5716044875404407</v>
      </c>
      <c r="Q5" s="132">
        <f>N5/K5</f>
        <v>0.89630761805164527</v>
      </c>
      <c r="R5" s="273">
        <f>Q21</f>
        <v>0.8894348311697855</v>
      </c>
      <c r="S5" s="167">
        <v>0.25</v>
      </c>
      <c r="T5" s="168">
        <v>0.39387731481481481</v>
      </c>
      <c r="U5" s="169"/>
      <c r="V5" s="170">
        <v>207.18333333333331</v>
      </c>
      <c r="W5" s="87"/>
      <c r="X5" s="88"/>
      <c r="Y5" s="275"/>
      <c r="Z5" s="276"/>
      <c r="AA5" s="109">
        <f>M5-J5</f>
        <v>-124.4308583380257</v>
      </c>
      <c r="AB5" s="110">
        <f>M5/J5</f>
        <v>0.89630761805164527</v>
      </c>
      <c r="AC5" s="292">
        <f>AB21</f>
        <v>0.8894348311697855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2929</v>
      </c>
      <c r="G6" s="95">
        <f t="shared" si="0"/>
        <v>87782.12999999999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2304.2832167832107</v>
      </c>
      <c r="N6" s="99">
        <f>M6/L6</f>
        <v>115.21416083916054</v>
      </c>
      <c r="O6" s="101">
        <f>L6-I6</f>
        <v>0</v>
      </c>
      <c r="P6" s="102">
        <f>N6-K6</f>
        <v>-14.785839160839458</v>
      </c>
      <c r="Q6" s="103">
        <f>N6/K6</f>
        <v>0.88626277568585032</v>
      </c>
      <c r="R6" s="273"/>
      <c r="S6" s="1">
        <v>0.51041666666666652</v>
      </c>
      <c r="T6" s="2">
        <v>0.56337962962962962</v>
      </c>
      <c r="U6" s="104">
        <v>58.733333333333135</v>
      </c>
      <c r="V6" s="105">
        <v>76.266666666666865</v>
      </c>
      <c r="W6" s="2"/>
      <c r="X6" s="107"/>
      <c r="Y6" s="265"/>
      <c r="Z6" s="266"/>
      <c r="AA6" s="111">
        <f>M6-J6</f>
        <v>-295.71678321678928</v>
      </c>
      <c r="AB6" s="112">
        <f>M6/J6</f>
        <v>0.88626277568585032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1689.9261792225925</v>
      </c>
      <c r="N21" s="139">
        <f t="shared" ref="N21:N26" si="5">M21/L21</f>
        <v>102.41976843773288</v>
      </c>
      <c r="O21" s="140">
        <f t="shared" ref="O21:O26" si="6">L21-I21</f>
        <v>0</v>
      </c>
      <c r="P21" s="141">
        <f t="shared" ref="P21:P26" si="7">N21-K21</f>
        <v>-12.731746713782272</v>
      </c>
      <c r="Q21" s="142">
        <f t="shared" ref="Q21:Q26" si="8">N21/K21</f>
        <v>0.8894348311697855</v>
      </c>
      <c r="R21" s="274"/>
      <c r="S21" s="143">
        <f>S5</f>
        <v>0.25</v>
      </c>
      <c r="T21" s="144">
        <f>INDEX(T5:T20,COUNTA(T5:T20))</f>
        <v>0.56337962962962962</v>
      </c>
      <c r="U21" s="145"/>
      <c r="V21" s="145"/>
      <c r="W21" s="146"/>
      <c r="X21" s="147"/>
      <c r="Y21" s="261"/>
      <c r="Z21" s="262"/>
      <c r="AA21" s="148">
        <f t="shared" ref="AA21:AA26" si="9">M21-J21</f>
        <v>-210.07382077740749</v>
      </c>
      <c r="AB21" s="149">
        <f t="shared" ref="AB21:AB26" si="10">M21/J21</f>
        <v>0.8894348311697855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4947</v>
      </c>
      <c r="G22" s="159">
        <f t="shared" ref="G22:G26" si="11">E22*F22</f>
        <v>280841.19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1773.1182795698924</v>
      </c>
      <c r="N22" s="163">
        <f t="shared" si="5"/>
        <v>70.924731182795696</v>
      </c>
      <c r="O22" s="165">
        <f t="shared" si="6"/>
        <v>0</v>
      </c>
      <c r="P22" s="166">
        <f t="shared" si="7"/>
        <v>-9.0752688172043037</v>
      </c>
      <c r="Q22" s="152">
        <f t="shared" si="8"/>
        <v>0.88655913978494616</v>
      </c>
      <c r="R22" s="272">
        <f>Q38</f>
        <v>0.88483880854614039</v>
      </c>
      <c r="S22" s="167">
        <v>0.16666666666666666</v>
      </c>
      <c r="T22" s="168">
        <v>0.28291666666666665</v>
      </c>
      <c r="U22" s="169"/>
      <c r="V22" s="170">
        <v>167.4</v>
      </c>
      <c r="W22" s="181"/>
      <c r="X22" s="163"/>
      <c r="Y22" s="275"/>
      <c r="Z22" s="276"/>
      <c r="AA22" s="109">
        <f t="shared" si="9"/>
        <v>-226.88172043010763</v>
      </c>
      <c r="AB22" s="152">
        <f t="shared" si="10"/>
        <v>0.88655913978494616</v>
      </c>
      <c r="AC22" s="352">
        <f>AB38</f>
        <v>0.88483880854614039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1535</v>
      </c>
      <c r="G23" s="95">
        <f t="shared" si="11"/>
        <v>79605.100000000006</v>
      </c>
      <c r="H23" s="96"/>
      <c r="I23" s="97">
        <v>25</v>
      </c>
      <c r="J23" s="98">
        <v>2000</v>
      </c>
      <c r="K23" s="99">
        <f t="shared" ref="K23:K61" si="12">J23/I23</f>
        <v>80</v>
      </c>
      <c r="L23" s="100">
        <v>25</v>
      </c>
      <c r="M23" s="98">
        <f>F23/V23*60</f>
        <v>1760.4332589996795</v>
      </c>
      <c r="N23" s="99">
        <f t="shared" si="5"/>
        <v>70.417330359987176</v>
      </c>
      <c r="O23" s="101">
        <f t="shared" si="6"/>
        <v>0</v>
      </c>
      <c r="P23" s="102">
        <f t="shared" si="7"/>
        <v>-9.5826696400128242</v>
      </c>
      <c r="Q23" s="103">
        <f t="shared" si="8"/>
        <v>0.8802166294998397</v>
      </c>
      <c r="R23" s="273"/>
      <c r="S23" s="1">
        <v>0.28680555555555554</v>
      </c>
      <c r="T23" s="2">
        <v>0.32313657407407409</v>
      </c>
      <c r="U23" s="104">
        <v>5.5999999999999961</v>
      </c>
      <c r="V23" s="105">
        <v>52.31666666666672</v>
      </c>
      <c r="W23" s="106"/>
      <c r="X23" s="107"/>
      <c r="Y23" s="265"/>
      <c r="Z23" s="266"/>
      <c r="AA23" s="111">
        <f t="shared" si="9"/>
        <v>-239.56674100032046</v>
      </c>
      <c r="AB23" s="103">
        <f t="shared" si="10"/>
        <v>0.88021662949983981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832</v>
      </c>
      <c r="G24" s="95">
        <f t="shared" si="11"/>
        <v>47673.599999999999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1760.8465608465585</v>
      </c>
      <c r="N24" s="99">
        <f t="shared" si="5"/>
        <v>67.724867724867636</v>
      </c>
      <c r="O24" s="101">
        <f t="shared" si="6"/>
        <v>0</v>
      </c>
      <c r="P24" s="102">
        <f t="shared" si="7"/>
        <v>-9.198209198209284</v>
      </c>
      <c r="Q24" s="103">
        <f t="shared" si="8"/>
        <v>0.88042328042327933</v>
      </c>
      <c r="R24" s="273"/>
      <c r="S24" s="1">
        <v>0.32708333333333328</v>
      </c>
      <c r="T24" s="2">
        <v>0.34677083333333331</v>
      </c>
      <c r="U24" s="104">
        <v>5.6833333333332359</v>
      </c>
      <c r="V24" s="105">
        <v>28.350000000000037</v>
      </c>
      <c r="W24" s="106"/>
      <c r="X24" s="107"/>
      <c r="Y24" s="265"/>
      <c r="Z24" s="266"/>
      <c r="AA24" s="111">
        <f t="shared" si="9"/>
        <v>-239.15343915344147</v>
      </c>
      <c r="AB24" s="103">
        <f t="shared" si="10"/>
        <v>0.88042328042327922</v>
      </c>
      <c r="AC24" s="294"/>
    </row>
    <row r="25" spans="1:29" ht="15.75" customHeight="1">
      <c r="A25" s="268"/>
      <c r="B25" s="92" t="s">
        <v>164</v>
      </c>
      <c r="C25" s="286" t="s">
        <v>165</v>
      </c>
      <c r="D25" s="286"/>
      <c r="E25" s="93">
        <v>59.52</v>
      </c>
      <c r="F25" s="94">
        <v>4904</v>
      </c>
      <c r="G25" s="95">
        <f t="shared" si="11"/>
        <v>291886.08000000002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1781.473259334005</v>
      </c>
      <c r="N25" s="99">
        <f t="shared" si="5"/>
        <v>71.258930373360201</v>
      </c>
      <c r="O25" s="101">
        <f t="shared" si="6"/>
        <v>0</v>
      </c>
      <c r="P25" s="102">
        <f t="shared" si="7"/>
        <v>-8.7410696266397991</v>
      </c>
      <c r="Q25" s="103">
        <f t="shared" si="8"/>
        <v>0.89073662966700251</v>
      </c>
      <c r="R25" s="273"/>
      <c r="S25" s="1">
        <v>0.34999999999999992</v>
      </c>
      <c r="T25" s="2">
        <v>0.46469907407407407</v>
      </c>
      <c r="U25" s="104">
        <v>4.6499999999999275</v>
      </c>
      <c r="V25" s="105">
        <v>165.16666666666677</v>
      </c>
      <c r="W25" s="106">
        <v>0.46469907407407407</v>
      </c>
      <c r="X25" s="107">
        <v>0.50416666666666654</v>
      </c>
      <c r="Y25" s="265"/>
      <c r="Z25" s="266"/>
      <c r="AA25" s="111">
        <f t="shared" si="9"/>
        <v>-218.52674066599502</v>
      </c>
      <c r="AB25" s="103">
        <f t="shared" si="10"/>
        <v>0.89073662966700251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2870</v>
      </c>
      <c r="G26" s="95">
        <f t="shared" si="11"/>
        <v>221965.80000000002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1772.5167267112681</v>
      </c>
      <c r="N26" s="99">
        <f t="shared" si="5"/>
        <v>70.900669068450725</v>
      </c>
      <c r="O26" s="101">
        <f t="shared" si="6"/>
        <v>0</v>
      </c>
      <c r="P26" s="102">
        <f t="shared" si="7"/>
        <v>-9.0993309315492752</v>
      </c>
      <c r="Q26" s="103">
        <f t="shared" si="8"/>
        <v>0.88625836335563402</v>
      </c>
      <c r="R26" s="273"/>
      <c r="S26" s="1">
        <v>0.50416666666666654</v>
      </c>
      <c r="T26" s="2">
        <v>0.57163194444444443</v>
      </c>
      <c r="U26" s="104">
        <v>56.833333333333158</v>
      </c>
      <c r="V26" s="105">
        <v>97.150000000000162</v>
      </c>
      <c r="W26" s="106"/>
      <c r="X26" s="107"/>
      <c r="Y26" s="265"/>
      <c r="Z26" s="266"/>
      <c r="AA26" s="111">
        <f t="shared" si="9"/>
        <v>-227.48327328873188</v>
      </c>
      <c r="AB26" s="103">
        <f t="shared" si="10"/>
        <v>0.88625836335563402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1769.6776170922808</v>
      </c>
      <c r="N38" s="139">
        <f t="shared" ref="N38:N43" si="16">M38/L38</f>
        <v>70.225302265566697</v>
      </c>
      <c r="O38" s="140">
        <f t="shared" ref="O38:O43" si="17">L38-I38</f>
        <v>0</v>
      </c>
      <c r="P38" s="141">
        <f t="shared" ref="P38:P43" si="18">N38-K38</f>
        <v>-9.1397770995126706</v>
      </c>
      <c r="Q38" s="142">
        <f t="shared" ref="Q38:Q43" si="19">N38/K38</f>
        <v>0.88483880854614039</v>
      </c>
      <c r="R38" s="274"/>
      <c r="S38" s="143">
        <f>S22</f>
        <v>0.16666666666666666</v>
      </c>
      <c r="T38" s="144">
        <f>INDEX(T22:T37,COUNTA(T22:T37))</f>
        <v>0.57163194444444443</v>
      </c>
      <c r="U38" s="145"/>
      <c r="V38" s="156"/>
      <c r="W38" s="135"/>
      <c r="X38" s="139"/>
      <c r="Y38" s="261"/>
      <c r="Z38" s="262"/>
      <c r="AA38" s="157">
        <f t="shared" ref="AA38:AA43" si="20">M38-J38</f>
        <v>-230.3223829077192</v>
      </c>
      <c r="AB38" s="142">
        <f t="shared" ref="AB38:AB43" si="21">M38/J38</f>
        <v>0.88483880854614039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5638</v>
      </c>
      <c r="G39" s="159">
        <f t="shared" ref="G39:G43" si="22">E39*F39</f>
        <v>323057.39999999997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1590.5336572368935</v>
      </c>
      <c r="N39" s="163">
        <f t="shared" si="16"/>
        <v>63.621346289475738</v>
      </c>
      <c r="O39" s="165">
        <f t="shared" si="17"/>
        <v>0</v>
      </c>
      <c r="P39" s="166">
        <f t="shared" si="18"/>
        <v>-8.3786537105242616</v>
      </c>
      <c r="Q39" s="152">
        <f t="shared" si="19"/>
        <v>0.88362980957605197</v>
      </c>
      <c r="R39" s="272">
        <f>Q55</f>
        <v>0.86263878170387542</v>
      </c>
      <c r="S39" s="167">
        <v>0.16688657407407406</v>
      </c>
      <c r="T39" s="168">
        <v>0.31458333333333333</v>
      </c>
      <c r="U39" s="169"/>
      <c r="V39" s="170">
        <v>212.68333333333334</v>
      </c>
      <c r="W39" s="87"/>
      <c r="X39" s="88"/>
      <c r="Y39" s="275"/>
      <c r="Z39" s="276"/>
      <c r="AA39" s="109">
        <f t="shared" si="20"/>
        <v>-209.46634276310647</v>
      </c>
      <c r="AB39" s="152">
        <f t="shared" si="21"/>
        <v>0.88362980957605197</v>
      </c>
      <c r="AC39" s="352">
        <f>AB55</f>
        <v>0.86263878170387542</v>
      </c>
    </row>
    <row r="40" spans="1:29" ht="15.75" customHeight="1">
      <c r="A40" s="281"/>
      <c r="B40" s="153" t="s">
        <v>155</v>
      </c>
      <c r="C40" s="263" t="s">
        <v>271</v>
      </c>
      <c r="D40" s="264"/>
      <c r="E40" s="93">
        <v>55.12</v>
      </c>
      <c r="F40" s="104">
        <v>2968</v>
      </c>
      <c r="G40" s="95">
        <f t="shared" si="22"/>
        <v>163596.16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>F40/V40*60</f>
        <v>1496.4705882352935</v>
      </c>
      <c r="N40" s="99">
        <f t="shared" si="16"/>
        <v>65.063938618925803</v>
      </c>
      <c r="O40" s="101">
        <f t="shared" si="17"/>
        <v>0</v>
      </c>
      <c r="P40" s="102">
        <f t="shared" si="18"/>
        <v>-13.196930946291587</v>
      </c>
      <c r="Q40" s="103">
        <f t="shared" si="19"/>
        <v>0.83137254901960744</v>
      </c>
      <c r="R40" s="273"/>
      <c r="S40" s="1">
        <v>0.31805555555555554</v>
      </c>
      <c r="T40" s="2">
        <v>0.40069444444444446</v>
      </c>
      <c r="U40" s="104">
        <v>4.9999999999999822</v>
      </c>
      <c r="V40" s="105">
        <v>119.00000000000006</v>
      </c>
      <c r="W40" s="106"/>
      <c r="X40" s="107"/>
      <c r="Y40" s="265"/>
      <c r="Z40" s="266"/>
      <c r="AA40" s="111">
        <f t="shared" si="20"/>
        <v>-303.52941176470654</v>
      </c>
      <c r="AB40" s="103">
        <f t="shared" si="21"/>
        <v>0.83137254901960744</v>
      </c>
      <c r="AC40" s="294"/>
    </row>
    <row r="41" spans="1:29" ht="15.75" customHeight="1">
      <c r="A41" s="281"/>
      <c r="B41" s="153" t="s">
        <v>161</v>
      </c>
      <c r="C41" s="263" t="s">
        <v>214</v>
      </c>
      <c r="D41" s="264"/>
      <c r="E41" s="93">
        <v>57.3</v>
      </c>
      <c r="F41" s="104">
        <v>878</v>
      </c>
      <c r="G41" s="95">
        <f t="shared" si="22"/>
        <v>50309.399999999994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>F41/V41*60</f>
        <v>1762.8555493586164</v>
      </c>
      <c r="N41" s="99">
        <f t="shared" si="16"/>
        <v>88.142777467930813</v>
      </c>
      <c r="O41" s="101">
        <f t="shared" si="17"/>
        <v>0</v>
      </c>
      <c r="P41" s="102">
        <f t="shared" si="18"/>
        <v>-11.857222532069187</v>
      </c>
      <c r="Q41" s="103">
        <f t="shared" si="19"/>
        <v>0.88142777467930811</v>
      </c>
      <c r="R41" s="273"/>
      <c r="S41" s="1">
        <v>0.40494212962962961</v>
      </c>
      <c r="T41" s="2">
        <v>0.42569444444444443</v>
      </c>
      <c r="U41" s="104">
        <v>6.1166666666666103</v>
      </c>
      <c r="V41" s="105">
        <v>29.88333333333334</v>
      </c>
      <c r="W41" s="106"/>
      <c r="X41" s="107"/>
      <c r="Y41" s="265"/>
      <c r="Z41" s="266"/>
      <c r="AA41" s="111">
        <f t="shared" si="20"/>
        <v>-237.14445064138363</v>
      </c>
      <c r="AB41" s="103">
        <f t="shared" si="21"/>
        <v>0.88142777467930822</v>
      </c>
      <c r="AC41" s="294"/>
    </row>
    <row r="42" spans="1:29" ht="15.75" customHeight="1">
      <c r="A42" s="281"/>
      <c r="B42" s="153" t="s">
        <v>164</v>
      </c>
      <c r="C42" s="263" t="s">
        <v>238</v>
      </c>
      <c r="D42" s="264"/>
      <c r="E42" s="93">
        <v>59.36</v>
      </c>
      <c r="F42" s="104">
        <v>1800</v>
      </c>
      <c r="G42" s="95">
        <f t="shared" si="22"/>
        <v>106848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1763.7452367991282</v>
      </c>
      <c r="N42" s="99">
        <f t="shared" si="16"/>
        <v>88.187261839956406</v>
      </c>
      <c r="O42" s="101">
        <f t="shared" si="17"/>
        <v>0</v>
      </c>
      <c r="P42" s="102">
        <f t="shared" si="18"/>
        <v>-11.812738160043594</v>
      </c>
      <c r="Q42" s="103">
        <f t="shared" si="19"/>
        <v>0.8818726183995641</v>
      </c>
      <c r="R42" s="273"/>
      <c r="S42" s="1">
        <v>0.42916666666666664</v>
      </c>
      <c r="T42" s="2">
        <v>0.47168981481481481</v>
      </c>
      <c r="U42" s="104">
        <v>4.9999999999999822</v>
      </c>
      <c r="V42" s="105">
        <v>61.233333333333363</v>
      </c>
      <c r="W42" s="106">
        <v>0.47168981481481481</v>
      </c>
      <c r="X42" s="107">
        <v>0.51041666666666663</v>
      </c>
      <c r="Y42" s="265"/>
      <c r="Z42" s="266"/>
      <c r="AA42" s="111">
        <f t="shared" si="20"/>
        <v>-236.25476320087182</v>
      </c>
      <c r="AB42" s="103">
        <f t="shared" si="21"/>
        <v>0.8818726183995641</v>
      </c>
      <c r="AC42" s="294"/>
    </row>
    <row r="43" spans="1:29" ht="15.75" customHeight="1">
      <c r="A43" s="282"/>
      <c r="B43" s="153" t="s">
        <v>164</v>
      </c>
      <c r="C43" s="263" t="s">
        <v>272</v>
      </c>
      <c r="D43" s="264"/>
      <c r="E43" s="93">
        <v>51.41</v>
      </c>
      <c r="F43" s="104">
        <v>3669</v>
      </c>
      <c r="G43" s="95">
        <f t="shared" si="22"/>
        <v>188623.28999999998</v>
      </c>
      <c r="H43" s="113"/>
      <c r="I43" s="114">
        <v>23</v>
      </c>
      <c r="J43" s="98">
        <v>2000</v>
      </c>
      <c r="K43" s="99">
        <f t="shared" si="12"/>
        <v>86.956521739130437</v>
      </c>
      <c r="L43" s="114">
        <v>23</v>
      </c>
      <c r="M43" s="98">
        <f>F43/V43*60</f>
        <v>1667.7272727272727</v>
      </c>
      <c r="N43" s="99">
        <f t="shared" si="16"/>
        <v>72.509881422924906</v>
      </c>
      <c r="O43" s="101">
        <f t="shared" si="17"/>
        <v>0</v>
      </c>
      <c r="P43" s="102">
        <f t="shared" si="18"/>
        <v>-14.446640316205531</v>
      </c>
      <c r="Q43" s="103">
        <f t="shared" si="19"/>
        <v>0.83386363636363636</v>
      </c>
      <c r="R43" s="273"/>
      <c r="S43" s="1">
        <v>0.51041666666666663</v>
      </c>
      <c r="T43" s="2">
        <v>0.6020833333333333</v>
      </c>
      <c r="U43" s="104">
        <v>55.766666666666616</v>
      </c>
      <c r="V43" s="105">
        <v>132</v>
      </c>
      <c r="W43" s="106"/>
      <c r="X43" s="107"/>
      <c r="Y43" s="265"/>
      <c r="Z43" s="266"/>
      <c r="AA43" s="111">
        <f t="shared" si="20"/>
        <v>-332.27272727272725</v>
      </c>
      <c r="AB43" s="103">
        <f t="shared" si="21"/>
        <v>0.83386363636363636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22.2</v>
      </c>
      <c r="J55" s="138">
        <f t="shared" si="23"/>
        <v>1920</v>
      </c>
      <c r="K55" s="139">
        <f t="shared" ref="K55" si="24">J55/I55</f>
        <v>86.486486486486484</v>
      </c>
      <c r="L55" s="137">
        <f t="shared" ref="L55:M55" si="25">AVERAGE(L39:L54)</f>
        <v>22.2</v>
      </c>
      <c r="M55" s="138">
        <f t="shared" si="25"/>
        <v>1656.2664608714408</v>
      </c>
      <c r="N55" s="139">
        <f t="shared" ref="N55:N61" si="26">M55/L55</f>
        <v>74.606597336551388</v>
      </c>
      <c r="O55" s="140">
        <f t="shared" ref="O55:O61" si="27">L55-I55</f>
        <v>0</v>
      </c>
      <c r="P55" s="141">
        <f t="shared" ref="P55:P61" si="28">N55-K55</f>
        <v>-11.879889149935096</v>
      </c>
      <c r="Q55" s="142">
        <f t="shared" ref="Q55:Q61" si="29">N55/K55</f>
        <v>0.86263878170387542</v>
      </c>
      <c r="R55" s="274"/>
      <c r="S55" s="143">
        <f>S39</f>
        <v>0.16688657407407406</v>
      </c>
      <c r="T55" s="144">
        <f>INDEX(T39:T54,COUNTA(T39:T54))</f>
        <v>0.6020833333333333</v>
      </c>
      <c r="U55" s="145"/>
      <c r="V55" s="156"/>
      <c r="W55" s="188"/>
      <c r="X55" s="189"/>
      <c r="Y55" s="261"/>
      <c r="Z55" s="262"/>
      <c r="AA55" s="157">
        <f t="shared" ref="AA55:AA61" si="30">M55-J55</f>
        <v>-263.73353912855919</v>
      </c>
      <c r="AB55" s="142">
        <f t="shared" ref="AB55:AB61" si="31">M55/J55</f>
        <v>0.86263878170387542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2018</v>
      </c>
      <c r="G56" s="159">
        <f t="shared" ref="G56:G61" si="32">E56*F56</f>
        <v>119748.12000000001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 t="shared" ref="M56:M61" si="33">F56/V56*60</f>
        <v>1763.3009708737875</v>
      </c>
      <c r="N56" s="163">
        <f t="shared" si="26"/>
        <v>73.470873786407807</v>
      </c>
      <c r="O56" s="165">
        <f t="shared" si="27"/>
        <v>0</v>
      </c>
      <c r="P56" s="166">
        <f t="shared" si="28"/>
        <v>-9.8624595469255212</v>
      </c>
      <c r="Q56" s="152">
        <f t="shared" si="29"/>
        <v>0.88165048543689373</v>
      </c>
      <c r="R56" s="272">
        <f>Q72</f>
        <v>0.88270613904801809</v>
      </c>
      <c r="S56" s="167">
        <v>0.16689814814814816</v>
      </c>
      <c r="T56" s="168">
        <v>0.21458333333333332</v>
      </c>
      <c r="U56" s="169"/>
      <c r="V56" s="170">
        <v>68.666666666666629</v>
      </c>
      <c r="W56" s="168"/>
      <c r="X56" s="171"/>
      <c r="Y56" s="275"/>
      <c r="Z56" s="276"/>
      <c r="AA56" s="109">
        <f t="shared" si="30"/>
        <v>-236.69902912621251</v>
      </c>
      <c r="AB56" s="152">
        <f t="shared" si="31"/>
        <v>0.88165048543689373</v>
      </c>
      <c r="AC56" s="277">
        <f>AB72</f>
        <v>0.88270613904801798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3823</v>
      </c>
      <c r="G57" s="95">
        <f t="shared" si="32"/>
        <v>224295.41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 t="shared" si="33"/>
        <v>1772.4146812620731</v>
      </c>
      <c r="N57" s="99">
        <f t="shared" si="26"/>
        <v>73.850611719253052</v>
      </c>
      <c r="O57" s="101">
        <f t="shared" si="27"/>
        <v>0</v>
      </c>
      <c r="P57" s="102">
        <f t="shared" si="28"/>
        <v>-9.4827216140802761</v>
      </c>
      <c r="Q57" s="103">
        <f t="shared" si="29"/>
        <v>0.88620734063103668</v>
      </c>
      <c r="R57" s="273"/>
      <c r="S57" s="1">
        <v>0.21875</v>
      </c>
      <c r="T57" s="2">
        <v>0.30862268518518521</v>
      </c>
      <c r="U57" s="104">
        <v>6.0000000000000187</v>
      </c>
      <c r="V57" s="105">
        <v>129.41666666666669</v>
      </c>
      <c r="W57" s="106"/>
      <c r="X57" s="107"/>
      <c r="Y57" s="265"/>
      <c r="Z57" s="266"/>
      <c r="AA57" s="111">
        <f t="shared" si="30"/>
        <v>-227.58531873792685</v>
      </c>
      <c r="AB57" s="103">
        <f t="shared" si="31"/>
        <v>0.88620734063103657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3008</v>
      </c>
      <c r="G58" s="95">
        <f t="shared" si="32"/>
        <v>215222.39999999999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 t="shared" si="33"/>
        <v>1763.6482084690558</v>
      </c>
      <c r="N58" s="99">
        <f t="shared" si="26"/>
        <v>73.485342019543992</v>
      </c>
      <c r="O58" s="101">
        <f t="shared" si="27"/>
        <v>0</v>
      </c>
      <c r="P58" s="102">
        <f t="shared" si="28"/>
        <v>-9.8479913137893362</v>
      </c>
      <c r="Q58" s="103">
        <f t="shared" si="29"/>
        <v>0.88182410423452795</v>
      </c>
      <c r="R58" s="273"/>
      <c r="S58" s="1">
        <v>0.3125</v>
      </c>
      <c r="T58" s="2">
        <v>0.3835648148148148</v>
      </c>
      <c r="U58" s="104">
        <v>5.5833333333333002</v>
      </c>
      <c r="V58" s="105">
        <v>102.33333333333331</v>
      </c>
      <c r="W58" s="106"/>
      <c r="X58" s="107"/>
      <c r="Y58" s="265"/>
      <c r="Z58" s="266"/>
      <c r="AA58" s="111">
        <f t="shared" si="30"/>
        <v>-236.35179153094418</v>
      </c>
      <c r="AB58" s="103">
        <f t="shared" si="31"/>
        <v>0.88182410423452795</v>
      </c>
      <c r="AC58" s="278"/>
    </row>
    <row r="59" spans="1:29" ht="15.75" customHeight="1">
      <c r="A59" s="268"/>
      <c r="B59" s="153" t="s">
        <v>164</v>
      </c>
      <c r="C59" s="263" t="s">
        <v>173</v>
      </c>
      <c r="D59" s="264"/>
      <c r="E59" s="93">
        <v>47.37</v>
      </c>
      <c r="F59" s="94">
        <v>2120</v>
      </c>
      <c r="G59" s="95">
        <f t="shared" si="32"/>
        <v>100424.4</v>
      </c>
      <c r="H59" s="96"/>
      <c r="I59" s="97">
        <v>21</v>
      </c>
      <c r="J59" s="98">
        <v>2000</v>
      </c>
      <c r="K59" s="99">
        <f t="shared" si="12"/>
        <v>95.238095238095241</v>
      </c>
      <c r="L59" s="100">
        <v>21</v>
      </c>
      <c r="M59" s="98">
        <f t="shared" si="33"/>
        <v>1762.5866050808322</v>
      </c>
      <c r="N59" s="99">
        <f t="shared" si="26"/>
        <v>83.932695480039627</v>
      </c>
      <c r="O59" s="101">
        <f t="shared" si="27"/>
        <v>0</v>
      </c>
      <c r="P59" s="102">
        <f t="shared" si="28"/>
        <v>-11.305399758055614</v>
      </c>
      <c r="Q59" s="103">
        <f t="shared" si="29"/>
        <v>0.88129330254041605</v>
      </c>
      <c r="R59" s="273"/>
      <c r="S59" s="1">
        <v>0.38750000000000001</v>
      </c>
      <c r="T59" s="2">
        <v>0.43761574074074072</v>
      </c>
      <c r="U59" s="104">
        <v>5.6666666666666998</v>
      </c>
      <c r="V59" s="105">
        <v>72.166666666666629</v>
      </c>
      <c r="W59" s="106">
        <v>0.43761574074074072</v>
      </c>
      <c r="X59" s="107">
        <v>0.47737268518518516</v>
      </c>
      <c r="Y59" s="265"/>
      <c r="Z59" s="266"/>
      <c r="AA59" s="111">
        <f t="shared" si="30"/>
        <v>-237.41339491916779</v>
      </c>
      <c r="AB59" s="103">
        <f t="shared" si="31"/>
        <v>0.88129330254041616</v>
      </c>
      <c r="AC59" s="278"/>
    </row>
    <row r="60" spans="1:29" ht="15.75" customHeight="1">
      <c r="A60" s="268"/>
      <c r="B60" s="153" t="s">
        <v>161</v>
      </c>
      <c r="C60" s="263" t="s">
        <v>201</v>
      </c>
      <c r="D60" s="264"/>
      <c r="E60" s="93">
        <v>56.43</v>
      </c>
      <c r="F60" s="94">
        <v>2931</v>
      </c>
      <c r="G60" s="95">
        <f t="shared" si="32"/>
        <v>165396.32999999999</v>
      </c>
      <c r="H60" s="113"/>
      <c r="I60" s="97">
        <v>22</v>
      </c>
      <c r="J60" s="98">
        <v>2000</v>
      </c>
      <c r="K60" s="99">
        <f t="shared" si="12"/>
        <v>90.909090909090907</v>
      </c>
      <c r="L60" s="114">
        <v>22</v>
      </c>
      <c r="M60" s="98">
        <f t="shared" si="33"/>
        <v>1765.9581589958168</v>
      </c>
      <c r="N60" s="99">
        <f t="shared" si="26"/>
        <v>80.270825408900762</v>
      </c>
      <c r="O60" s="101">
        <f t="shared" si="27"/>
        <v>0</v>
      </c>
      <c r="P60" s="102">
        <f t="shared" si="28"/>
        <v>-10.638265500190144</v>
      </c>
      <c r="Q60" s="103">
        <f t="shared" si="29"/>
        <v>0.88297907949790844</v>
      </c>
      <c r="R60" s="273"/>
      <c r="S60" s="1">
        <v>0.47737268518518516</v>
      </c>
      <c r="T60" s="2">
        <v>0.54652777777777772</v>
      </c>
      <c r="U60" s="104">
        <v>57.25</v>
      </c>
      <c r="V60" s="105">
        <v>99.583333333333286</v>
      </c>
      <c r="W60" s="106"/>
      <c r="X60" s="107"/>
      <c r="Y60" s="265"/>
      <c r="Z60" s="266"/>
      <c r="AA60" s="111">
        <f t="shared" si="30"/>
        <v>-234.0418410041832</v>
      </c>
      <c r="AB60" s="103">
        <f t="shared" si="31"/>
        <v>0.88297907949790844</v>
      </c>
      <c r="AC60" s="278"/>
    </row>
    <row r="61" spans="1:29" ht="15.75" customHeight="1">
      <c r="A61" s="268"/>
      <c r="B61" s="153" t="s">
        <v>164</v>
      </c>
      <c r="C61" s="263" t="s">
        <v>218</v>
      </c>
      <c r="D61" s="264"/>
      <c r="E61" s="93">
        <v>59.54</v>
      </c>
      <c r="F61" s="94">
        <v>3685</v>
      </c>
      <c r="G61" s="115">
        <f t="shared" si="32"/>
        <v>219404.9</v>
      </c>
      <c r="H61" s="116"/>
      <c r="I61" s="97">
        <v>23</v>
      </c>
      <c r="J61" s="98">
        <v>2000</v>
      </c>
      <c r="K61" s="99">
        <f t="shared" si="12"/>
        <v>86.956521739130437</v>
      </c>
      <c r="L61" s="100">
        <v>23</v>
      </c>
      <c r="M61" s="98">
        <f t="shared" si="33"/>
        <v>1764.5650438946516</v>
      </c>
      <c r="N61" s="99">
        <f t="shared" si="26"/>
        <v>76.720219299767464</v>
      </c>
      <c r="O61" s="101">
        <f t="shared" si="27"/>
        <v>0</v>
      </c>
      <c r="P61" s="102">
        <f t="shared" si="28"/>
        <v>-10.236302439362973</v>
      </c>
      <c r="Q61" s="103">
        <f t="shared" si="29"/>
        <v>0.88228252194732582</v>
      </c>
      <c r="R61" s="273"/>
      <c r="S61" s="1">
        <v>0.55069444444444438</v>
      </c>
      <c r="T61" s="2">
        <v>0.63770833333333332</v>
      </c>
      <c r="U61" s="104">
        <v>5.9999999999999787</v>
      </c>
      <c r="V61" s="105">
        <v>125.30000000000008</v>
      </c>
      <c r="W61" s="106"/>
      <c r="X61" s="107"/>
      <c r="Y61" s="265"/>
      <c r="Z61" s="266"/>
      <c r="AA61" s="111">
        <f t="shared" si="30"/>
        <v>-235.43495610534842</v>
      </c>
      <c r="AB61" s="103">
        <f t="shared" si="31"/>
        <v>0.88228252194732582</v>
      </c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34">AVERAGE(I56:I71)</f>
        <v>23</v>
      </c>
      <c r="J72" s="138">
        <f t="shared" si="34"/>
        <v>2000</v>
      </c>
      <c r="K72" s="139">
        <f t="shared" ref="K72" si="35">J72/I72</f>
        <v>86.956521739130437</v>
      </c>
      <c r="L72" s="137">
        <f t="shared" ref="L72:M72" si="36">AVERAGE(L56:L71)</f>
        <v>23</v>
      </c>
      <c r="M72" s="138">
        <f t="shared" si="36"/>
        <v>1765.4122780960361</v>
      </c>
      <c r="N72" s="139">
        <f t="shared" ref="N72:N79" si="37">M72/L72</f>
        <v>76.757055569392875</v>
      </c>
      <c r="O72" s="140">
        <f t="shared" ref="O72:O79" si="38">L72-I72</f>
        <v>0</v>
      </c>
      <c r="P72" s="141">
        <f t="shared" ref="P72:P79" si="39">N72-K72</f>
        <v>-10.199466169737562</v>
      </c>
      <c r="Q72" s="142">
        <f t="shared" ref="Q72:Q79" si="40">N72/K72</f>
        <v>0.88270613904801809</v>
      </c>
      <c r="R72" s="274"/>
      <c r="S72" s="143">
        <f>S56</f>
        <v>0.16689814814814816</v>
      </c>
      <c r="T72" s="144">
        <f>INDEX(T56:T71,COUNTA(T56:T71))</f>
        <v>0.63770833333333332</v>
      </c>
      <c r="U72" s="145"/>
      <c r="V72" s="156"/>
      <c r="W72" s="135"/>
      <c r="X72" s="139"/>
      <c r="Y72" s="261"/>
      <c r="Z72" s="262"/>
      <c r="AA72" s="157">
        <f t="shared" ref="AA72:AA79" si="41">M72-J72</f>
        <v>-234.58772190396394</v>
      </c>
      <c r="AB72" s="142">
        <f t="shared" ref="AB72:AB79" si="42">M72/J72</f>
        <v>0.88270613904801798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2855</v>
      </c>
      <c r="G73" s="159">
        <f t="shared" ref="G73:G79" si="43">E73*F73</f>
        <v>110288.65000000001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9" si="44">F73/V73*60</f>
        <v>3248.4197218710501</v>
      </c>
      <c r="N73" s="163">
        <f t="shared" si="37"/>
        <v>162.4209860935525</v>
      </c>
      <c r="O73" s="165">
        <f t="shared" si="38"/>
        <v>0</v>
      </c>
      <c r="P73" s="166">
        <f t="shared" si="39"/>
        <v>-17.5790139064475</v>
      </c>
      <c r="Q73" s="152">
        <f t="shared" si="40"/>
        <v>0.90233881163084717</v>
      </c>
      <c r="R73" s="272">
        <f>Q89</f>
        <v>0.88459557633026786</v>
      </c>
      <c r="S73" s="167">
        <v>0.25018518518518518</v>
      </c>
      <c r="T73" s="168">
        <v>0.28680555555555554</v>
      </c>
      <c r="U73" s="169"/>
      <c r="V73" s="170">
        <v>52.73333333333332</v>
      </c>
      <c r="W73" s="168"/>
      <c r="X73" s="171"/>
      <c r="Y73" s="275"/>
      <c r="Z73" s="276"/>
      <c r="AA73" s="109">
        <f t="shared" si="41"/>
        <v>-351.58027812894989</v>
      </c>
      <c r="AB73" s="152">
        <f t="shared" si="42"/>
        <v>0.90233881163084728</v>
      </c>
      <c r="AC73" s="277">
        <f>AB89</f>
        <v>0.88459557633026786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3438</v>
      </c>
      <c r="G74" s="95">
        <f t="shared" si="43"/>
        <v>130644</v>
      </c>
      <c r="H74" s="96"/>
      <c r="I74" s="97">
        <v>21</v>
      </c>
      <c r="J74" s="98">
        <v>3600</v>
      </c>
      <c r="K74" s="99">
        <f t="shared" ref="K74:K109" si="45">J74/I74</f>
        <v>171.42857142857142</v>
      </c>
      <c r="L74" s="100">
        <v>21</v>
      </c>
      <c r="M74" s="98">
        <f t="shared" si="44"/>
        <v>3247.6515350301779</v>
      </c>
      <c r="N74" s="99">
        <f t="shared" si="37"/>
        <v>154.65007309667513</v>
      </c>
      <c r="O74" s="101">
        <f t="shared" si="38"/>
        <v>0</v>
      </c>
      <c r="P74" s="102">
        <f t="shared" si="39"/>
        <v>-16.778498331896287</v>
      </c>
      <c r="Q74" s="103">
        <f t="shared" si="40"/>
        <v>0.90212542639727167</v>
      </c>
      <c r="R74" s="273"/>
      <c r="S74" s="1">
        <v>0.29061342592592593</v>
      </c>
      <c r="T74" s="2">
        <v>0.3347222222222222</v>
      </c>
      <c r="U74" s="104">
        <v>5.4833333333333645</v>
      </c>
      <c r="V74" s="105">
        <v>63.51666666666663</v>
      </c>
      <c r="W74" s="106"/>
      <c r="X74" s="107"/>
      <c r="Y74" s="265"/>
      <c r="Z74" s="266"/>
      <c r="AA74" s="111">
        <f t="shared" si="41"/>
        <v>-352.34846496982209</v>
      </c>
      <c r="AB74" s="103">
        <f t="shared" si="42"/>
        <v>0.90212542639727167</v>
      </c>
      <c r="AC74" s="278"/>
    </row>
    <row r="75" spans="1:29" ht="15.75" customHeight="1">
      <c r="A75" s="281"/>
      <c r="B75" s="92" t="s">
        <v>171</v>
      </c>
      <c r="C75" s="286" t="s">
        <v>273</v>
      </c>
      <c r="D75" s="286"/>
      <c r="E75" s="93">
        <v>36.86</v>
      </c>
      <c r="F75" s="94">
        <v>2196</v>
      </c>
      <c r="G75" s="95">
        <f t="shared" si="43"/>
        <v>80944.56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3213.6585365853712</v>
      </c>
      <c r="N75" s="99">
        <f t="shared" si="37"/>
        <v>153.03135888501768</v>
      </c>
      <c r="O75" s="101">
        <f t="shared" si="38"/>
        <v>0</v>
      </c>
      <c r="P75" s="102">
        <f t="shared" si="39"/>
        <v>-18.397212543553735</v>
      </c>
      <c r="Q75" s="103">
        <f t="shared" si="40"/>
        <v>0.89268292682926986</v>
      </c>
      <c r="R75" s="273"/>
      <c r="S75" s="1">
        <v>0.33819444444444446</v>
      </c>
      <c r="T75" s="2">
        <v>0.36666666666666664</v>
      </c>
      <c r="U75" s="104">
        <v>5.0000000000000622</v>
      </c>
      <c r="V75" s="105">
        <v>40.999999999999936</v>
      </c>
      <c r="W75" s="106"/>
      <c r="X75" s="107"/>
      <c r="Y75" s="265"/>
      <c r="Z75" s="266"/>
      <c r="AA75" s="111">
        <f t="shared" si="41"/>
        <v>-386.34146341462883</v>
      </c>
      <c r="AB75" s="103">
        <f t="shared" si="42"/>
        <v>0.89268292682926975</v>
      </c>
      <c r="AC75" s="278"/>
    </row>
    <row r="76" spans="1:29" ht="15.75" customHeight="1">
      <c r="A76" s="281"/>
      <c r="B76" s="92" t="s">
        <v>171</v>
      </c>
      <c r="C76" s="286" t="s">
        <v>178</v>
      </c>
      <c r="D76" s="286"/>
      <c r="E76" s="93">
        <v>31.27</v>
      </c>
      <c r="F76" s="94">
        <v>2261</v>
      </c>
      <c r="G76" s="95">
        <f t="shared" si="43"/>
        <v>70701.47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3107.9037800687265</v>
      </c>
      <c r="N76" s="99">
        <f t="shared" si="37"/>
        <v>163.57388316151193</v>
      </c>
      <c r="O76" s="101">
        <f t="shared" si="38"/>
        <v>0</v>
      </c>
      <c r="P76" s="102">
        <f t="shared" si="39"/>
        <v>-25.8998010490144</v>
      </c>
      <c r="Q76" s="103">
        <f t="shared" si="40"/>
        <v>0.86330660557464622</v>
      </c>
      <c r="R76" s="273"/>
      <c r="S76" s="1">
        <v>0.37038194444444444</v>
      </c>
      <c r="T76" s="2">
        <v>0.40069444444444446</v>
      </c>
      <c r="U76" s="104">
        <v>5.3500000000000369</v>
      </c>
      <c r="V76" s="105">
        <v>43.650000000000027</v>
      </c>
      <c r="W76" s="106"/>
      <c r="X76" s="107"/>
      <c r="Y76" s="265"/>
      <c r="Z76" s="266"/>
      <c r="AA76" s="191">
        <f t="shared" si="41"/>
        <v>-492.09621993127348</v>
      </c>
      <c r="AB76" s="192">
        <f t="shared" si="42"/>
        <v>0.86330660557464622</v>
      </c>
      <c r="AC76" s="278"/>
    </row>
    <row r="77" spans="1:29" ht="15.75" customHeight="1">
      <c r="A77" s="282"/>
      <c r="B77" s="92" t="s">
        <v>171</v>
      </c>
      <c r="C77" s="286" t="s">
        <v>177</v>
      </c>
      <c r="D77" s="286"/>
      <c r="E77" s="93">
        <v>37.94</v>
      </c>
      <c r="F77" s="98">
        <v>3532</v>
      </c>
      <c r="G77" s="95">
        <f t="shared" si="43"/>
        <v>134004.07999999999</v>
      </c>
      <c r="H77" s="113"/>
      <c r="I77" s="97">
        <v>21</v>
      </c>
      <c r="J77" s="98">
        <v>3600</v>
      </c>
      <c r="K77" s="99">
        <f t="shared" si="45"/>
        <v>171.42857142857142</v>
      </c>
      <c r="L77" s="114">
        <v>21</v>
      </c>
      <c r="M77" s="98">
        <f t="shared" si="44"/>
        <v>3108.0909313126376</v>
      </c>
      <c r="N77" s="99">
        <f t="shared" si="37"/>
        <v>148.00433006250654</v>
      </c>
      <c r="O77" s="101">
        <f t="shared" si="38"/>
        <v>0</v>
      </c>
      <c r="P77" s="102">
        <f t="shared" si="39"/>
        <v>-23.424241366064877</v>
      </c>
      <c r="Q77" s="103">
        <f t="shared" si="40"/>
        <v>0.86335859203128817</v>
      </c>
      <c r="R77" s="273"/>
      <c r="S77" s="1">
        <v>0.40486111111111112</v>
      </c>
      <c r="T77" s="2">
        <v>0.45221064814814815</v>
      </c>
      <c r="U77" s="104">
        <v>5.9999999999999787</v>
      </c>
      <c r="V77" s="105">
        <v>68.183333333333337</v>
      </c>
      <c r="W77" s="106">
        <v>0.45221064814814815</v>
      </c>
      <c r="X77" s="107">
        <v>0.49236111111111103</v>
      </c>
      <c r="Y77" s="265"/>
      <c r="Z77" s="266"/>
      <c r="AA77" s="191">
        <f t="shared" si="41"/>
        <v>-491.90906868736238</v>
      </c>
      <c r="AB77" s="192">
        <f t="shared" si="42"/>
        <v>0.86335859203128817</v>
      </c>
      <c r="AC77" s="278"/>
    </row>
    <row r="78" spans="1:29" ht="15.75" customHeight="1">
      <c r="A78" s="282"/>
      <c r="B78" s="92" t="s">
        <v>155</v>
      </c>
      <c r="C78" s="286" t="s">
        <v>212</v>
      </c>
      <c r="D78" s="286"/>
      <c r="E78" s="93">
        <v>45.66</v>
      </c>
      <c r="F78" s="98">
        <v>906</v>
      </c>
      <c r="G78" s="115">
        <f t="shared" si="43"/>
        <v>41367.96</v>
      </c>
      <c r="H78" s="116"/>
      <c r="I78" s="97">
        <v>20</v>
      </c>
      <c r="J78" s="98">
        <v>1800</v>
      </c>
      <c r="K78" s="99">
        <f t="shared" si="45"/>
        <v>90</v>
      </c>
      <c r="L78" s="100">
        <v>20</v>
      </c>
      <c r="M78" s="98">
        <f t="shared" si="44"/>
        <v>1591.0243902438942</v>
      </c>
      <c r="N78" s="99">
        <f t="shared" si="37"/>
        <v>79.551219512194706</v>
      </c>
      <c r="O78" s="101">
        <f t="shared" si="38"/>
        <v>0</v>
      </c>
      <c r="P78" s="102">
        <f t="shared" si="39"/>
        <v>-10.448780487805294</v>
      </c>
      <c r="Q78" s="103">
        <f t="shared" si="40"/>
        <v>0.88390243902438559</v>
      </c>
      <c r="R78" s="273"/>
      <c r="S78" s="1">
        <v>0.49236111111111103</v>
      </c>
      <c r="T78" s="2">
        <v>0.516087962962963</v>
      </c>
      <c r="U78" s="104">
        <v>57.816666666666535</v>
      </c>
      <c r="V78" s="105">
        <v>34.166666666666842</v>
      </c>
      <c r="W78" s="106"/>
      <c r="X78" s="107"/>
      <c r="Y78" s="265"/>
      <c r="Z78" s="266"/>
      <c r="AA78" s="191">
        <f t="shared" si="41"/>
        <v>-208.97560975610577</v>
      </c>
      <c r="AB78" s="192">
        <f t="shared" si="42"/>
        <v>0.8839024390243857</v>
      </c>
      <c r="AC78" s="278"/>
    </row>
    <row r="79" spans="1:29" ht="15.75" customHeight="1">
      <c r="A79" s="282"/>
      <c r="B79" s="92" t="s">
        <v>155</v>
      </c>
      <c r="C79" s="286" t="s">
        <v>219</v>
      </c>
      <c r="D79" s="286"/>
      <c r="E79" s="93">
        <v>57.73</v>
      </c>
      <c r="F79" s="98">
        <v>2031</v>
      </c>
      <c r="G79" s="115">
        <f t="shared" si="43"/>
        <v>117249.62999999999</v>
      </c>
      <c r="H79" s="119"/>
      <c r="I79" s="97">
        <v>22</v>
      </c>
      <c r="J79" s="98">
        <v>1800</v>
      </c>
      <c r="K79" s="99">
        <f t="shared" si="45"/>
        <v>81.818181818181813</v>
      </c>
      <c r="L79" s="114">
        <v>22</v>
      </c>
      <c r="M79" s="98">
        <f t="shared" si="44"/>
        <v>1590.5155536219288</v>
      </c>
      <c r="N79" s="99">
        <f t="shared" si="37"/>
        <v>72.296161528269494</v>
      </c>
      <c r="O79" s="120">
        <f t="shared" si="38"/>
        <v>0</v>
      </c>
      <c r="P79" s="121">
        <f t="shared" si="39"/>
        <v>-9.5220202899123194</v>
      </c>
      <c r="Q79" s="122">
        <f t="shared" si="40"/>
        <v>0.88361975201218279</v>
      </c>
      <c r="R79" s="273"/>
      <c r="S79" s="1">
        <v>0.51971064814814816</v>
      </c>
      <c r="T79" s="2">
        <v>0.57291666666666663</v>
      </c>
      <c r="U79" s="104">
        <v>5.2166666666666295</v>
      </c>
      <c r="V79" s="105">
        <v>76.616666666666603</v>
      </c>
      <c r="W79" s="106"/>
      <c r="X79" s="107"/>
      <c r="Y79" s="265"/>
      <c r="Z79" s="266"/>
      <c r="AA79" s="191">
        <f t="shared" si="41"/>
        <v>-209.4844463780712</v>
      </c>
      <c r="AB79" s="192">
        <f t="shared" si="42"/>
        <v>0.88361975201218268</v>
      </c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6">AVERAGE(I73:I88)</f>
        <v>20.571428571428573</v>
      </c>
      <c r="J89" s="138">
        <f t="shared" si="46"/>
        <v>3085.7142857142858</v>
      </c>
      <c r="K89" s="139">
        <f t="shared" ref="K89" si="47">J89/I89</f>
        <v>150</v>
      </c>
      <c r="L89" s="137">
        <f t="shared" ref="L89:M89" si="48">AVERAGE(L73:L88)</f>
        <v>20.571428571428573</v>
      </c>
      <c r="M89" s="138">
        <f t="shared" si="48"/>
        <v>2729.6092069619694</v>
      </c>
      <c r="N89" s="139">
        <f>M89/L89</f>
        <v>132.68933644954018</v>
      </c>
      <c r="O89" s="140">
        <f>L89-I89</f>
        <v>0</v>
      </c>
      <c r="P89" s="141">
        <f>N89-K89</f>
        <v>-17.310663550459822</v>
      </c>
      <c r="Q89" s="142">
        <f>N89/K89</f>
        <v>0.88459557633026786</v>
      </c>
      <c r="R89" s="274"/>
      <c r="S89" s="143">
        <f>S73</f>
        <v>0.25018518518518518</v>
      </c>
      <c r="T89" s="144">
        <f>INDEX(T73:T88,COUNTA(T73:T88))</f>
        <v>0.57291666666666663</v>
      </c>
      <c r="U89" s="145"/>
      <c r="V89" s="156"/>
      <c r="W89" s="135"/>
      <c r="X89" s="139"/>
      <c r="Y89" s="261"/>
      <c r="Z89" s="262"/>
      <c r="AA89" s="157">
        <f>M89-J89</f>
        <v>-356.10507875231633</v>
      </c>
      <c r="AB89" s="142">
        <f>M89/J89</f>
        <v>0.88459557633026786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183</v>
      </c>
      <c r="D90" s="271"/>
      <c r="E90" s="158">
        <v>35.83</v>
      </c>
      <c r="F90" s="87">
        <v>6785</v>
      </c>
      <c r="G90" s="159">
        <f t="shared" ref="G90:G93" si="49">E90*F90</f>
        <v>243106.55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>F90/V90*60</f>
        <v>2905.0903901046622</v>
      </c>
      <c r="N90" s="163">
        <f>M90/L90</f>
        <v>242.09086584205519</v>
      </c>
      <c r="O90" s="165">
        <f>L90-I90</f>
        <v>0</v>
      </c>
      <c r="P90" s="166">
        <f>N90-K90</f>
        <v>-30.659134157944806</v>
      </c>
      <c r="Q90" s="152">
        <f>N90/K90</f>
        <v>0.88759254204236548</v>
      </c>
      <c r="R90" s="272">
        <f>Q106</f>
        <v>0.87891773168646203</v>
      </c>
      <c r="S90" s="167">
        <v>0.16666666666666666</v>
      </c>
      <c r="T90" s="168">
        <v>0.26398148148148148</v>
      </c>
      <c r="U90" s="169"/>
      <c r="V90" s="170">
        <v>140.13333333333333</v>
      </c>
      <c r="W90" s="173"/>
      <c r="X90" s="151"/>
      <c r="Y90" s="275"/>
      <c r="Z90" s="276"/>
      <c r="AA90" s="109">
        <f>M90-J90</f>
        <v>-367.90960989533778</v>
      </c>
      <c r="AB90" s="152">
        <f>M90/J90</f>
        <v>0.88759254204236548</v>
      </c>
      <c r="AC90" s="277">
        <f>AB106</f>
        <v>0.87891773168646192</v>
      </c>
    </row>
    <row r="91" spans="1:29" ht="15.75" customHeight="1">
      <c r="A91" s="268"/>
      <c r="B91" s="92" t="s">
        <v>158</v>
      </c>
      <c r="C91" s="263" t="s">
        <v>184</v>
      </c>
      <c r="D91" s="264"/>
      <c r="E91" s="93">
        <v>36.409999999999997</v>
      </c>
      <c r="F91" s="94">
        <v>4784</v>
      </c>
      <c r="G91" s="95">
        <f t="shared" si="49"/>
        <v>174185.43999999997</v>
      </c>
      <c r="H91" s="96"/>
      <c r="I91" s="97">
        <v>11</v>
      </c>
      <c r="J91" s="98">
        <v>3273</v>
      </c>
      <c r="K91" s="99">
        <f t="shared" si="45"/>
        <v>297.54545454545456</v>
      </c>
      <c r="L91" s="100">
        <v>11</v>
      </c>
      <c r="M91" s="98">
        <f>F91/V91*60</f>
        <v>2905.2631578947367</v>
      </c>
      <c r="N91" s="99">
        <f>M91/L91</f>
        <v>264.11483253588517</v>
      </c>
      <c r="O91" s="101">
        <f>L91-I91</f>
        <v>0</v>
      </c>
      <c r="P91" s="102">
        <f>N91-K91</f>
        <v>-33.43062200956939</v>
      </c>
      <c r="Q91" s="103">
        <f>N91/K91</f>
        <v>0.88764532780163052</v>
      </c>
      <c r="R91" s="273"/>
      <c r="S91" s="1">
        <v>0.26750000000000002</v>
      </c>
      <c r="T91" s="2">
        <v>0.33611111111111114</v>
      </c>
      <c r="U91" s="104">
        <v>5.066666666666686</v>
      </c>
      <c r="V91" s="105">
        <v>98.800000000000011</v>
      </c>
      <c r="W91" s="106"/>
      <c r="X91" s="107"/>
      <c r="Y91" s="265"/>
      <c r="Z91" s="266"/>
      <c r="AA91" s="111">
        <f>M91-J91</f>
        <v>-367.73684210526335</v>
      </c>
      <c r="AB91" s="103">
        <f>M91/J91</f>
        <v>0.88764532780163052</v>
      </c>
      <c r="AC91" s="278"/>
    </row>
    <row r="92" spans="1:29" ht="15.75" customHeight="1">
      <c r="A92" s="268"/>
      <c r="B92" s="92" t="s">
        <v>158</v>
      </c>
      <c r="C92" s="263" t="s">
        <v>182</v>
      </c>
      <c r="D92" s="264"/>
      <c r="E92" s="93">
        <v>34.770000000000003</v>
      </c>
      <c r="F92" s="94">
        <v>1767</v>
      </c>
      <c r="G92" s="95">
        <f t="shared" si="49"/>
        <v>61438.590000000004</v>
      </c>
      <c r="H92" s="113"/>
      <c r="I92" s="97">
        <v>11</v>
      </c>
      <c r="J92" s="98">
        <v>3000</v>
      </c>
      <c r="K92" s="99">
        <f t="shared" si="45"/>
        <v>272.72727272727275</v>
      </c>
      <c r="L92" s="114">
        <v>11</v>
      </c>
      <c r="M92" s="98">
        <f>F92/V92*60</f>
        <v>2608.118081180814</v>
      </c>
      <c r="N92" s="99">
        <f>M92/L92</f>
        <v>237.10164374371035</v>
      </c>
      <c r="O92" s="101">
        <f>L92-I92</f>
        <v>0</v>
      </c>
      <c r="P92" s="102">
        <f>N92-K92</f>
        <v>-35.625628983562393</v>
      </c>
      <c r="Q92" s="103">
        <f>N92/K92</f>
        <v>0.86937269372693793</v>
      </c>
      <c r="R92" s="273"/>
      <c r="S92" s="1">
        <v>0.42663194444444447</v>
      </c>
      <c r="T92" s="2">
        <v>0.4548611111111111</v>
      </c>
      <c r="U92" s="104">
        <v>6.3500000000000334</v>
      </c>
      <c r="V92" s="105">
        <v>40.649999999999963</v>
      </c>
      <c r="W92" s="106">
        <v>0.4548611111111111</v>
      </c>
      <c r="X92" s="107">
        <v>0.49523148148148149</v>
      </c>
      <c r="Y92" s="265"/>
      <c r="Z92" s="266"/>
      <c r="AA92" s="111">
        <f>M92-J92</f>
        <v>-391.88191881918601</v>
      </c>
      <c r="AB92" s="103">
        <f>M92/J92</f>
        <v>0.86937269372693804</v>
      </c>
      <c r="AC92" s="278"/>
    </row>
    <row r="93" spans="1:29" ht="15.75" customHeight="1">
      <c r="A93" s="268"/>
      <c r="B93" s="92" t="s">
        <v>158</v>
      </c>
      <c r="C93" s="263" t="s">
        <v>181</v>
      </c>
      <c r="D93" s="264"/>
      <c r="E93" s="93">
        <v>34.229999999999997</v>
      </c>
      <c r="F93" s="94">
        <v>1994</v>
      </c>
      <c r="G93" s="115">
        <f t="shared" si="49"/>
        <v>68254.62</v>
      </c>
      <c r="H93" s="116"/>
      <c r="I93" s="97">
        <v>16</v>
      </c>
      <c r="J93" s="98">
        <v>3000</v>
      </c>
      <c r="K93" s="99">
        <f t="shared" si="45"/>
        <v>187.5</v>
      </c>
      <c r="L93" s="100">
        <v>16</v>
      </c>
      <c r="M93" s="98">
        <f>F93/V93*60</f>
        <v>2608.4302325581393</v>
      </c>
      <c r="N93" s="99">
        <f>M93/L93</f>
        <v>163.02688953488371</v>
      </c>
      <c r="O93" s="101">
        <f>L93-I93</f>
        <v>0</v>
      </c>
      <c r="P93" s="102">
        <f>N93-K93</f>
        <v>-24.473110465116292</v>
      </c>
      <c r="Q93" s="103">
        <f>N93/K93</f>
        <v>0.86947674418604648</v>
      </c>
      <c r="R93" s="273"/>
      <c r="S93" s="1">
        <v>0.49523148148148149</v>
      </c>
      <c r="T93" s="2">
        <v>0.52708333333333335</v>
      </c>
      <c r="U93" s="104">
        <v>58.133333333333361</v>
      </c>
      <c r="V93" s="105">
        <v>45.866666666666667</v>
      </c>
      <c r="W93" s="106"/>
      <c r="X93" s="107"/>
      <c r="Y93" s="265"/>
      <c r="Z93" s="266"/>
      <c r="AA93" s="111">
        <f>M93-J93</f>
        <v>-391.56976744186068</v>
      </c>
      <c r="AB93" s="103">
        <f>M93/J93</f>
        <v>0.86947674418604648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24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12.5</v>
      </c>
      <c r="J106" s="138">
        <f t="shared" si="50"/>
        <v>3136.5</v>
      </c>
      <c r="K106" s="139">
        <f t="shared" ref="K106" si="51">J106/I106</f>
        <v>250.92</v>
      </c>
      <c r="L106" s="137">
        <f t="shared" ref="L106:M106" si="52">AVERAGE(L90:L105)</f>
        <v>12.5</v>
      </c>
      <c r="M106" s="138">
        <f t="shared" si="52"/>
        <v>2756.7254654345879</v>
      </c>
      <c r="N106" s="139">
        <f>M106/L106</f>
        <v>220.53803723476705</v>
      </c>
      <c r="O106" s="140">
        <f>L106-I106</f>
        <v>0</v>
      </c>
      <c r="P106" s="141">
        <f>N106-K106</f>
        <v>-30.381962765232942</v>
      </c>
      <c r="Q106" s="142">
        <f>N106/K106</f>
        <v>0.87891773168646203</v>
      </c>
      <c r="R106" s="274"/>
      <c r="S106" s="143">
        <f>S90</f>
        <v>0.16666666666666666</v>
      </c>
      <c r="T106" s="144">
        <f>INDEX(T90:T105,COUNTA(T90:T105))</f>
        <v>0.52708333333333335</v>
      </c>
      <c r="U106" s="145"/>
      <c r="V106" s="156"/>
      <c r="W106" s="135"/>
      <c r="X106" s="139"/>
      <c r="Y106" s="261"/>
      <c r="Z106" s="262"/>
      <c r="AA106" s="157">
        <f>M106-J106</f>
        <v>-379.77453456541207</v>
      </c>
      <c r="AB106" s="142">
        <f>M106/J106</f>
        <v>0.87891773168646192</v>
      </c>
      <c r="AC106" s="279"/>
    </row>
    <row r="107" spans="1:29" ht="15.75" customHeight="1">
      <c r="A107" s="280" t="s">
        <v>185</v>
      </c>
      <c r="B107" s="108" t="s">
        <v>158</v>
      </c>
      <c r="C107" s="270" t="s">
        <v>215</v>
      </c>
      <c r="D107" s="271"/>
      <c r="E107" s="158">
        <v>20.11</v>
      </c>
      <c r="F107" s="87">
        <v>647</v>
      </c>
      <c r="G107" s="159">
        <f t="shared" ref="G107:G109" si="53">E107*F107</f>
        <v>13011.17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3262.1848739495736</v>
      </c>
      <c r="N107" s="163">
        <f>M107/L107</f>
        <v>543.69747899159563</v>
      </c>
      <c r="O107" s="165">
        <f>L107-I107</f>
        <v>0</v>
      </c>
      <c r="P107" s="166">
        <f>N107-K107</f>
        <v>-56.302521008404369</v>
      </c>
      <c r="Q107" s="152">
        <f>N107/K107</f>
        <v>0.90616246498599273</v>
      </c>
      <c r="R107" s="272">
        <f>Q123</f>
        <v>0.90616198126103331</v>
      </c>
      <c r="S107" s="193">
        <v>0.25006944444444446</v>
      </c>
      <c r="T107" s="194">
        <v>0.25833333333333336</v>
      </c>
      <c r="U107" s="169"/>
      <c r="V107" s="170">
        <v>11.900000000000022</v>
      </c>
      <c r="W107" s="168"/>
      <c r="X107" s="171"/>
      <c r="Y107" s="275"/>
      <c r="Z107" s="276"/>
      <c r="AA107" s="109">
        <f>M107-J107</f>
        <v>-337.81512605042644</v>
      </c>
      <c r="AB107" s="152">
        <f>M107/J107</f>
        <v>0.90616246498599262</v>
      </c>
      <c r="AC107" s="277">
        <f>AB123</f>
        <v>0.90616198126103342</v>
      </c>
    </row>
    <row r="108" spans="1:29" ht="15.75" customHeight="1">
      <c r="A108" s="281"/>
      <c r="B108" s="92" t="s">
        <v>158</v>
      </c>
      <c r="C108" s="263" t="s">
        <v>188</v>
      </c>
      <c r="D108" s="264"/>
      <c r="E108" s="93">
        <v>24.73</v>
      </c>
      <c r="F108" s="94">
        <v>2242</v>
      </c>
      <c r="G108" s="95">
        <f t="shared" si="53"/>
        <v>55444.66</v>
      </c>
      <c r="H108" s="96"/>
      <c r="I108" s="97">
        <v>6</v>
      </c>
      <c r="J108" s="98">
        <v>3600</v>
      </c>
      <c r="K108" s="99">
        <f t="shared" si="45"/>
        <v>600</v>
      </c>
      <c r="L108" s="100">
        <v>6</v>
      </c>
      <c r="M108" s="98">
        <f>F108/V108*60</f>
        <v>3262.4090541633032</v>
      </c>
      <c r="N108" s="99">
        <f>M108/L108</f>
        <v>543.73484236055049</v>
      </c>
      <c r="O108" s="101">
        <f>L108-I108</f>
        <v>0</v>
      </c>
      <c r="P108" s="102">
        <f>N108-K108</f>
        <v>-56.265157639449512</v>
      </c>
      <c r="Q108" s="103">
        <f>N108/K108</f>
        <v>0.90622473726758412</v>
      </c>
      <c r="R108" s="273"/>
      <c r="S108" s="1">
        <v>0.26180555555555557</v>
      </c>
      <c r="T108" s="2">
        <v>0.29043981481481479</v>
      </c>
      <c r="U108" s="104">
        <v>4.9999999999999822</v>
      </c>
      <c r="V108" s="105">
        <v>41.233333333333277</v>
      </c>
      <c r="W108" s="106"/>
      <c r="X108" s="113"/>
      <c r="Y108" s="265"/>
      <c r="Z108" s="266"/>
      <c r="AA108" s="111">
        <f>M108-J108</f>
        <v>-337.59094583669685</v>
      </c>
      <c r="AB108" s="103">
        <f>M108/J108</f>
        <v>0.90622473726758423</v>
      </c>
      <c r="AC108" s="278"/>
    </row>
    <row r="109" spans="1:29" ht="15.75" customHeight="1">
      <c r="A109" s="281"/>
      <c r="B109" s="92" t="s">
        <v>158</v>
      </c>
      <c r="C109" s="263" t="s">
        <v>200</v>
      </c>
      <c r="D109" s="264"/>
      <c r="E109" s="93">
        <v>24.73</v>
      </c>
      <c r="F109" s="94">
        <v>1872</v>
      </c>
      <c r="G109" s="95">
        <f t="shared" si="53"/>
        <v>46294.559999999998</v>
      </c>
      <c r="H109" s="96"/>
      <c r="I109" s="97">
        <v>6</v>
      </c>
      <c r="J109" s="98">
        <v>3600</v>
      </c>
      <c r="K109" s="99">
        <f t="shared" si="45"/>
        <v>600</v>
      </c>
      <c r="L109" s="100">
        <v>6</v>
      </c>
      <c r="M109" s="98">
        <f>F109/V109*60</f>
        <v>3261.9554695062843</v>
      </c>
      <c r="N109" s="99">
        <f>M109/L109</f>
        <v>543.65924491771409</v>
      </c>
      <c r="O109" s="101">
        <f>L109-I109</f>
        <v>0</v>
      </c>
      <c r="P109" s="102">
        <f>N109-K109</f>
        <v>-56.340755082285909</v>
      </c>
      <c r="Q109" s="103">
        <f>N109/K109</f>
        <v>0.90609874152952352</v>
      </c>
      <c r="R109" s="273"/>
      <c r="S109" s="1">
        <v>0.2944444444444444</v>
      </c>
      <c r="T109" s="2">
        <v>0.31835648148148149</v>
      </c>
      <c r="U109" s="104">
        <v>5.7666666666666355</v>
      </c>
      <c r="V109" s="105">
        <v>34.433333333333415</v>
      </c>
      <c r="W109" s="106"/>
      <c r="X109" s="107"/>
      <c r="Y109" s="265"/>
      <c r="Z109" s="266"/>
      <c r="AA109" s="111">
        <f>M109-J109</f>
        <v>-338.04453049371568</v>
      </c>
      <c r="AB109" s="103">
        <f>M109/J109</f>
        <v>0.90609874152952341</v>
      </c>
      <c r="AC109" s="278"/>
    </row>
    <row r="110" spans="1:29" ht="15.75" customHeight="1">
      <c r="A110" s="281"/>
      <c r="B110" s="92"/>
      <c r="C110" s="263"/>
      <c r="D110" s="264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3"/>
      <c r="S110" s="1"/>
      <c r="T110" s="2"/>
      <c r="U110" s="104"/>
      <c r="V110" s="105"/>
      <c r="W110" s="106"/>
      <c r="X110" s="113"/>
      <c r="Y110" s="265"/>
      <c r="Z110" s="266"/>
      <c r="AA110" s="111"/>
      <c r="AB110" s="103"/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3600</v>
      </c>
      <c r="K123" s="139">
        <f t="shared" ref="K123" si="55">J123/I123</f>
        <v>600</v>
      </c>
      <c r="L123" s="137">
        <f t="shared" ref="L123:M123" si="56">AVERAGE(L107:L122)</f>
        <v>6</v>
      </c>
      <c r="M123" s="138">
        <f t="shared" si="56"/>
        <v>3262.1831325397202</v>
      </c>
      <c r="N123" s="139">
        <f>M123/L123</f>
        <v>543.69718875661999</v>
      </c>
      <c r="O123" s="140">
        <f>L123-I123</f>
        <v>0</v>
      </c>
      <c r="P123" s="141">
        <f>N123-K123</f>
        <v>-56.302811243380006</v>
      </c>
      <c r="Q123" s="142">
        <f>N123/K123</f>
        <v>0.90616198126103331</v>
      </c>
      <c r="R123" s="274"/>
      <c r="S123" s="143">
        <f>S107</f>
        <v>0.25006944444444446</v>
      </c>
      <c r="T123" s="144">
        <f>INDEX(T107:T122,COUNTA(T107:T122))</f>
        <v>0.31835648148148149</v>
      </c>
      <c r="U123" s="145"/>
      <c r="V123" s="156"/>
      <c r="W123" s="135"/>
      <c r="X123" s="139"/>
      <c r="Y123" s="261"/>
      <c r="Z123" s="262"/>
      <c r="AA123" s="157">
        <f>M123-J123</f>
        <v>-337.81686746027981</v>
      </c>
      <c r="AB123" s="142">
        <f>M123/J123</f>
        <v>0.90616198126103342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1455</v>
      </c>
      <c r="G124" s="159">
        <f t="shared" ref="G124:G126" si="57">E124*F124</f>
        <v>64456.499999999993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1764.23038059953</v>
      </c>
      <c r="N124" s="163">
        <f>M124/L124</f>
        <v>103.77825768232529</v>
      </c>
      <c r="O124" s="165">
        <f>L124-I124</f>
        <v>0</v>
      </c>
      <c r="P124" s="166">
        <f>N124-K124</f>
        <v>-13.868801141204116</v>
      </c>
      <c r="Q124" s="152">
        <f>N124/K124</f>
        <v>0.88211519029976504</v>
      </c>
      <c r="R124" s="272">
        <f>Q140</f>
        <v>0.88248237355728731</v>
      </c>
      <c r="S124" s="167">
        <v>0.70833333333333337</v>
      </c>
      <c r="T124" s="168">
        <v>0.74269675925925926</v>
      </c>
      <c r="U124" s="169"/>
      <c r="V124" s="170">
        <v>49.483333333333292</v>
      </c>
      <c r="W124" s="87"/>
      <c r="X124" s="88"/>
      <c r="Y124" s="275"/>
      <c r="Z124" s="276"/>
      <c r="AA124" s="109">
        <f>M124-J124</f>
        <v>-235.76961940046999</v>
      </c>
      <c r="AB124" s="152">
        <f>M124/J124</f>
        <v>0.88211519029976504</v>
      </c>
      <c r="AC124" s="352">
        <f>AB140</f>
        <v>0.88248237355728731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1357</v>
      </c>
      <c r="G125" s="95">
        <f t="shared" si="57"/>
        <v>68759.19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1764.8843930635874</v>
      </c>
      <c r="N125" s="99">
        <f>M125/L125</f>
        <v>88.244219653179371</v>
      </c>
      <c r="O125" s="101">
        <f>L125-I125</f>
        <v>0</v>
      </c>
      <c r="P125" s="102">
        <f>N125-K125</f>
        <v>-11.755780346820629</v>
      </c>
      <c r="Q125" s="103">
        <f>N125/K125</f>
        <v>0.88244219653179368</v>
      </c>
      <c r="R125" s="273"/>
      <c r="S125" s="1">
        <v>0.74652777777777779</v>
      </c>
      <c r="T125" s="2">
        <v>0.77856481481481477</v>
      </c>
      <c r="U125" s="104">
        <v>5.5166666666666764</v>
      </c>
      <c r="V125" s="105">
        <v>46.13333333333324</v>
      </c>
      <c r="W125" s="106"/>
      <c r="X125" s="107"/>
      <c r="Y125" s="265"/>
      <c r="Z125" s="266"/>
      <c r="AA125" s="111">
        <f>M125-J125</f>
        <v>-235.11560693641263</v>
      </c>
      <c r="AB125" s="103">
        <f>M125/J125</f>
        <v>0.88244219653179368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2580</v>
      </c>
      <c r="G126" s="95">
        <f t="shared" si="57"/>
        <v>147834</v>
      </c>
      <c r="H126" s="96"/>
      <c r="I126" s="97">
        <v>21</v>
      </c>
      <c r="J126" s="98">
        <v>2000</v>
      </c>
      <c r="K126" s="99">
        <f t="shared" si="58"/>
        <v>95.238095238095241</v>
      </c>
      <c r="L126" s="100">
        <v>21</v>
      </c>
      <c r="M126" s="98">
        <f>F126/V126*60</f>
        <v>1765.779467680607</v>
      </c>
      <c r="N126" s="99">
        <f>M126/L126</f>
        <v>84.084736556219383</v>
      </c>
      <c r="O126" s="101">
        <f>L126-I126</f>
        <v>0</v>
      </c>
      <c r="P126" s="102">
        <f>N126-K126</f>
        <v>-11.153358681875858</v>
      </c>
      <c r="Q126" s="103">
        <f>N126/K126</f>
        <v>0.88288973384030345</v>
      </c>
      <c r="R126" s="273"/>
      <c r="S126" s="1">
        <v>0.78287037037037033</v>
      </c>
      <c r="T126" s="2">
        <v>0.84375</v>
      </c>
      <c r="U126" s="104">
        <v>6.2000000000000099</v>
      </c>
      <c r="V126" s="105">
        <v>87.666666666666728</v>
      </c>
      <c r="W126" s="106"/>
      <c r="X126" s="107"/>
      <c r="Y126" s="265"/>
      <c r="Z126" s="266"/>
      <c r="AA126" s="111">
        <f>M126-J126</f>
        <v>-234.22053231939299</v>
      </c>
      <c r="AB126" s="103">
        <f>M126/J126</f>
        <v>0.88288973384030356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19.333333333333332</v>
      </c>
      <c r="J140" s="138">
        <f t="shared" si="59"/>
        <v>2000</v>
      </c>
      <c r="K140" s="139">
        <f t="shared" ref="K140" si="60">J140/I140</f>
        <v>103.44827586206897</v>
      </c>
      <c r="L140" s="137">
        <f t="shared" ref="L140:M140" si="61">AVERAGE(L124:L139)</f>
        <v>19.333333333333332</v>
      </c>
      <c r="M140" s="138">
        <f t="shared" si="61"/>
        <v>1764.9647471145747</v>
      </c>
      <c r="N140" s="139">
        <f>M140/L140</f>
        <v>91.291280023167658</v>
      </c>
      <c r="O140" s="140">
        <f>L140-I140</f>
        <v>0</v>
      </c>
      <c r="P140" s="141">
        <f>N140-K140</f>
        <v>-12.15699583890131</v>
      </c>
      <c r="Q140" s="142">
        <f>N140/K140</f>
        <v>0.88248237355728731</v>
      </c>
      <c r="R140" s="274"/>
      <c r="S140" s="143">
        <f>S124</f>
        <v>0.70833333333333337</v>
      </c>
      <c r="T140" s="144">
        <f>INDEX(T124:T139,COUNTA(T124:T139))</f>
        <v>0.84375</v>
      </c>
      <c r="U140" s="145"/>
      <c r="V140" s="156"/>
      <c r="W140" s="188"/>
      <c r="X140" s="189"/>
      <c r="Y140" s="261"/>
      <c r="Z140" s="262"/>
      <c r="AA140" s="157">
        <f>M140-J140</f>
        <v>-235.03525288542528</v>
      </c>
      <c r="AB140" s="142">
        <f>M140/J140</f>
        <v>0.88248237355728731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2203</v>
      </c>
      <c r="G141" s="159">
        <f t="shared" ref="G141:G143" si="62">E141*F141</f>
        <v>125108.37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1765.1457823280675</v>
      </c>
      <c r="N141" s="163">
        <f>M141/L141</f>
        <v>76.745468796872501</v>
      </c>
      <c r="O141" s="165">
        <f>L141-I141</f>
        <v>0</v>
      </c>
      <c r="P141" s="166">
        <f>N141-K141</f>
        <v>-10.211052942257936</v>
      </c>
      <c r="Q141" s="152">
        <f>N141/K141</f>
        <v>0.8825728911640337</v>
      </c>
      <c r="R141" s="272">
        <f>Q157</f>
        <v>0.88309471091680813</v>
      </c>
      <c r="S141" s="167">
        <v>0.70841435185185186</v>
      </c>
      <c r="T141" s="168">
        <v>0.76041666666666663</v>
      </c>
      <c r="U141" s="169"/>
      <c r="V141" s="170">
        <v>74.883333333333269</v>
      </c>
      <c r="W141" s="168"/>
      <c r="X141" s="171"/>
      <c r="Y141" s="275"/>
      <c r="Z141" s="276"/>
      <c r="AA141" s="109">
        <f>M141-J141</f>
        <v>-234.85421767193247</v>
      </c>
      <c r="AB141" s="152">
        <f>M141/J141</f>
        <v>0.88257289116403381</v>
      </c>
      <c r="AC141" s="277">
        <f>AB157</f>
        <v>0.88309471091680813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1740</v>
      </c>
      <c r="G142" s="95">
        <f t="shared" si="62"/>
        <v>98953.799999999988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1765.5016910935733</v>
      </c>
      <c r="N142" s="99">
        <f>M142/L142</f>
        <v>76.760943091024927</v>
      </c>
      <c r="O142" s="101">
        <f>L142-I142</f>
        <v>0</v>
      </c>
      <c r="P142" s="102">
        <f>N142-K142</f>
        <v>-10.19557864810551</v>
      </c>
      <c r="Q142" s="103">
        <f>N142/K142</f>
        <v>0.88275084554678662</v>
      </c>
      <c r="R142" s="273"/>
      <c r="S142" s="1">
        <v>0.76458333333333328</v>
      </c>
      <c r="T142" s="2">
        <v>0.80564814814814811</v>
      </c>
      <c r="U142" s="104">
        <v>5.9999999999999787</v>
      </c>
      <c r="V142" s="105">
        <v>59.133333333333354</v>
      </c>
      <c r="W142" s="106"/>
      <c r="X142" s="107"/>
      <c r="Y142" s="265"/>
      <c r="Z142" s="266"/>
      <c r="AA142" s="111">
        <f>M142-J142</f>
        <v>-234.4983089064267</v>
      </c>
      <c r="AB142" s="103">
        <f>M142/J142</f>
        <v>0.88275084554678662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2232</v>
      </c>
      <c r="G143" s="95">
        <f t="shared" si="62"/>
        <v>106243.2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1767.9207920792076</v>
      </c>
      <c r="N143" s="99">
        <f>M143/L143</f>
        <v>76.866121394748149</v>
      </c>
      <c r="O143" s="101">
        <f>L143-I143</f>
        <v>0</v>
      </c>
      <c r="P143" s="102">
        <f>N143-K143</f>
        <v>-10.090400344382289</v>
      </c>
      <c r="Q143" s="103">
        <f>N143/K143</f>
        <v>0.88396039603960364</v>
      </c>
      <c r="R143" s="273"/>
      <c r="S143" s="1">
        <v>0.80989583333333337</v>
      </c>
      <c r="T143" s="2">
        <v>0.86250000000000004</v>
      </c>
      <c r="U143" s="104">
        <v>6.1166666666667702</v>
      </c>
      <c r="V143" s="105">
        <v>75.750000000000014</v>
      </c>
      <c r="W143" s="106"/>
      <c r="X143" s="107"/>
      <c r="Y143" s="265"/>
      <c r="Z143" s="266"/>
      <c r="AA143" s="111">
        <f>M143-J143</f>
        <v>-232.07920792079244</v>
      </c>
      <c r="AB143" s="103">
        <f>M143/J143</f>
        <v>0.88396039603960375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4">AVERAGE(I141:I156)</f>
        <v>23</v>
      </c>
      <c r="J157" s="138">
        <f t="shared" si="64"/>
        <v>2000</v>
      </c>
      <c r="K157" s="139">
        <f t="shared" ref="K157" si="65">J157/I157</f>
        <v>86.956521739130437</v>
      </c>
      <c r="L157" s="137">
        <f t="shared" ref="L157:M157" si="66">AVERAGE(L141:L156)</f>
        <v>23</v>
      </c>
      <c r="M157" s="138">
        <f t="shared" si="66"/>
        <v>1766.1894218336163</v>
      </c>
      <c r="N157" s="139">
        <f>M157/L157</f>
        <v>76.790844427548535</v>
      </c>
      <c r="O157" s="140">
        <f>L157-I157</f>
        <v>0</v>
      </c>
      <c r="P157" s="141">
        <f>N157-K157</f>
        <v>-10.165677311581902</v>
      </c>
      <c r="Q157" s="142">
        <f>N157/K157</f>
        <v>0.88309471091680813</v>
      </c>
      <c r="R157" s="274"/>
      <c r="S157" s="143">
        <f>S141</f>
        <v>0.70841435185185186</v>
      </c>
      <c r="T157" s="144">
        <f>INDEX(T141:T156,COUNTA(T141:T156))</f>
        <v>0.86250000000000004</v>
      </c>
      <c r="U157" s="145"/>
      <c r="V157" s="156"/>
      <c r="W157" s="135"/>
      <c r="X157" s="139"/>
      <c r="Y157" s="261"/>
      <c r="Z157" s="262"/>
      <c r="AA157" s="157">
        <f>M157-J157</f>
        <v>-233.81057816638372</v>
      </c>
      <c r="AB157" s="142">
        <f>M157/J157</f>
        <v>0.88309471091680813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54" priority="3" operator="greaterThan">
      <formula>0</formula>
    </cfRule>
  </conditionalFormatting>
  <conditionalFormatting sqref="P5:P157 AA5:AA157">
    <cfRule type="cellIs" dxfId="753" priority="6" operator="lessThan">
      <formula>0</formula>
    </cfRule>
  </conditionalFormatting>
  <conditionalFormatting sqref="Q5:Q157 AB5:AB157">
    <cfRule type="cellIs" dxfId="752" priority="4" operator="greaterThan">
      <formula>1</formula>
    </cfRule>
    <cfRule type="cellIs" dxfId="751" priority="5" operator="lessThan">
      <formula>0.8</formula>
    </cfRule>
  </conditionalFormatting>
  <conditionalFormatting sqref="R5:R157 AC124">
    <cfRule type="cellIs" dxfId="750" priority="7" operator="lessThan">
      <formula>0.8</formula>
    </cfRule>
  </conditionalFormatting>
  <conditionalFormatting sqref="AC5:AC22 AC56:AC91">
    <cfRule type="cellIs" dxfId="749" priority="9" operator="lessThan">
      <formula>0.8</formula>
    </cfRule>
  </conditionalFormatting>
  <conditionalFormatting sqref="AC39">
    <cfRule type="cellIs" dxfId="748" priority="12" operator="lessThan">
      <formula>0.8</formula>
    </cfRule>
  </conditionalFormatting>
  <conditionalFormatting sqref="AC54">
    <cfRule type="cellIs" dxfId="747" priority="11" operator="lessThan">
      <formula>0.8</formula>
    </cfRule>
  </conditionalFormatting>
  <conditionalFormatting sqref="AC97:AC105">
    <cfRule type="cellIs" dxfId="746" priority="10" operator="lessThan">
      <formula>0.8</formula>
    </cfRule>
  </conditionalFormatting>
  <conditionalFormatting sqref="AC107:AC112">
    <cfRule type="cellIs" dxfId="745" priority="8" operator="lessThan">
      <formula>0.8</formula>
    </cfRule>
  </conditionalFormatting>
  <conditionalFormatting sqref="AC139">
    <cfRule type="cellIs" dxfId="744" priority="2" operator="lessThan">
      <formula>0.8</formula>
    </cfRule>
  </conditionalFormatting>
  <conditionalFormatting sqref="AC141:AC157">
    <cfRule type="cellIs" dxfId="743" priority="1" operator="lessThan">
      <formula>0.8</formula>
    </cfRule>
  </conditionalFormatting>
  <dataValidations count="1">
    <dataValidation type="list" allowBlank="1" showInputMessage="1" showErrorMessage="1" sqref="Y5:Z157" xr:uid="{05A94EAB-AF76-4EB1-BA77-98C59713C54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1074-5DF9-4661-9E60-CFD42610152B}">
  <sheetPr>
    <tabColor theme="9" tint="0.59999389629810485"/>
  </sheetPr>
  <dimension ref="B1:AR36"/>
  <sheetViews>
    <sheetView zoomScale="70" zoomScaleNormal="70" workbookViewId="0">
      <selection activeCell="K39" sqref="K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269</v>
      </c>
      <c r="D3" s="249"/>
      <c r="E3" s="7" t="s">
        <v>2</v>
      </c>
      <c r="F3" s="250">
        <f>'1028(18度C)'!D1+'1028(4度C)'!D1</f>
        <v>261326</v>
      </c>
      <c r="G3" s="251"/>
      <c r="H3" s="7" t="s">
        <v>3</v>
      </c>
      <c r="I3" s="252">
        <f>'1028(18度C)'!F1+'1028(4度C)'!F1</f>
        <v>8366217.1599999992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460.29320433583894</v>
      </c>
      <c r="F6" s="227" t="e">
        <f>AVERAGE(#REF!,D13:K13)</f>
        <v>#REF!</v>
      </c>
      <c r="G6" s="228">
        <f>AVERAGE(D13:K13)</f>
        <v>195.17380652392708</v>
      </c>
      <c r="H6" s="229"/>
      <c r="I6" s="228">
        <f>AVERAGE(L13:O13)</f>
        <v>95.202398800599696</v>
      </c>
      <c r="J6" s="229"/>
      <c r="K6" s="228">
        <f>AVERAGE(D27:O27)</f>
        <v>597.79868469126779</v>
      </c>
      <c r="L6" s="229"/>
      <c r="M6" s="228">
        <f>AVERAGE(P27:X27)</f>
        <v>784.98901098901092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404.55867682553844</v>
      </c>
      <c r="F7" s="231" t="e">
        <f>AVERAGE(#REF!,D14:K14)</f>
        <v>#REF!</v>
      </c>
      <c r="G7" s="218">
        <f>AVERAGE(D14:K14)</f>
        <v>173.8678074707735</v>
      </c>
      <c r="H7" s="219"/>
      <c r="I7" s="218">
        <f>AVERAGE(L14:O14)</f>
        <v>84.025556675664205</v>
      </c>
      <c r="J7" s="219"/>
      <c r="K7" s="218">
        <f>AVERAGE(D28:O28)</f>
        <v>524.2929036620792</v>
      </c>
      <c r="L7" s="219"/>
      <c r="M7" s="218">
        <f>AVERAGE(P28:X28)</f>
        <v>688.11122441100179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0.87821423944037713</v>
      </c>
      <c r="F8" s="223" t="e">
        <f>AVERAGE(D15:K15,#REF!)</f>
        <v>#REF!</v>
      </c>
      <c r="G8" s="224">
        <f>AVERAGE(D15:K15)</f>
        <v>0.88258295500899975</v>
      </c>
      <c r="H8" s="225"/>
      <c r="I8" s="224">
        <f>AVERAGE(L15:O15)</f>
        <v>0.88263436955115426</v>
      </c>
      <c r="J8" s="225"/>
      <c r="K8" s="224">
        <f>AVERAGE(D29:O29)</f>
        <v>0.87490049402388137</v>
      </c>
      <c r="L8" s="225"/>
      <c r="M8" s="224">
        <f>AVERAGE(P29:X29)</f>
        <v>0.87496922918308861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83.823529411764696</v>
      </c>
      <c r="G13" s="24">
        <v>86.956521739130437</v>
      </c>
      <c r="H13" s="24">
        <v>150</v>
      </c>
      <c r="I13" s="24">
        <v>250.92</v>
      </c>
      <c r="J13" s="24" t="s">
        <v>36</v>
      </c>
      <c r="K13" s="54">
        <v>600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102.41755039059113</v>
      </c>
      <c r="E14" s="28">
        <v>70.223327043541332</v>
      </c>
      <c r="F14" s="28">
        <v>72.007246750002011</v>
      </c>
      <c r="G14" s="28">
        <v>76.754273509607074</v>
      </c>
      <c r="H14" s="28">
        <v>131.60842070281475</v>
      </c>
      <c r="I14" s="28">
        <v>220.52065573430752</v>
      </c>
      <c r="J14" s="28" t="s">
        <v>36</v>
      </c>
      <c r="K14" s="55">
        <v>543.5431781645508</v>
      </c>
      <c r="L14" s="27" t="s">
        <v>36</v>
      </c>
      <c r="M14" s="67" t="s">
        <v>36</v>
      </c>
      <c r="N14" s="28">
        <v>91.264944238891886</v>
      </c>
      <c r="O14" s="29">
        <v>76.786169112436539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0.88941556918144926</v>
      </c>
      <c r="E15" s="32">
        <f t="shared" si="0"/>
        <v>0.88481392074862075</v>
      </c>
      <c r="F15" s="32">
        <f t="shared" si="0"/>
        <v>0.85903382087721702</v>
      </c>
      <c r="G15" s="32">
        <f t="shared" si="0"/>
        <v>0.88267414536048128</v>
      </c>
      <c r="H15" s="32">
        <f t="shared" si="0"/>
        <v>0.87738947135209833</v>
      </c>
      <c r="I15" s="32">
        <f t="shared" si="0"/>
        <v>0.878848460602214</v>
      </c>
      <c r="J15" s="32" t="s">
        <v>36</v>
      </c>
      <c r="K15" s="56">
        <f t="shared" ref="K15" si="1">K14/K13</f>
        <v>0.90590529694091804</v>
      </c>
      <c r="L15" s="31" t="s">
        <v>36</v>
      </c>
      <c r="M15" s="68" t="s">
        <v>36</v>
      </c>
      <c r="N15" s="32">
        <f t="shared" ref="N15:O15" si="2">N14/N13</f>
        <v>0.88222779430928822</v>
      </c>
      <c r="O15" s="33">
        <f t="shared" si="2"/>
        <v>0.8830409447930202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0.16677083333333334</v>
      </c>
      <c r="F16" s="2">
        <v>0.16699074074074075</v>
      </c>
      <c r="G16" s="2">
        <v>0.16677083333333334</v>
      </c>
      <c r="H16" s="2">
        <v>0.2502199074074074</v>
      </c>
      <c r="I16" s="2">
        <v>0.16666666666666666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0.70833333333333337</v>
      </c>
      <c r="O16" s="4">
        <v>0.70855324074074078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0.55721064814814814</v>
      </c>
      <c r="E17" s="2">
        <v>0.57847222222222228</v>
      </c>
      <c r="F17" s="2">
        <v>0.74861111111111112</v>
      </c>
      <c r="G17" s="2">
        <v>0.6576967592592593</v>
      </c>
      <c r="H17" s="2">
        <v>0.59953703703703709</v>
      </c>
      <c r="I17" s="2">
        <v>0.55000000000000004</v>
      </c>
      <c r="J17" s="2" t="s">
        <v>36</v>
      </c>
      <c r="K17" s="3">
        <v>0.31813657407407409</v>
      </c>
      <c r="L17" s="1" t="s">
        <v>36</v>
      </c>
      <c r="M17" s="69" t="s">
        <v>36</v>
      </c>
      <c r="N17" s="2">
        <v>0.8579282407407407</v>
      </c>
      <c r="O17" s="4">
        <v>0.87741898148148145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22.666666666666668</v>
      </c>
      <c r="G18" s="35">
        <v>23</v>
      </c>
      <c r="H18" s="35">
        <v>20.571428571428573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285.71428571428572</v>
      </c>
      <c r="Q27" s="24" t="s">
        <v>36</v>
      </c>
      <c r="R27" s="24" t="s">
        <v>36</v>
      </c>
      <c r="S27" s="24" t="s">
        <v>36</v>
      </c>
      <c r="T27" s="24">
        <v>795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182.9483655948849</v>
      </c>
      <c r="E28" s="28" t="s">
        <v>36</v>
      </c>
      <c r="F28" s="28" t="s">
        <v>36</v>
      </c>
      <c r="G28" s="28">
        <v>265.77619629601679</v>
      </c>
      <c r="H28" s="28">
        <v>383.2510471433398</v>
      </c>
      <c r="I28" s="28">
        <v>369.49179184681401</v>
      </c>
      <c r="J28" s="28" t="s">
        <v>36</v>
      </c>
      <c r="K28" s="28" t="s">
        <v>36</v>
      </c>
      <c r="L28" s="28" t="s">
        <v>36</v>
      </c>
      <c r="M28" s="28">
        <v>733.43368749814749</v>
      </c>
      <c r="N28" s="28">
        <v>997.12423506324637</v>
      </c>
      <c r="O28" s="28">
        <v>738.02500219210538</v>
      </c>
      <c r="P28" s="27">
        <v>246.18813407962577</v>
      </c>
      <c r="Q28" s="28" t="s">
        <v>36</v>
      </c>
      <c r="R28" s="28" t="s">
        <v>36</v>
      </c>
      <c r="S28" s="28" t="s">
        <v>36</v>
      </c>
      <c r="T28" s="28">
        <v>696.04016669939028</v>
      </c>
      <c r="U28" s="28" t="s">
        <v>36</v>
      </c>
      <c r="V28" s="28">
        <v>733.37029021930596</v>
      </c>
      <c r="W28" s="28">
        <v>854.52991998388882</v>
      </c>
      <c r="X28" s="29">
        <v>910.42761107279853</v>
      </c>
    </row>
    <row r="29" spans="2:44" ht="40.15" customHeight="1">
      <c r="B29" s="206"/>
      <c r="C29" s="30" t="s">
        <v>38</v>
      </c>
      <c r="D29" s="32">
        <f>D28/D27</f>
        <v>0.86392283753140098</v>
      </c>
      <c r="E29" s="32" t="s">
        <v>36</v>
      </c>
      <c r="F29" s="32" t="s">
        <v>36</v>
      </c>
      <c r="G29" s="32">
        <f>G28/G27</f>
        <v>0.84900729372338701</v>
      </c>
      <c r="H29" s="32">
        <f>H28/H27</f>
        <v>0.88442549340770726</v>
      </c>
      <c r="I29" s="32">
        <f>I28/I27</f>
        <v>0.88678030043235356</v>
      </c>
      <c r="J29" s="32" t="s">
        <v>36</v>
      </c>
      <c r="K29" s="32" t="s">
        <v>36</v>
      </c>
      <c r="L29" s="32" t="s">
        <v>36</v>
      </c>
      <c r="M29" s="32">
        <f>M28/M27</f>
        <v>0.88901053030078481</v>
      </c>
      <c r="N29" s="32">
        <f>N28/N27</f>
        <v>0.86706455222890988</v>
      </c>
      <c r="O29" s="32">
        <f>O28/O27</f>
        <v>0.88409245054262631</v>
      </c>
      <c r="P29" s="31">
        <f>P28/P27</f>
        <v>0.86165846927869016</v>
      </c>
      <c r="Q29" s="32" t="s">
        <v>36</v>
      </c>
      <c r="R29" s="32" t="s">
        <v>36</v>
      </c>
      <c r="S29" s="32" t="s">
        <v>36</v>
      </c>
      <c r="T29" s="32">
        <f>T28/T27</f>
        <v>0.87552222226338405</v>
      </c>
      <c r="U29" s="32" t="s">
        <v>36</v>
      </c>
      <c r="V29" s="32">
        <f>V28/V27</f>
        <v>0.88893368511431026</v>
      </c>
      <c r="W29" s="32">
        <f>W28/W27</f>
        <v>0.88165785395163132</v>
      </c>
      <c r="X29" s="33">
        <f>X28/X27</f>
        <v>0.86707391530742717</v>
      </c>
    </row>
    <row r="30" spans="2:44" ht="17.25" customHeight="1">
      <c r="B30" s="207" t="s">
        <v>39</v>
      </c>
      <c r="C30" s="15" t="s">
        <v>40</v>
      </c>
      <c r="D30" s="2">
        <v>0.39166666666666666</v>
      </c>
      <c r="E30" s="2" t="s">
        <v>36</v>
      </c>
      <c r="F30" s="2" t="s">
        <v>36</v>
      </c>
      <c r="G30" s="2">
        <v>0.33631944444444445</v>
      </c>
      <c r="H30" s="2">
        <v>0.25</v>
      </c>
      <c r="I30" s="2">
        <v>0.32222222222222224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0.16685185185185186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0.70848379629629632</v>
      </c>
      <c r="U30" s="2" t="s">
        <v>36</v>
      </c>
      <c r="V30" s="2">
        <v>0.70833333333333337</v>
      </c>
      <c r="W30" s="2">
        <v>0.70835648148148145</v>
      </c>
      <c r="X30" s="4">
        <v>0.70848379629629632</v>
      </c>
    </row>
    <row r="31" spans="2:44" ht="17.25" customHeight="1">
      <c r="B31" s="204"/>
      <c r="C31" s="15" t="s">
        <v>41</v>
      </c>
      <c r="D31" s="2">
        <v>0.46388888888888891</v>
      </c>
      <c r="E31" s="2" t="s">
        <v>36</v>
      </c>
      <c r="F31" s="2" t="s">
        <v>36</v>
      </c>
      <c r="G31" s="2">
        <v>0.43850694444444444</v>
      </c>
      <c r="H31" s="2">
        <v>0.39379629629629631</v>
      </c>
      <c r="I31" s="2">
        <v>0.44809027777777777</v>
      </c>
      <c r="J31" s="2" t="s">
        <v>36</v>
      </c>
      <c r="K31" s="2" t="s">
        <v>36</v>
      </c>
      <c r="L31" s="2" t="s">
        <v>36</v>
      </c>
      <c r="M31" s="2">
        <v>0.44684027777777779</v>
      </c>
      <c r="N31" s="2">
        <v>0.44333333333333336</v>
      </c>
      <c r="O31" s="2">
        <v>0.40640046296296295</v>
      </c>
      <c r="P31" s="1">
        <v>0.89236111111111116</v>
      </c>
      <c r="Q31" s="2" t="s">
        <v>36</v>
      </c>
      <c r="R31" s="2" t="s">
        <v>36</v>
      </c>
      <c r="S31" s="2" t="s">
        <v>36</v>
      </c>
      <c r="T31" s="2">
        <v>0.96900462962962963</v>
      </c>
      <c r="U31" s="2" t="s">
        <v>36</v>
      </c>
      <c r="V31" s="2">
        <v>0.96836805555555561</v>
      </c>
      <c r="W31" s="2">
        <v>1.0395833333333333</v>
      </c>
      <c r="X31" s="4">
        <v>1.0402777777777779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12.6</v>
      </c>
      <c r="Q32" s="35" t="s">
        <v>36</v>
      </c>
      <c r="R32" s="35" t="s">
        <v>36</v>
      </c>
      <c r="S32" s="35" t="s">
        <v>36</v>
      </c>
      <c r="T32" s="35">
        <v>4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9647-7B5B-4E63-8DE6-F251EF0F637E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K39" sqref="K39"/>
      <selection pane="bottomLeft" activeCell="K39" sqref="K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149432</v>
      </c>
      <c r="E1" s="77" t="s">
        <v>3</v>
      </c>
      <c r="F1" s="78">
        <f>SUM(G5:G208)</f>
        <v>2984851.01</v>
      </c>
      <c r="G1" s="79" t="s">
        <v>73</v>
      </c>
      <c r="H1" s="80">
        <f>L21+L38+L55+L72+L89+L106+L123+L140+L157+L174+L191+L208</f>
        <v>78.516666666666666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45958</v>
      </c>
      <c r="B2" s="326"/>
      <c r="C2" s="82" t="s">
        <v>34</v>
      </c>
      <c r="D2" s="83">
        <f>AVERAGE(N21,N38,N55,N72,N89,N106,N123,N140,N157,N174,N191,N208)</f>
        <v>592.55053730746374</v>
      </c>
      <c r="E2" s="83" t="s">
        <v>80</v>
      </c>
      <c r="F2" s="84">
        <f>F1/D1</f>
        <v>19.974644052144118</v>
      </c>
      <c r="G2" s="85" t="s">
        <v>81</v>
      </c>
      <c r="H2" s="86">
        <f>COUNT(H5:H208)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2564</v>
      </c>
      <c r="G5" s="95">
        <f t="shared" ref="G5:G6" si="0">E5*F5</f>
        <v>76535.400000000009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3109.9730458221024</v>
      </c>
      <c r="N5" s="99">
        <f>M5/L5</f>
        <v>182.93959093071192</v>
      </c>
      <c r="O5" s="101">
        <f>L5-I5</f>
        <v>0</v>
      </c>
      <c r="P5" s="102">
        <f>N5-K5</f>
        <v>-28.825114951641012</v>
      </c>
      <c r="Q5" s="103">
        <f>N5/K5</f>
        <v>0.8638814016172508</v>
      </c>
      <c r="R5" s="273">
        <f>Q21</f>
        <v>0.86392283753140098</v>
      </c>
      <c r="S5" s="1">
        <v>0.39166666666666666</v>
      </c>
      <c r="T5" s="2">
        <v>0.42601851851851852</v>
      </c>
      <c r="U5" s="104">
        <v>5.5166666666666764</v>
      </c>
      <c r="V5" s="105">
        <v>49.466666666666669</v>
      </c>
      <c r="W5" s="106"/>
      <c r="X5" s="107"/>
      <c r="Y5" s="275"/>
      <c r="Z5" s="276"/>
      <c r="AA5" s="109">
        <f>M5-J5</f>
        <v>-490.02695417789755</v>
      </c>
      <c r="AB5" s="110">
        <f>M5/J5</f>
        <v>0.86388140161725069</v>
      </c>
      <c r="AC5" s="292">
        <f>AB21</f>
        <v>0.86392283753140087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2515</v>
      </c>
      <c r="G6" s="95">
        <f t="shared" si="0"/>
        <v>74242.8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3110.271384403984</v>
      </c>
      <c r="N6" s="99">
        <f>M6/L6</f>
        <v>182.95714025905789</v>
      </c>
      <c r="O6" s="101">
        <f>L6-I6</f>
        <v>0</v>
      </c>
      <c r="P6" s="102">
        <f>N6-K6</f>
        <v>-28.807565623295034</v>
      </c>
      <c r="Q6" s="103">
        <f>N6/K6</f>
        <v>0.86396427344555127</v>
      </c>
      <c r="R6" s="273"/>
      <c r="S6" s="1">
        <v>0.43019675925925926</v>
      </c>
      <c r="T6" s="2">
        <v>0.46388888888888891</v>
      </c>
      <c r="U6" s="104">
        <v>6.0166666666666746</v>
      </c>
      <c r="V6" s="105">
        <v>48.51666666666668</v>
      </c>
      <c r="W6" s="106">
        <v>0.46388888888888891</v>
      </c>
      <c r="X6" s="107">
        <v>0.50486111111111098</v>
      </c>
      <c r="Y6" s="265"/>
      <c r="Z6" s="266"/>
      <c r="AA6" s="111">
        <f>M6-J6</f>
        <v>-489.72861559601597</v>
      </c>
      <c r="AB6" s="112">
        <f>M6/J6</f>
        <v>0.86396427344555116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3110.1222151130432</v>
      </c>
      <c r="N21" s="139">
        <f>M21/L21</f>
        <v>182.9483655948849</v>
      </c>
      <c r="O21" s="140">
        <f>L21-I21</f>
        <v>0</v>
      </c>
      <c r="P21" s="141">
        <f>N21-K21</f>
        <v>-28.816340287468023</v>
      </c>
      <c r="Q21" s="142">
        <f>N21/K21</f>
        <v>0.86392283753140098</v>
      </c>
      <c r="R21" s="274"/>
      <c r="S21" s="143">
        <f>S5</f>
        <v>0.39166666666666666</v>
      </c>
      <c r="T21" s="144">
        <f>INDEX(T5:T20,COUNTA(T5:T20))</f>
        <v>0.46388888888888891</v>
      </c>
      <c r="U21" s="145"/>
      <c r="V21" s="145"/>
      <c r="W21" s="146"/>
      <c r="X21" s="147"/>
      <c r="Y21" s="261"/>
      <c r="Z21" s="262"/>
      <c r="AA21" s="148">
        <f>M21-J21</f>
        <v>-489.87778488695676</v>
      </c>
      <c r="AB21" s="149">
        <f>M21/J21</f>
        <v>0.86392283753140087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1604</v>
      </c>
      <c r="G22" s="95">
        <f t="shared" ref="G22:G23" si="5">E22*F22</f>
        <v>41126.559999999998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3134.8534201954399</v>
      </c>
      <c r="N22" s="99">
        <f>M22/L22</f>
        <v>284.98667456322181</v>
      </c>
      <c r="O22" s="101">
        <f>L22-I22</f>
        <v>0</v>
      </c>
      <c r="P22" s="102">
        <f>N22-K22</f>
        <v>-42.286052709505441</v>
      </c>
      <c r="Q22" s="103">
        <f>N22/K22</f>
        <v>0.87079261672095554</v>
      </c>
      <c r="R22" s="272">
        <f>Q38</f>
        <v>0.84900729372338701</v>
      </c>
      <c r="S22" s="1">
        <v>0.33631944444444445</v>
      </c>
      <c r="T22" s="2">
        <v>0.3576388888888889</v>
      </c>
      <c r="U22" s="104">
        <v>4.8833333333333506</v>
      </c>
      <c r="V22" s="105">
        <v>30.700000000000003</v>
      </c>
      <c r="W22" s="106"/>
      <c r="X22" s="107"/>
      <c r="Y22" s="275"/>
      <c r="Z22" s="276"/>
      <c r="AA22" s="109">
        <f>M22-J22</f>
        <v>-465.14657980456013</v>
      </c>
      <c r="AB22" s="152">
        <f>M22/J22</f>
        <v>0.87079261672095554</v>
      </c>
      <c r="AC22" s="277">
        <f>AB38</f>
        <v>0.84900729372338701</v>
      </c>
    </row>
    <row r="23" spans="1:29" ht="15.75" customHeight="1">
      <c r="A23" s="268"/>
      <c r="B23" s="92" t="s">
        <v>111</v>
      </c>
      <c r="C23" s="263" t="s">
        <v>270</v>
      </c>
      <c r="D23" s="264"/>
      <c r="E23" s="93">
        <v>27.14</v>
      </c>
      <c r="F23" s="94">
        <v>5482</v>
      </c>
      <c r="G23" s="95">
        <f t="shared" si="5"/>
        <v>148781.48000000001</v>
      </c>
      <c r="H23" s="113"/>
      <c r="I23" s="97">
        <v>12</v>
      </c>
      <c r="J23" s="98">
        <v>3600</v>
      </c>
      <c r="K23" s="99">
        <f t="shared" si="3"/>
        <v>300</v>
      </c>
      <c r="L23" s="114">
        <v>12</v>
      </c>
      <c r="M23" s="98">
        <f>F23/V23*60</f>
        <v>2977.9990946129469</v>
      </c>
      <c r="N23" s="99">
        <f>M23/L23</f>
        <v>248.16659121774558</v>
      </c>
      <c r="O23" s="101">
        <f>L23-I23</f>
        <v>0</v>
      </c>
      <c r="P23" s="102">
        <f>N23-K23</f>
        <v>-51.833408782254423</v>
      </c>
      <c r="Q23" s="103">
        <f>N23/K23</f>
        <v>0.8272219707258186</v>
      </c>
      <c r="R23" s="273"/>
      <c r="S23" s="1">
        <v>0.36180555555555555</v>
      </c>
      <c r="T23" s="2">
        <v>0.43850694444444444</v>
      </c>
      <c r="U23" s="104">
        <v>5.9999999999999787</v>
      </c>
      <c r="V23" s="105">
        <v>110.45</v>
      </c>
      <c r="W23" s="106">
        <v>0.43850694444444444</v>
      </c>
      <c r="X23" s="107">
        <v>0.47918981481481482</v>
      </c>
      <c r="Y23" s="265"/>
      <c r="Z23" s="266"/>
      <c r="AA23" s="111">
        <f>M23-J23</f>
        <v>-622.00090538705308</v>
      </c>
      <c r="AB23" s="103">
        <f>M23/J23</f>
        <v>0.8272219707258186</v>
      </c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3056.4262574041932</v>
      </c>
      <c r="N38" s="139">
        <f>M38/L38</f>
        <v>265.77619629601679</v>
      </c>
      <c r="O38" s="140">
        <f>L38-I38</f>
        <v>0</v>
      </c>
      <c r="P38" s="141">
        <f>N38-K38</f>
        <v>-47.267281964852771</v>
      </c>
      <c r="Q38" s="142">
        <f>N38/K38</f>
        <v>0.84900729372338701</v>
      </c>
      <c r="R38" s="274"/>
      <c r="S38" s="143">
        <f>S22</f>
        <v>0.33631944444444445</v>
      </c>
      <c r="T38" s="144">
        <f>INDEX(T22:T37,COUNTA(T22:T37))</f>
        <v>0.43850694444444444</v>
      </c>
      <c r="U38" s="145"/>
      <c r="V38" s="156"/>
      <c r="W38" s="135"/>
      <c r="X38" s="139"/>
      <c r="Y38" s="261"/>
      <c r="Z38" s="262"/>
      <c r="AA38" s="157">
        <f>M38-J38</f>
        <v>-543.57374259580683</v>
      </c>
      <c r="AB38" s="142">
        <f>M38/J38</f>
        <v>0.84900729372338701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3303</v>
      </c>
      <c r="G39" s="159">
        <f t="shared" ref="G39:G41" si="9">E39*F39</f>
        <v>46341.09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2299.516534519435</v>
      </c>
      <c r="N39" s="163">
        <f>M39/L39</f>
        <v>383.25275575323917</v>
      </c>
      <c r="O39" s="165">
        <f>L39-I39</f>
        <v>0</v>
      </c>
      <c r="P39" s="166">
        <f>N39-K39</f>
        <v>-50.080577580094143</v>
      </c>
      <c r="Q39" s="152">
        <f>N39/K39</f>
        <v>0.88442943635362892</v>
      </c>
      <c r="R39" s="272">
        <f>Q55</f>
        <v>0.88442549340770726</v>
      </c>
      <c r="S39" s="167">
        <v>0.25</v>
      </c>
      <c r="T39" s="168">
        <v>0.30984953703703705</v>
      </c>
      <c r="U39" s="169"/>
      <c r="V39" s="170">
        <v>86.183333333333351</v>
      </c>
      <c r="W39" s="168"/>
      <c r="X39" s="171"/>
      <c r="Y39" s="275"/>
      <c r="Z39" s="276"/>
      <c r="AA39" s="109">
        <f>M39-J39</f>
        <v>-300.48346548056497</v>
      </c>
      <c r="AB39" s="152">
        <f>M39/J39</f>
        <v>0.88442943635362881</v>
      </c>
      <c r="AC39" s="277">
        <f>AB55</f>
        <v>0.88442549340770726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1770</v>
      </c>
      <c r="G40" s="95">
        <f t="shared" si="9"/>
        <v>31382.100000000002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2299.5308552869005</v>
      </c>
      <c r="N40" s="99">
        <f>M40/L40</f>
        <v>383.25514254781677</v>
      </c>
      <c r="O40" s="101">
        <f>L40-I40</f>
        <v>0</v>
      </c>
      <c r="P40" s="102">
        <f>N40-K40</f>
        <v>-50.07819078551654</v>
      </c>
      <c r="Q40" s="103">
        <f>N40/K40</f>
        <v>0.88443494434111569</v>
      </c>
      <c r="R40" s="273"/>
      <c r="S40" s="1">
        <v>0.31388888888888888</v>
      </c>
      <c r="T40" s="2">
        <v>0.34596064814814814</v>
      </c>
      <c r="U40" s="104">
        <v>5.8166666666666433</v>
      </c>
      <c r="V40" s="105">
        <v>46.18333333333333</v>
      </c>
      <c r="W40" s="106"/>
      <c r="X40" s="113"/>
      <c r="Y40" s="265"/>
      <c r="Z40" s="266"/>
      <c r="AA40" s="111">
        <f>M40-J40</f>
        <v>-300.46914471309947</v>
      </c>
      <c r="AB40" s="103">
        <f>M40/J40</f>
        <v>0.88443494434111558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2417</v>
      </c>
      <c r="G41" s="95">
        <f t="shared" si="9"/>
        <v>35022.33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2299.4714587737822</v>
      </c>
      <c r="N41" s="99">
        <f>M41/L41</f>
        <v>383.24524312896369</v>
      </c>
      <c r="O41" s="101">
        <f>L41-I41</f>
        <v>0</v>
      </c>
      <c r="P41" s="102">
        <f>N41-K41</f>
        <v>-50.088090204369621</v>
      </c>
      <c r="Q41" s="103">
        <f>N41/K41</f>
        <v>0.88441209952837774</v>
      </c>
      <c r="R41" s="273"/>
      <c r="S41" s="1">
        <v>0.35</v>
      </c>
      <c r="T41" s="2">
        <v>0.39379629629629631</v>
      </c>
      <c r="U41" s="104">
        <v>5.8166666666666433</v>
      </c>
      <c r="V41" s="105">
        <v>63.06666666666672</v>
      </c>
      <c r="W41" s="106"/>
      <c r="X41" s="113"/>
      <c r="Y41" s="265"/>
      <c r="Z41" s="266"/>
      <c r="AA41" s="111">
        <f>M41-J41</f>
        <v>-300.52854122621784</v>
      </c>
      <c r="AB41" s="103">
        <f>M41/J41</f>
        <v>0.88441209952837774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2299.5062828600389</v>
      </c>
      <c r="N55" s="139">
        <f>M55/L55</f>
        <v>383.2510471433398</v>
      </c>
      <c r="O55" s="140">
        <f>L55-I55</f>
        <v>0</v>
      </c>
      <c r="P55" s="141">
        <f>N55-K55</f>
        <v>-50.082286189993511</v>
      </c>
      <c r="Q55" s="142">
        <f>N55/K55</f>
        <v>0.88442549340770726</v>
      </c>
      <c r="R55" s="274"/>
      <c r="S55" s="143">
        <f>S39</f>
        <v>0.25</v>
      </c>
      <c r="T55" s="144">
        <f>INDEX(T39:T54,COUNTA(T39:T54))</f>
        <v>0.39379629629629631</v>
      </c>
      <c r="U55" s="145"/>
      <c r="V55" s="156"/>
      <c r="W55" s="135"/>
      <c r="X55" s="139"/>
      <c r="Y55" s="261"/>
      <c r="Z55" s="262"/>
      <c r="AA55" s="157">
        <f>M55-J55</f>
        <v>-300.49371713996106</v>
      </c>
      <c r="AB55" s="142">
        <f>M55/J55</f>
        <v>0.88442549340770726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2924</v>
      </c>
      <c r="G56" s="95">
        <f t="shared" ref="G56:G57" si="14">E56*F56</f>
        <v>56696.36</v>
      </c>
      <c r="H56" s="96"/>
      <c r="I56" s="97">
        <v>6</v>
      </c>
      <c r="J56" s="98">
        <v>2500</v>
      </c>
      <c r="K56" s="99">
        <f t="shared" si="12"/>
        <v>416.66666666666669</v>
      </c>
      <c r="L56" s="100">
        <v>6</v>
      </c>
      <c r="M56" s="98">
        <f>F56/V56*60</f>
        <v>2216.5508528111191</v>
      </c>
      <c r="N56" s="99">
        <f>M56/L56</f>
        <v>369.42514213518649</v>
      </c>
      <c r="O56" s="101">
        <f>L56-I56</f>
        <v>0</v>
      </c>
      <c r="P56" s="102">
        <f>N56-K56</f>
        <v>-47.241524531480195</v>
      </c>
      <c r="Q56" s="103">
        <f>N56/K56</f>
        <v>0.88662034112444754</v>
      </c>
      <c r="R56" s="272">
        <f>Q72</f>
        <v>0.88678030043235356</v>
      </c>
      <c r="S56" s="1">
        <v>0.32222222222222224</v>
      </c>
      <c r="T56" s="2">
        <v>0.37718750000000001</v>
      </c>
      <c r="U56" s="104">
        <v>5.8833333333333471</v>
      </c>
      <c r="V56" s="105">
        <v>79.149999999999977</v>
      </c>
      <c r="W56" s="168"/>
      <c r="X56" s="171"/>
      <c r="Y56" s="275"/>
      <c r="Z56" s="276"/>
      <c r="AA56" s="109">
        <f>M56-J56</f>
        <v>-283.44914718888094</v>
      </c>
      <c r="AB56" s="152">
        <f>M56/J56</f>
        <v>0.88662034112444765</v>
      </c>
      <c r="AC56" s="277">
        <f>AB72</f>
        <v>0.88678030043235356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3557</v>
      </c>
      <c r="G57" s="95">
        <f t="shared" si="14"/>
        <v>70072.899999999994</v>
      </c>
      <c r="H57" s="113"/>
      <c r="I57" s="97">
        <v>6</v>
      </c>
      <c r="J57" s="98">
        <v>2500</v>
      </c>
      <c r="K57" s="99">
        <f t="shared" si="12"/>
        <v>416.66666666666669</v>
      </c>
      <c r="L57" s="114">
        <v>6</v>
      </c>
      <c r="M57" s="98">
        <f>F57/V57*60</f>
        <v>2217.3506493506488</v>
      </c>
      <c r="N57" s="99">
        <f>M57/L57</f>
        <v>369.55844155844147</v>
      </c>
      <c r="O57" s="101">
        <f>L57-I57</f>
        <v>0</v>
      </c>
      <c r="P57" s="102">
        <f>N57-K57</f>
        <v>-47.108225108225213</v>
      </c>
      <c r="Q57" s="103">
        <f>N57/K57</f>
        <v>0.88694025974025947</v>
      </c>
      <c r="R57" s="273"/>
      <c r="S57" s="1">
        <v>0.38124999999999998</v>
      </c>
      <c r="T57" s="2">
        <v>0.44809027777777777</v>
      </c>
      <c r="U57" s="104">
        <v>5.8499999999999552</v>
      </c>
      <c r="V57" s="105">
        <v>96.250000000000014</v>
      </c>
      <c r="W57" s="106"/>
      <c r="X57" s="113"/>
      <c r="Y57" s="265"/>
      <c r="Z57" s="266"/>
      <c r="AA57" s="111">
        <f>M57-J57</f>
        <v>-282.64935064935116</v>
      </c>
      <c r="AB57" s="103">
        <f>M57/J57</f>
        <v>0.88694025974025958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2216.9507510808839</v>
      </c>
      <c r="N72" s="139">
        <f t="shared" ref="N72:N77" si="18">M72/L72</f>
        <v>369.49179184681401</v>
      </c>
      <c r="O72" s="140">
        <f t="shared" ref="O72:O77" si="19">L72-I72</f>
        <v>0</v>
      </c>
      <c r="P72" s="141">
        <f t="shared" ref="P72:P77" si="20">N72-K72</f>
        <v>-47.174874819852676</v>
      </c>
      <c r="Q72" s="142">
        <f t="shared" ref="Q72:Q77" si="21">N72/K72</f>
        <v>0.88678030043235356</v>
      </c>
      <c r="R72" s="274"/>
      <c r="S72" s="143">
        <f>S56</f>
        <v>0.32222222222222224</v>
      </c>
      <c r="T72" s="144">
        <f>INDEX(T56:T71,COUNTA(T56:T71))</f>
        <v>0.44809027777777777</v>
      </c>
      <c r="U72" s="145"/>
      <c r="V72" s="156"/>
      <c r="W72" s="135"/>
      <c r="X72" s="139"/>
      <c r="Y72" s="261"/>
      <c r="Z72" s="262"/>
      <c r="AA72" s="157">
        <f t="shared" ref="AA72:AA77" si="22">M72-J72</f>
        <v>-283.04924891911605</v>
      </c>
      <c r="AB72" s="142">
        <f t="shared" ref="AB72:AB77" si="23">M72/J72</f>
        <v>0.88678030043235356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3156</v>
      </c>
      <c r="G73" s="159">
        <f t="shared" ref="G73:G77" si="24">E73*F73</f>
        <v>67696.2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2939.6119016817584</v>
      </c>
      <c r="N73" s="163">
        <f t="shared" si="18"/>
        <v>734.90297542043959</v>
      </c>
      <c r="O73" s="165">
        <f t="shared" si="19"/>
        <v>0</v>
      </c>
      <c r="P73" s="166">
        <f t="shared" si="20"/>
        <v>-90.097024579560411</v>
      </c>
      <c r="Q73" s="152">
        <f t="shared" si="21"/>
        <v>0.89079148535810859</v>
      </c>
      <c r="R73" s="272">
        <f>Q89</f>
        <v>0.88901053030078481</v>
      </c>
      <c r="S73" s="167">
        <v>0.16666666666666666</v>
      </c>
      <c r="T73" s="168">
        <v>0.21140046296296297</v>
      </c>
      <c r="U73" s="169"/>
      <c r="V73" s="170">
        <v>64.416666666666686</v>
      </c>
      <c r="W73" s="173"/>
      <c r="X73" s="151"/>
      <c r="Y73" s="275"/>
      <c r="Z73" s="276"/>
      <c r="AA73" s="109">
        <f t="shared" si="22"/>
        <v>-360.38809831824165</v>
      </c>
      <c r="AB73" s="152">
        <f t="shared" si="23"/>
        <v>0.89079148535810859</v>
      </c>
      <c r="AC73" s="277">
        <f>AB89</f>
        <v>0.88901053030078481</v>
      </c>
    </row>
    <row r="74" spans="1:29" ht="15.75" customHeight="1">
      <c r="A74" s="281"/>
      <c r="B74" s="92" t="s">
        <v>111</v>
      </c>
      <c r="C74" s="263" t="s">
        <v>116</v>
      </c>
      <c r="D74" s="264"/>
      <c r="E74" s="93">
        <v>17.89</v>
      </c>
      <c r="F74" s="94">
        <v>3388</v>
      </c>
      <c r="G74" s="95">
        <f t="shared" si="24"/>
        <v>60611.32</v>
      </c>
      <c r="H74" s="96"/>
      <c r="I74" s="97">
        <v>4</v>
      </c>
      <c r="J74" s="98">
        <v>3300</v>
      </c>
      <c r="K74" s="99">
        <f t="shared" ref="K74:K77" si="25">J74/I74</f>
        <v>825</v>
      </c>
      <c r="L74" s="100">
        <v>4</v>
      </c>
      <c r="M74" s="98">
        <f>F74/V74*60</f>
        <v>2936.1579200770343</v>
      </c>
      <c r="N74" s="99">
        <f t="shared" si="18"/>
        <v>734.03948001925858</v>
      </c>
      <c r="O74" s="101">
        <f t="shared" si="19"/>
        <v>0</v>
      </c>
      <c r="P74" s="102">
        <f t="shared" si="20"/>
        <v>-90.960519980741424</v>
      </c>
      <c r="Q74" s="103">
        <f t="shared" si="21"/>
        <v>0.88974482426576795</v>
      </c>
      <c r="R74" s="273"/>
      <c r="S74" s="1">
        <v>0.21597222222222223</v>
      </c>
      <c r="T74" s="2">
        <v>0.26405092592592594</v>
      </c>
      <c r="U74" s="104">
        <v>6.5833333333333366</v>
      </c>
      <c r="V74" s="105">
        <v>69.233333333333334</v>
      </c>
      <c r="W74" s="106"/>
      <c r="X74" s="107"/>
      <c r="Y74" s="265"/>
      <c r="Z74" s="266"/>
      <c r="AA74" s="111">
        <f t="shared" si="22"/>
        <v>-363.8420799229657</v>
      </c>
      <c r="AB74" s="103">
        <f t="shared" si="23"/>
        <v>0.88974482426576795</v>
      </c>
      <c r="AC74" s="278"/>
    </row>
    <row r="75" spans="1:29" ht="15.75" customHeight="1">
      <c r="A75" s="281"/>
      <c r="B75" s="92" t="s">
        <v>111</v>
      </c>
      <c r="C75" s="263" t="s">
        <v>115</v>
      </c>
      <c r="D75" s="264"/>
      <c r="E75" s="93">
        <v>22.28</v>
      </c>
      <c r="F75" s="94">
        <v>1395</v>
      </c>
      <c r="G75" s="95">
        <f t="shared" si="24"/>
        <v>31080.600000000002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2931.6987740805616</v>
      </c>
      <c r="N75" s="99">
        <f t="shared" si="18"/>
        <v>586.3397548161123</v>
      </c>
      <c r="O75" s="101">
        <f t="shared" si="19"/>
        <v>0</v>
      </c>
      <c r="P75" s="102">
        <f t="shared" si="20"/>
        <v>-73.660245183887696</v>
      </c>
      <c r="Q75" s="103">
        <f t="shared" si="21"/>
        <v>0.88839356790320045</v>
      </c>
      <c r="R75" s="273"/>
      <c r="S75" s="1">
        <v>0.26836805555555554</v>
      </c>
      <c r="T75" s="2">
        <v>0.28819444444444442</v>
      </c>
      <c r="U75" s="104">
        <v>6.2166666666666259</v>
      </c>
      <c r="V75" s="105">
        <v>28.549999999999986</v>
      </c>
      <c r="W75" s="106"/>
      <c r="X75" s="107"/>
      <c r="Y75" s="265"/>
      <c r="Z75" s="266"/>
      <c r="AA75" s="111">
        <f t="shared" si="22"/>
        <v>-368.30122591943837</v>
      </c>
      <c r="AB75" s="103">
        <f t="shared" si="23"/>
        <v>0.88839356790320045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5076</v>
      </c>
      <c r="G76" s="95">
        <f t="shared" si="24"/>
        <v>108880.2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2931.2800769971122</v>
      </c>
      <c r="N76" s="99">
        <f t="shared" si="18"/>
        <v>977.09335899903738</v>
      </c>
      <c r="O76" s="101">
        <f t="shared" si="19"/>
        <v>0</v>
      </c>
      <c r="P76" s="102">
        <f t="shared" si="20"/>
        <v>-122.90664100096262</v>
      </c>
      <c r="Q76" s="103">
        <f t="shared" si="21"/>
        <v>0.88826668999912484</v>
      </c>
      <c r="R76" s="273"/>
      <c r="S76" s="1">
        <v>0.29173611111111108</v>
      </c>
      <c r="T76" s="2">
        <v>0.36388888888888887</v>
      </c>
      <c r="U76" s="104">
        <v>5.0999999999999979</v>
      </c>
      <c r="V76" s="105">
        <v>103.90000000000002</v>
      </c>
      <c r="W76" s="106"/>
      <c r="X76" s="107"/>
      <c r="Y76" s="265"/>
      <c r="Z76" s="266"/>
      <c r="AA76" s="111">
        <f t="shared" si="22"/>
        <v>-368.71992300288775</v>
      </c>
      <c r="AB76" s="103">
        <f t="shared" si="23"/>
        <v>0.88826668999912495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5540</v>
      </c>
      <c r="G77" s="95">
        <f t="shared" si="24"/>
        <v>92296.4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2929.9250771264838</v>
      </c>
      <c r="N77" s="99">
        <f t="shared" si="18"/>
        <v>732.48126928162094</v>
      </c>
      <c r="O77" s="101">
        <f t="shared" si="19"/>
        <v>0</v>
      </c>
      <c r="P77" s="102">
        <f t="shared" si="20"/>
        <v>-92.518730718379061</v>
      </c>
      <c r="Q77" s="103">
        <f t="shared" si="21"/>
        <v>0.88785608397772231</v>
      </c>
      <c r="R77" s="273"/>
      <c r="S77" s="1">
        <v>0.36805555555555547</v>
      </c>
      <c r="T77" s="2">
        <v>0.44684027777777779</v>
      </c>
      <c r="U77" s="104">
        <v>5.9999999999998987</v>
      </c>
      <c r="V77" s="105">
        <v>113.45000000000014</v>
      </c>
      <c r="W77" s="106"/>
      <c r="X77" s="107"/>
      <c r="Y77" s="265"/>
      <c r="Z77" s="266"/>
      <c r="AA77" s="111">
        <f t="shared" si="22"/>
        <v>-370.07492287351624</v>
      </c>
      <c r="AB77" s="103">
        <f t="shared" si="23"/>
        <v>0.88785608397772231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2933.73474999259</v>
      </c>
      <c r="N89" s="139">
        <f>M89/L89</f>
        <v>733.43368749814749</v>
      </c>
      <c r="O89" s="140">
        <f>L89-I89</f>
        <v>0</v>
      </c>
      <c r="P89" s="141">
        <f>N89-K89</f>
        <v>-91.566312501852508</v>
      </c>
      <c r="Q89" s="142">
        <f>N89/K89</f>
        <v>0.88901053030078481</v>
      </c>
      <c r="R89" s="274"/>
      <c r="S89" s="143">
        <f>S73</f>
        <v>0.16666666666666666</v>
      </c>
      <c r="T89" s="144">
        <f>INDEX(T73:T88,COUNTA(T73:T88))</f>
        <v>0.44684027777777779</v>
      </c>
      <c r="U89" s="145"/>
      <c r="V89" s="156"/>
      <c r="W89" s="89"/>
      <c r="X89" s="91"/>
      <c r="Y89" s="261"/>
      <c r="Z89" s="262"/>
      <c r="AA89" s="157">
        <f>M89-J89</f>
        <v>-366.26525000741003</v>
      </c>
      <c r="AB89" s="142">
        <f>M89/J89</f>
        <v>0.88901053030078481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1822</v>
      </c>
      <c r="G90" s="159">
        <f t="shared" ref="G90:G93" si="29">E90*F90</f>
        <v>33123.96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3098.3467170524318</v>
      </c>
      <c r="N90" s="163">
        <f>M90/L90</f>
        <v>1032.7822390174772</v>
      </c>
      <c r="O90" s="165">
        <f>L90-I90</f>
        <v>0</v>
      </c>
      <c r="P90" s="166">
        <f>N90-K90</f>
        <v>-167.2177609825228</v>
      </c>
      <c r="Q90" s="152">
        <f>N90/K90</f>
        <v>0.86065186584789766</v>
      </c>
      <c r="R90" s="272">
        <f>Q106</f>
        <v>0.86706455222890988</v>
      </c>
      <c r="S90" s="167">
        <v>0.16666666666666666</v>
      </c>
      <c r="T90" s="168">
        <v>0.19116898148148148</v>
      </c>
      <c r="U90" s="169"/>
      <c r="V90" s="170">
        <v>35.283333333333346</v>
      </c>
      <c r="W90" s="173"/>
      <c r="X90" s="151"/>
      <c r="Y90" s="275"/>
      <c r="Z90" s="276"/>
      <c r="AA90" s="109">
        <f>M90-J90</f>
        <v>-501.65328294756819</v>
      </c>
      <c r="AB90" s="152">
        <f>M90/J90</f>
        <v>0.86065186584789777</v>
      </c>
      <c r="AC90" s="277">
        <f>AB106</f>
        <v>0.86706455222890988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2674</v>
      </c>
      <c r="G91" s="95">
        <f t="shared" si="29"/>
        <v>48613.32</v>
      </c>
      <c r="H91" s="96"/>
      <c r="I91" s="97">
        <v>3</v>
      </c>
      <c r="J91" s="98">
        <v>3600</v>
      </c>
      <c r="K91" s="99">
        <f t="shared" ref="K91:K128" si="30">J91/I91</f>
        <v>1200</v>
      </c>
      <c r="L91" s="100">
        <v>3</v>
      </c>
      <c r="M91" s="98">
        <f>F91/V91*60</f>
        <v>3099.2916934964605</v>
      </c>
      <c r="N91" s="99">
        <f>M91/L91</f>
        <v>1033.0972311654868</v>
      </c>
      <c r="O91" s="101">
        <f>L91-I91</f>
        <v>0</v>
      </c>
      <c r="P91" s="102">
        <f>N91-K91</f>
        <v>-166.90276883451315</v>
      </c>
      <c r="Q91" s="103">
        <f>N91/K91</f>
        <v>0.86091435930457239</v>
      </c>
      <c r="R91" s="273"/>
      <c r="S91" s="1">
        <v>0.20155092592592594</v>
      </c>
      <c r="T91" s="2">
        <v>0.23749999999999999</v>
      </c>
      <c r="U91" s="104">
        <v>14.950000000000019</v>
      </c>
      <c r="V91" s="105">
        <v>51.76666666666663</v>
      </c>
      <c r="W91" s="106"/>
      <c r="X91" s="107"/>
      <c r="Y91" s="265"/>
      <c r="Z91" s="266"/>
      <c r="AA91" s="111">
        <f>M91-J91</f>
        <v>-500.70830650353946</v>
      </c>
      <c r="AB91" s="103">
        <f>M91/J91</f>
        <v>0.86091435930457239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6935</v>
      </c>
      <c r="G92" s="95">
        <f t="shared" si="29"/>
        <v>99031.799999999988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3100.9812445658927</v>
      </c>
      <c r="N92" s="99">
        <f>M92/L92</f>
        <v>1033.6604148552976</v>
      </c>
      <c r="O92" s="101">
        <f>L92-I92</f>
        <v>0</v>
      </c>
      <c r="P92" s="102">
        <f>N92-K92</f>
        <v>-166.33958514470237</v>
      </c>
      <c r="Q92" s="103">
        <f>N92/K92</f>
        <v>0.86138367904608137</v>
      </c>
      <c r="R92" s="273"/>
      <c r="S92" s="1">
        <v>0.24861111111111112</v>
      </c>
      <c r="T92" s="2">
        <v>0.34179398148148149</v>
      </c>
      <c r="U92" s="104">
        <v>16.000000000000021</v>
      </c>
      <c r="V92" s="105">
        <v>134.18333333333334</v>
      </c>
      <c r="W92" s="106"/>
      <c r="X92" s="107"/>
      <c r="Y92" s="265"/>
      <c r="Z92" s="266"/>
      <c r="AA92" s="111">
        <f>M92-J92</f>
        <v>-499.01875543410733</v>
      </c>
      <c r="AB92" s="103">
        <f>M92/J92</f>
        <v>0.86138367904608126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5796</v>
      </c>
      <c r="G93" s="95">
        <f t="shared" si="29"/>
        <v>81317.87999999999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2666.8711656441719</v>
      </c>
      <c r="N93" s="99">
        <f>M93/L93</f>
        <v>888.95705521472394</v>
      </c>
      <c r="O93" s="101">
        <f>L93-I93</f>
        <v>0</v>
      </c>
      <c r="P93" s="102">
        <f>N93-K93</f>
        <v>-111.04294478527606</v>
      </c>
      <c r="Q93" s="103">
        <f>N93/K93</f>
        <v>0.8889570552147239</v>
      </c>
      <c r="R93" s="273"/>
      <c r="S93" s="1">
        <v>0.3527777777777778</v>
      </c>
      <c r="T93" s="2">
        <v>0.44333333333333336</v>
      </c>
      <c r="U93" s="104">
        <v>15.816666666666688</v>
      </c>
      <c r="V93" s="105">
        <v>130.4</v>
      </c>
      <c r="W93" s="106"/>
      <c r="X93" s="107"/>
      <c r="Y93" s="265"/>
      <c r="Z93" s="266"/>
      <c r="AA93" s="111">
        <f>M93-J93</f>
        <v>-333.12883435582808</v>
      </c>
      <c r="AB93" s="103">
        <f>M93/J93</f>
        <v>0.88895705521472401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2991.372705189739</v>
      </c>
      <c r="N106" s="139">
        <f t="shared" ref="N106:N112" si="34">M106/L106</f>
        <v>997.12423506324637</v>
      </c>
      <c r="O106" s="140">
        <f t="shared" ref="O106:O112" si="35">L106-I106</f>
        <v>0</v>
      </c>
      <c r="P106" s="141">
        <f t="shared" ref="P106:P112" si="36">N106-K106</f>
        <v>-152.87576493675363</v>
      </c>
      <c r="Q106" s="142">
        <f t="shared" ref="Q106:Q112" si="37">N106/K106</f>
        <v>0.86706455222890988</v>
      </c>
      <c r="R106" s="274"/>
      <c r="S106" s="143">
        <f>S90</f>
        <v>0.16666666666666666</v>
      </c>
      <c r="T106" s="144">
        <f>INDEX(T90:T105,COUNTA(T90:T105))</f>
        <v>0.44333333333333336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-458.62729481026099</v>
      </c>
      <c r="AB106" s="142">
        <f t="shared" ref="AB106:AB112" si="39">M106/J106</f>
        <v>0.86706455222890988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2020</v>
      </c>
      <c r="G107" s="159">
        <f t="shared" ref="G107:G112" si="40">E107*F107</f>
        <v>50560.600000000006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2904.1533546325895</v>
      </c>
      <c r="N107" s="163">
        <f t="shared" si="34"/>
        <v>726.03833865814738</v>
      </c>
      <c r="O107" s="165">
        <f t="shared" si="35"/>
        <v>0</v>
      </c>
      <c r="P107" s="166">
        <f t="shared" si="36"/>
        <v>-98.961661341852619</v>
      </c>
      <c r="Q107" s="152">
        <f t="shared" si="37"/>
        <v>0.88004647110078471</v>
      </c>
      <c r="R107" s="272">
        <f>Q123</f>
        <v>0.88409245054262631</v>
      </c>
      <c r="S107" s="167">
        <v>0.16685185185185186</v>
      </c>
      <c r="T107" s="168">
        <v>0.19583333333333333</v>
      </c>
      <c r="U107" s="169"/>
      <c r="V107" s="170">
        <v>41.733333333333313</v>
      </c>
      <c r="W107" s="168"/>
      <c r="X107" s="171"/>
      <c r="Y107" s="275"/>
      <c r="Z107" s="276"/>
      <c r="AA107" s="109">
        <f t="shared" si="38"/>
        <v>-395.84664536741047</v>
      </c>
      <c r="AB107" s="152">
        <f t="shared" si="39"/>
        <v>0.88004647110078471</v>
      </c>
      <c r="AC107" s="277">
        <f>AB123</f>
        <v>0.88409245054262631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1609</v>
      </c>
      <c r="G108" s="95">
        <f t="shared" si="40"/>
        <v>40949.049999999996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2903.4586466165415</v>
      </c>
      <c r="N108" s="99">
        <f t="shared" si="34"/>
        <v>725.86466165413538</v>
      </c>
      <c r="O108" s="101">
        <f t="shared" si="35"/>
        <v>0</v>
      </c>
      <c r="P108" s="102">
        <f t="shared" si="36"/>
        <v>-99.135338345864625</v>
      </c>
      <c r="Q108" s="103">
        <f t="shared" si="37"/>
        <v>0.87983595352016408</v>
      </c>
      <c r="R108" s="273"/>
      <c r="S108" s="1">
        <v>0.20694444444444443</v>
      </c>
      <c r="T108" s="2">
        <v>0.23003472222222221</v>
      </c>
      <c r="U108" s="104">
        <v>15.999999999999982</v>
      </c>
      <c r="V108" s="105">
        <v>33.25</v>
      </c>
      <c r="W108" s="106"/>
      <c r="X108" s="113"/>
      <c r="Y108" s="265"/>
      <c r="Z108" s="266"/>
      <c r="AA108" s="111">
        <f t="shared" si="38"/>
        <v>-396.5413533834585</v>
      </c>
      <c r="AB108" s="103">
        <f t="shared" si="39"/>
        <v>0.87983595352016408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465</v>
      </c>
      <c r="G109" s="95">
        <f t="shared" si="40"/>
        <v>12429.45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2906.2499999999932</v>
      </c>
      <c r="N109" s="99">
        <f t="shared" si="34"/>
        <v>726.56249999999829</v>
      </c>
      <c r="O109" s="101">
        <f t="shared" si="35"/>
        <v>0</v>
      </c>
      <c r="P109" s="102">
        <f t="shared" si="36"/>
        <v>-98.437500000001705</v>
      </c>
      <c r="Q109" s="103">
        <f t="shared" si="37"/>
        <v>0.88068181818181612</v>
      </c>
      <c r="R109" s="273"/>
      <c r="S109" s="1">
        <v>0.24124999999999999</v>
      </c>
      <c r="T109" s="2">
        <v>0.24791666666666667</v>
      </c>
      <c r="U109" s="104">
        <v>16.150000000000006</v>
      </c>
      <c r="V109" s="105">
        <v>9.6000000000000227</v>
      </c>
      <c r="W109" s="106"/>
      <c r="X109" s="113"/>
      <c r="Y109" s="265"/>
      <c r="Z109" s="266"/>
      <c r="AA109" s="111">
        <f t="shared" si="38"/>
        <v>-393.75000000000682</v>
      </c>
      <c r="AB109" s="103">
        <f t="shared" si="39"/>
        <v>0.88068181818181612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2380</v>
      </c>
      <c r="G110" s="95">
        <f t="shared" si="40"/>
        <v>71400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2679.1744840525357</v>
      </c>
      <c r="N110" s="99">
        <f t="shared" si="34"/>
        <v>669.79362101313393</v>
      </c>
      <c r="O110" s="101">
        <f t="shared" si="35"/>
        <v>0</v>
      </c>
      <c r="P110" s="102">
        <f t="shared" si="36"/>
        <v>-80.206378986866071</v>
      </c>
      <c r="Q110" s="103">
        <f t="shared" si="37"/>
        <v>0.89305816135084526</v>
      </c>
      <c r="R110" s="273"/>
      <c r="S110" s="1">
        <v>0.26041666666666669</v>
      </c>
      <c r="T110" s="2">
        <v>0.29743055555555553</v>
      </c>
      <c r="U110" s="104">
        <v>18.000000000000014</v>
      </c>
      <c r="V110" s="105">
        <v>53.29999999999994</v>
      </c>
      <c r="W110" s="106"/>
      <c r="X110" s="107"/>
      <c r="Y110" s="265"/>
      <c r="Z110" s="266"/>
      <c r="AA110" s="111">
        <f t="shared" si="38"/>
        <v>-320.82551594746428</v>
      </c>
      <c r="AB110" s="103">
        <f t="shared" si="39"/>
        <v>0.89305816135084526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2117</v>
      </c>
      <c r="G111" s="95">
        <f t="shared" si="40"/>
        <v>52543.94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2903.314285714283</v>
      </c>
      <c r="N111" s="99">
        <f t="shared" si="34"/>
        <v>725.82857142857074</v>
      </c>
      <c r="O111" s="101">
        <f t="shared" si="35"/>
        <v>0</v>
      </c>
      <c r="P111" s="102">
        <f t="shared" si="36"/>
        <v>-99.17142857142926</v>
      </c>
      <c r="Q111" s="103">
        <f t="shared" si="37"/>
        <v>0.8797922077922069</v>
      </c>
      <c r="R111" s="273"/>
      <c r="S111" s="1">
        <v>0.30920138888888887</v>
      </c>
      <c r="T111" s="2">
        <v>0.33958333333333335</v>
      </c>
      <c r="U111" s="104">
        <v>16.95000000000001</v>
      </c>
      <c r="V111" s="105">
        <v>43.750000000000043</v>
      </c>
      <c r="W111" s="106"/>
      <c r="X111" s="107"/>
      <c r="Y111" s="265"/>
      <c r="Z111" s="266"/>
      <c r="AA111" s="111">
        <f t="shared" si="38"/>
        <v>-396.68571428571704</v>
      </c>
      <c r="AB111" s="103">
        <f t="shared" si="39"/>
        <v>0.8797922077922069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3536</v>
      </c>
      <c r="G112" s="115">
        <f t="shared" si="40"/>
        <v>106080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2678.2242794024819</v>
      </c>
      <c r="N112" s="99">
        <f t="shared" si="34"/>
        <v>892.74142646749397</v>
      </c>
      <c r="O112" s="101">
        <f t="shared" si="35"/>
        <v>0</v>
      </c>
      <c r="P112" s="102">
        <f t="shared" si="36"/>
        <v>-107.25857353250603</v>
      </c>
      <c r="Q112" s="103">
        <f t="shared" si="37"/>
        <v>0.89274142646749399</v>
      </c>
      <c r="R112" s="273"/>
      <c r="S112" s="1">
        <v>0.35138888888888886</v>
      </c>
      <c r="T112" s="2">
        <v>0.40640046296296295</v>
      </c>
      <c r="U112" s="104">
        <v>16.99999999999994</v>
      </c>
      <c r="V112" s="105">
        <v>79.216666666666683</v>
      </c>
      <c r="W112" s="106"/>
      <c r="X112" s="4"/>
      <c r="Y112" s="265"/>
      <c r="Z112" s="266"/>
      <c r="AA112" s="111">
        <f t="shared" si="38"/>
        <v>-321.7757205975181</v>
      </c>
      <c r="AB112" s="103">
        <f t="shared" si="39"/>
        <v>0.89274142646749399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2829.0958417364041</v>
      </c>
      <c r="N123" s="139">
        <f t="shared" ref="N123:N128" si="45">M123/L123</f>
        <v>738.02500219210538</v>
      </c>
      <c r="O123" s="140">
        <f t="shared" ref="O123:O128" si="46">L123-I123</f>
        <v>0</v>
      </c>
      <c r="P123" s="141">
        <f t="shared" ref="P123:P128" si="47">N123-K123</f>
        <v>-96.757606503546754</v>
      </c>
      <c r="Q123" s="142">
        <f t="shared" ref="Q123:Q128" si="48">N123/K123</f>
        <v>0.88409245054262631</v>
      </c>
      <c r="R123" s="274"/>
      <c r="S123" s="143">
        <f>S107</f>
        <v>0.16685185185185186</v>
      </c>
      <c r="T123" s="144">
        <f>INDEX(T107:T122,COUNTA(T107:T122))</f>
        <v>0.40640046296296295</v>
      </c>
      <c r="U123" s="145"/>
      <c r="V123" s="156"/>
      <c r="W123" s="135"/>
      <c r="X123" s="139"/>
      <c r="Y123" s="261"/>
      <c r="Z123" s="262"/>
      <c r="AA123" s="157">
        <f t="shared" ref="AA123:AA128" si="49">M123-J123</f>
        <v>-370.90415826359595</v>
      </c>
      <c r="AB123" s="142">
        <f t="shared" ref="AB123:AB128" si="50">M123/J123</f>
        <v>0.88409245054262631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381</v>
      </c>
      <c r="G124" s="159">
        <f t="shared" ref="G124:G128" si="51">E124*F124</f>
        <v>5113.0199999999995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3174.9999999999973</v>
      </c>
      <c r="N124" s="163">
        <f t="shared" si="45"/>
        <v>529.16666666666617</v>
      </c>
      <c r="O124" s="165">
        <f t="shared" si="46"/>
        <v>0</v>
      </c>
      <c r="P124" s="166">
        <f t="shared" si="47"/>
        <v>-70.833333333333826</v>
      </c>
      <c r="Q124" s="152">
        <f t="shared" si="48"/>
        <v>0.88194444444444364</v>
      </c>
      <c r="R124" s="272">
        <f>Q140</f>
        <v>0.86165846927869016</v>
      </c>
      <c r="S124" s="167">
        <v>0.70833333333333337</v>
      </c>
      <c r="T124" s="168">
        <v>0.71333333333333337</v>
      </c>
      <c r="U124" s="169"/>
      <c r="V124" s="170">
        <v>7.2000000000000064</v>
      </c>
      <c r="W124" s="168"/>
      <c r="X124" s="171"/>
      <c r="Y124" s="275"/>
      <c r="Z124" s="276"/>
      <c r="AA124" s="109">
        <f t="shared" si="49"/>
        <v>-425.00000000000273</v>
      </c>
      <c r="AB124" s="152">
        <f t="shared" si="50"/>
        <v>0.88194444444444364</v>
      </c>
      <c r="AC124" s="277">
        <f>AB140</f>
        <v>0.86165846927869016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2017</v>
      </c>
      <c r="G125" s="95">
        <f t="shared" si="51"/>
        <v>51715.880000000005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3135.2331606217649</v>
      </c>
      <c r="N125" s="99">
        <f t="shared" si="45"/>
        <v>285.02119642016044</v>
      </c>
      <c r="O125" s="101">
        <f t="shared" si="46"/>
        <v>0</v>
      </c>
      <c r="P125" s="102">
        <f t="shared" si="47"/>
        <v>-42.251530852566816</v>
      </c>
      <c r="Q125" s="103">
        <f t="shared" si="48"/>
        <v>0.87089810017271252</v>
      </c>
      <c r="R125" s="273"/>
      <c r="S125" s="1">
        <v>0.71763888888888894</v>
      </c>
      <c r="T125" s="2">
        <v>0.74444444444444446</v>
      </c>
      <c r="U125" s="104">
        <v>6.2000000000000099</v>
      </c>
      <c r="V125" s="105">
        <v>38.599999999999959</v>
      </c>
      <c r="W125" s="106"/>
      <c r="X125" s="113"/>
      <c r="Y125" s="265"/>
      <c r="Z125" s="266"/>
      <c r="AA125" s="111">
        <f t="shared" si="49"/>
        <v>-464.76683937823509</v>
      </c>
      <c r="AB125" s="103">
        <f t="shared" si="50"/>
        <v>0.87089810017271252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2525</v>
      </c>
      <c r="G126" s="95">
        <f t="shared" si="51"/>
        <v>74538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3108.7551299589604</v>
      </c>
      <c r="N126" s="99">
        <f t="shared" si="45"/>
        <v>182.86794882111531</v>
      </c>
      <c r="O126" s="101">
        <f t="shared" si="46"/>
        <v>0</v>
      </c>
      <c r="P126" s="102">
        <f t="shared" si="47"/>
        <v>-28.896757061237622</v>
      </c>
      <c r="Q126" s="103">
        <f t="shared" si="48"/>
        <v>0.86354309165526677</v>
      </c>
      <c r="R126" s="273"/>
      <c r="S126" s="1">
        <v>0.74810185185185185</v>
      </c>
      <c r="T126" s="2">
        <v>0.78194444444444444</v>
      </c>
      <c r="U126" s="104">
        <v>5.2666666666666373</v>
      </c>
      <c r="V126" s="105">
        <v>48.733333333333334</v>
      </c>
      <c r="W126" s="106"/>
      <c r="X126" s="113"/>
      <c r="Y126" s="265"/>
      <c r="Z126" s="266"/>
      <c r="AA126" s="111">
        <f t="shared" si="49"/>
        <v>-491.24487004103958</v>
      </c>
      <c r="AB126" s="103">
        <f t="shared" si="50"/>
        <v>0.86354309165526677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2549</v>
      </c>
      <c r="G127" s="95">
        <f t="shared" si="51"/>
        <v>76087.650000000009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3111.6988809766017</v>
      </c>
      <c r="N127" s="99">
        <f t="shared" si="45"/>
        <v>183.04111064568247</v>
      </c>
      <c r="O127" s="101">
        <f t="shared" si="46"/>
        <v>0</v>
      </c>
      <c r="P127" s="102">
        <f t="shared" si="47"/>
        <v>-28.723595236670462</v>
      </c>
      <c r="Q127" s="103">
        <f t="shared" si="48"/>
        <v>0.86436080027127837</v>
      </c>
      <c r="R127" s="273"/>
      <c r="S127" s="1">
        <v>0.78541666666666665</v>
      </c>
      <c r="T127" s="2">
        <v>0.8195486111111111</v>
      </c>
      <c r="U127" s="104">
        <v>4.9999999999999822</v>
      </c>
      <c r="V127" s="105">
        <v>49.150000000000006</v>
      </c>
      <c r="W127" s="106"/>
      <c r="X127" s="107"/>
      <c r="Y127" s="265"/>
      <c r="Z127" s="266"/>
      <c r="AA127" s="111">
        <f t="shared" si="49"/>
        <v>-488.30111902339831</v>
      </c>
      <c r="AB127" s="103">
        <f t="shared" si="50"/>
        <v>0.86436080027127826</v>
      </c>
      <c r="AC127" s="278"/>
    </row>
    <row r="128" spans="1:29" ht="15.75" customHeight="1">
      <c r="A128" s="268"/>
      <c r="B128" s="92" t="s">
        <v>111</v>
      </c>
      <c r="C128" s="263" t="s">
        <v>267</v>
      </c>
      <c r="D128" s="264"/>
      <c r="E128" s="93">
        <v>27.14</v>
      </c>
      <c r="F128" s="94">
        <v>4957</v>
      </c>
      <c r="G128" s="95">
        <f t="shared" si="51"/>
        <v>134532.98000000001</v>
      </c>
      <c r="H128" s="113"/>
      <c r="I128" s="97">
        <v>12</v>
      </c>
      <c r="J128" s="98">
        <v>3600</v>
      </c>
      <c r="K128" s="99">
        <f t="shared" si="30"/>
        <v>300</v>
      </c>
      <c r="L128" s="114">
        <v>12</v>
      </c>
      <c r="M128" s="98">
        <f>F128/V128*60</f>
        <v>2979.1652754590987</v>
      </c>
      <c r="N128" s="99">
        <f t="shared" si="45"/>
        <v>248.26377295492489</v>
      </c>
      <c r="O128" s="101">
        <f t="shared" si="46"/>
        <v>0</v>
      </c>
      <c r="P128" s="102">
        <f t="shared" si="47"/>
        <v>-51.736227045075111</v>
      </c>
      <c r="Q128" s="103">
        <f t="shared" si="48"/>
        <v>0.82754590984974963</v>
      </c>
      <c r="R128" s="273"/>
      <c r="S128" s="1">
        <v>0.82303240740740746</v>
      </c>
      <c r="T128" s="2">
        <v>0.89236111111111116</v>
      </c>
      <c r="U128" s="104">
        <v>5.0166666666667581</v>
      </c>
      <c r="V128" s="105">
        <v>99.833333333333329</v>
      </c>
      <c r="W128" s="106"/>
      <c r="X128" s="107"/>
      <c r="Y128" s="265"/>
      <c r="Z128" s="266"/>
      <c r="AA128" s="111">
        <f t="shared" si="49"/>
        <v>-620.83472454090133</v>
      </c>
      <c r="AB128" s="103">
        <f t="shared" si="50"/>
        <v>0.82754590984974963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2">AVERAGE(I124:I139)</f>
        <v>12.6</v>
      </c>
      <c r="J140" s="138">
        <f t="shared" si="52"/>
        <v>3600</v>
      </c>
      <c r="K140" s="139">
        <f t="shared" ref="K140" si="53">J140/I140</f>
        <v>285.71428571428572</v>
      </c>
      <c r="L140" s="137">
        <f t="shared" ref="L140:M140" si="54">AVERAGE(L124:L139)</f>
        <v>12.6</v>
      </c>
      <c r="M140" s="138">
        <f t="shared" si="54"/>
        <v>3101.9704894032848</v>
      </c>
      <c r="N140" s="139">
        <f t="shared" ref="N140:N145" si="55">M140/L140</f>
        <v>246.18813407962577</v>
      </c>
      <c r="O140" s="140">
        <f t="shared" ref="O140:O145" si="56">L140-I140</f>
        <v>0</v>
      </c>
      <c r="P140" s="141">
        <f t="shared" ref="P140:P145" si="57">N140-K140</f>
        <v>-39.526151634659954</v>
      </c>
      <c r="Q140" s="142">
        <f t="shared" ref="Q140:Q145" si="58">N140/K140</f>
        <v>0.86165846927869016</v>
      </c>
      <c r="R140" s="274"/>
      <c r="S140" s="143">
        <f>S124</f>
        <v>0.70833333333333337</v>
      </c>
      <c r="T140" s="144">
        <f>INDEX(T124:T139,COUNTA(T124:T139))</f>
        <v>0.89236111111111116</v>
      </c>
      <c r="U140" s="145"/>
      <c r="V140" s="156"/>
      <c r="W140" s="135"/>
      <c r="X140" s="139"/>
      <c r="Y140" s="261"/>
      <c r="Z140" s="262"/>
      <c r="AA140" s="157">
        <f t="shared" ref="AA140:AA145" si="59">M140-J140</f>
        <v>-498.02951059671523</v>
      </c>
      <c r="AB140" s="142">
        <f t="shared" ref="AB140:AB145" si="60">M140/J140</f>
        <v>0.86165846927869016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129</v>
      </c>
      <c r="D141" s="271"/>
      <c r="E141" s="158">
        <v>17.89</v>
      </c>
      <c r="F141" s="87">
        <v>1017</v>
      </c>
      <c r="G141" s="159">
        <f t="shared" ref="G141:G145" si="61">E141*F141</f>
        <v>18194.13</v>
      </c>
      <c r="H141" s="160">
        <v>2</v>
      </c>
      <c r="I141" s="161">
        <v>4</v>
      </c>
      <c r="J141" s="162">
        <v>3300</v>
      </c>
      <c r="K141" s="163">
        <f>J141/I141</f>
        <v>825</v>
      </c>
      <c r="L141" s="164">
        <v>4</v>
      </c>
      <c r="M141" s="162">
        <f>F141/V141*60</f>
        <v>2936.0064153969606</v>
      </c>
      <c r="N141" s="163">
        <f t="shared" si="55"/>
        <v>734.00160384924015</v>
      </c>
      <c r="O141" s="165">
        <f t="shared" si="56"/>
        <v>0</v>
      </c>
      <c r="P141" s="166">
        <f t="shared" si="57"/>
        <v>-90.998396150759845</v>
      </c>
      <c r="Q141" s="152">
        <f t="shared" si="58"/>
        <v>0.88969891375665477</v>
      </c>
      <c r="R141" s="272">
        <f>Q157</f>
        <v>0.87552222226338405</v>
      </c>
      <c r="S141" s="167">
        <v>0.70848379629629632</v>
      </c>
      <c r="T141" s="168">
        <v>0.72291666666666665</v>
      </c>
      <c r="U141" s="169"/>
      <c r="V141" s="170">
        <v>20.783333333333278</v>
      </c>
      <c r="W141" s="173"/>
      <c r="X141" s="151"/>
      <c r="Y141" s="275"/>
      <c r="Z141" s="276"/>
      <c r="AA141" s="109">
        <f t="shared" si="59"/>
        <v>-363.99358460303938</v>
      </c>
      <c r="AB141" s="152">
        <f t="shared" si="60"/>
        <v>0.88969891375665477</v>
      </c>
      <c r="AC141" s="277">
        <f>AB157</f>
        <v>0.87552222226338405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1395</v>
      </c>
      <c r="G142" s="95">
        <f t="shared" si="61"/>
        <v>25361.1</v>
      </c>
      <c r="H142" s="96"/>
      <c r="I142" s="97">
        <v>4</v>
      </c>
      <c r="J142" s="98">
        <v>3300</v>
      </c>
      <c r="K142" s="99">
        <f t="shared" ref="K142:K145" si="62">J142/I142</f>
        <v>825</v>
      </c>
      <c r="L142" s="100">
        <v>4</v>
      </c>
      <c r="M142" s="98">
        <f>F142/V142*60</f>
        <v>2929.9883313885712</v>
      </c>
      <c r="N142" s="99">
        <f t="shared" si="55"/>
        <v>732.49708284714279</v>
      </c>
      <c r="O142" s="101">
        <f t="shared" si="56"/>
        <v>0</v>
      </c>
      <c r="P142" s="102">
        <f t="shared" si="57"/>
        <v>-92.502917152857208</v>
      </c>
      <c r="Q142" s="103">
        <f t="shared" si="58"/>
        <v>0.88787525193593064</v>
      </c>
      <c r="R142" s="273"/>
      <c r="S142" s="1">
        <v>0.72738425925925931</v>
      </c>
      <c r="T142" s="2">
        <v>0.74722222222222223</v>
      </c>
      <c r="U142" s="104">
        <v>6.433333333333433</v>
      </c>
      <c r="V142" s="105">
        <v>28.566666666666602</v>
      </c>
      <c r="W142" s="106"/>
      <c r="X142" s="107"/>
      <c r="Y142" s="265"/>
      <c r="Z142" s="266"/>
      <c r="AA142" s="111">
        <f t="shared" si="59"/>
        <v>-370.01166861142883</v>
      </c>
      <c r="AB142" s="103">
        <f t="shared" si="60"/>
        <v>0.88787525193593064</v>
      </c>
      <c r="AC142" s="278"/>
    </row>
    <row r="143" spans="1:29" ht="15.75" customHeight="1">
      <c r="A143" s="281"/>
      <c r="B143" s="92" t="s">
        <v>111</v>
      </c>
      <c r="C143" s="263" t="s">
        <v>127</v>
      </c>
      <c r="D143" s="264"/>
      <c r="E143" s="93">
        <v>24.15</v>
      </c>
      <c r="F143" s="94">
        <v>1091</v>
      </c>
      <c r="G143" s="95">
        <f t="shared" si="61"/>
        <v>26347.649999999998</v>
      </c>
      <c r="H143" s="96"/>
      <c r="I143" s="97">
        <v>4</v>
      </c>
      <c r="J143" s="98">
        <v>3000</v>
      </c>
      <c r="K143" s="99">
        <f t="shared" si="62"/>
        <v>750</v>
      </c>
      <c r="L143" s="100">
        <v>4</v>
      </c>
      <c r="M143" s="98">
        <f>F143/V143*60</f>
        <v>2628.9156626505965</v>
      </c>
      <c r="N143" s="99">
        <f t="shared" si="55"/>
        <v>657.22891566264911</v>
      </c>
      <c r="O143" s="101">
        <f t="shared" si="56"/>
        <v>0</v>
      </c>
      <c r="P143" s="102">
        <f t="shared" si="57"/>
        <v>-92.771084337350885</v>
      </c>
      <c r="Q143" s="103">
        <f t="shared" si="58"/>
        <v>0.87630522088353213</v>
      </c>
      <c r="R143" s="273"/>
      <c r="S143" s="1">
        <v>0.75145833333333334</v>
      </c>
      <c r="T143" s="2">
        <v>0.76875000000000004</v>
      </c>
      <c r="U143" s="104">
        <v>6.0999999999999943</v>
      </c>
      <c r="V143" s="105">
        <v>24.900000000000055</v>
      </c>
      <c r="W143" s="106"/>
      <c r="X143" s="107"/>
      <c r="Y143" s="265"/>
      <c r="Z143" s="266"/>
      <c r="AA143" s="111">
        <f t="shared" si="59"/>
        <v>-371.08433734940354</v>
      </c>
      <c r="AB143" s="103">
        <f t="shared" si="60"/>
        <v>0.87630522088353213</v>
      </c>
      <c r="AC143" s="278"/>
    </row>
    <row r="144" spans="1:29" ht="15.75" customHeight="1">
      <c r="A144" s="281"/>
      <c r="B144" s="92" t="s">
        <v>111</v>
      </c>
      <c r="C144" s="263" t="s">
        <v>268</v>
      </c>
      <c r="D144" s="264"/>
      <c r="E144" s="93">
        <v>21.04</v>
      </c>
      <c r="F144" s="94">
        <v>5048</v>
      </c>
      <c r="G144" s="95">
        <f t="shared" si="61"/>
        <v>106209.92</v>
      </c>
      <c r="H144" s="96"/>
      <c r="I144" s="97">
        <v>4</v>
      </c>
      <c r="J144" s="98">
        <v>3000</v>
      </c>
      <c r="K144" s="99">
        <f t="shared" si="62"/>
        <v>750</v>
      </c>
      <c r="L144" s="100">
        <v>4</v>
      </c>
      <c r="M144" s="98">
        <f>F144/V144*60</f>
        <v>2489.4246575342481</v>
      </c>
      <c r="N144" s="99">
        <f t="shared" si="55"/>
        <v>622.35616438356203</v>
      </c>
      <c r="O144" s="101">
        <f t="shared" si="56"/>
        <v>0</v>
      </c>
      <c r="P144" s="102">
        <f t="shared" si="57"/>
        <v>-127.64383561643797</v>
      </c>
      <c r="Q144" s="103">
        <f t="shared" si="58"/>
        <v>0.82980821917808267</v>
      </c>
      <c r="R144" s="273"/>
      <c r="S144" s="1">
        <v>0.7724537037037037</v>
      </c>
      <c r="T144" s="2">
        <v>0.8569444444444444</v>
      </c>
      <c r="U144" s="104">
        <v>5.3333333333332611</v>
      </c>
      <c r="V144" s="105">
        <v>121.6666666666666</v>
      </c>
      <c r="W144" s="106">
        <v>0.8569444444444444</v>
      </c>
      <c r="X144" s="107">
        <v>0.89861111111111114</v>
      </c>
      <c r="Y144" s="265"/>
      <c r="Z144" s="266"/>
      <c r="AA144" s="111">
        <f t="shared" si="59"/>
        <v>-510.57534246575187</v>
      </c>
      <c r="AB144" s="103">
        <f t="shared" si="60"/>
        <v>0.82980821917808267</v>
      </c>
      <c r="AC144" s="278"/>
    </row>
    <row r="145" spans="1:29" ht="15.75" customHeight="1">
      <c r="A145" s="282"/>
      <c r="B145" s="92" t="s">
        <v>111</v>
      </c>
      <c r="C145" s="263" t="s">
        <v>129</v>
      </c>
      <c r="D145" s="264"/>
      <c r="E145" s="93">
        <v>17.89</v>
      </c>
      <c r="F145" s="94">
        <v>4961</v>
      </c>
      <c r="G145" s="95">
        <f t="shared" si="61"/>
        <v>88752.290000000008</v>
      </c>
      <c r="H145" s="113"/>
      <c r="I145" s="97">
        <v>4</v>
      </c>
      <c r="J145" s="98">
        <v>3300</v>
      </c>
      <c r="K145" s="99">
        <f t="shared" si="62"/>
        <v>825</v>
      </c>
      <c r="L145" s="114">
        <v>4</v>
      </c>
      <c r="M145" s="98">
        <f>F145/V145*60</f>
        <v>2936.4682670174293</v>
      </c>
      <c r="N145" s="99">
        <f t="shared" si="55"/>
        <v>734.11706675435732</v>
      </c>
      <c r="O145" s="101">
        <f t="shared" si="56"/>
        <v>0</v>
      </c>
      <c r="P145" s="102">
        <f t="shared" si="57"/>
        <v>-90.882933245642676</v>
      </c>
      <c r="Q145" s="103">
        <f t="shared" si="58"/>
        <v>0.88983886879316043</v>
      </c>
      <c r="R145" s="273"/>
      <c r="S145" s="1">
        <v>0.89861111111111114</v>
      </c>
      <c r="T145" s="2">
        <v>0.96900462962962963</v>
      </c>
      <c r="U145" s="104">
        <v>60.000000000000107</v>
      </c>
      <c r="V145" s="105">
        <v>101.36666666666663</v>
      </c>
      <c r="W145" s="106"/>
      <c r="X145" s="107"/>
      <c r="Y145" s="265"/>
      <c r="Z145" s="266"/>
      <c r="AA145" s="111">
        <f t="shared" si="59"/>
        <v>-363.5317329825707</v>
      </c>
      <c r="AB145" s="103">
        <f t="shared" si="60"/>
        <v>0.88983886879316043</v>
      </c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63">AVERAGE(I141:I156)</f>
        <v>4</v>
      </c>
      <c r="J157" s="138">
        <f t="shared" si="63"/>
        <v>3180</v>
      </c>
      <c r="K157" s="139">
        <f t="shared" ref="K157" si="64">J157/I157</f>
        <v>795</v>
      </c>
      <c r="L157" s="137">
        <f t="shared" ref="L157:M157" si="65">AVERAGE(L141:L156)</f>
        <v>4</v>
      </c>
      <c r="M157" s="138">
        <f t="shared" si="65"/>
        <v>2784.1606667975611</v>
      </c>
      <c r="N157" s="139">
        <f>M157/L157</f>
        <v>696.04016669939028</v>
      </c>
      <c r="O157" s="140">
        <f>L157-I157</f>
        <v>0</v>
      </c>
      <c r="P157" s="141">
        <f>N157-K157</f>
        <v>-98.959833300609716</v>
      </c>
      <c r="Q157" s="142">
        <f>N157/K157</f>
        <v>0.87552222226338405</v>
      </c>
      <c r="R157" s="274"/>
      <c r="S157" s="143">
        <f>S141</f>
        <v>0.70848379629629632</v>
      </c>
      <c r="T157" s="144">
        <f>INDEX(T141:T156,COUNTA(T141:T156))</f>
        <v>0.96900462962962963</v>
      </c>
      <c r="U157" s="145"/>
      <c r="V157" s="156"/>
      <c r="W157" s="89"/>
      <c r="X157" s="91"/>
      <c r="Y157" s="261"/>
      <c r="Z157" s="262"/>
      <c r="AA157" s="157">
        <f>M157-J157</f>
        <v>-395.83933320243887</v>
      </c>
      <c r="AB157" s="142">
        <f>M157/J157</f>
        <v>0.87552222226338405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2007</v>
      </c>
      <c r="G158" s="159">
        <f t="shared" ref="G158:G161" si="66">E158*F158</f>
        <v>44715.96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2929.9270072992799</v>
      </c>
      <c r="N158" s="163">
        <f>M158/L158</f>
        <v>585.98540145985601</v>
      </c>
      <c r="O158" s="165">
        <f>L158-I158</f>
        <v>0</v>
      </c>
      <c r="P158" s="166">
        <f>N158-K158</f>
        <v>-74.014598540143993</v>
      </c>
      <c r="Q158" s="152">
        <f>N158/K158</f>
        <v>0.88785666887856973</v>
      </c>
      <c r="R158" s="272">
        <f>Q174</f>
        <v>0.88893368511431026</v>
      </c>
      <c r="S158" s="167">
        <v>0.70833333333333337</v>
      </c>
      <c r="T158" s="168">
        <v>0.73687499999999995</v>
      </c>
      <c r="U158" s="169"/>
      <c r="V158" s="170">
        <v>41.099999999999866</v>
      </c>
      <c r="W158" s="173"/>
      <c r="X158" s="151"/>
      <c r="Y158" s="275"/>
      <c r="Z158" s="276"/>
      <c r="AA158" s="109">
        <f>M158-J158</f>
        <v>-370.07299270072008</v>
      </c>
      <c r="AB158" s="152">
        <f>M158/J158</f>
        <v>0.88785666887856962</v>
      </c>
      <c r="AC158" s="277">
        <f>AB174</f>
        <v>0.88893368511431026</v>
      </c>
    </row>
    <row r="159" spans="1:29" ht="15.75" customHeight="1">
      <c r="A159" s="268"/>
      <c r="B159" s="92" t="s">
        <v>111</v>
      </c>
      <c r="C159" s="263" t="s">
        <v>233</v>
      </c>
      <c r="D159" s="264"/>
      <c r="E159" s="93">
        <v>16.7</v>
      </c>
      <c r="F159" s="94">
        <v>3676</v>
      </c>
      <c r="G159" s="95">
        <f t="shared" si="66"/>
        <v>61389.2</v>
      </c>
      <c r="H159" s="96"/>
      <c r="I159" s="97">
        <v>3</v>
      </c>
      <c r="J159" s="98">
        <v>3300</v>
      </c>
      <c r="K159" s="99">
        <f t="shared" ref="K159:K197" si="67">J159/I159</f>
        <v>1100</v>
      </c>
      <c r="L159" s="100">
        <v>3</v>
      </c>
      <c r="M159" s="98">
        <f>F159/V159*60</f>
        <v>2932.3288278307159</v>
      </c>
      <c r="N159" s="99">
        <f>M159/L159</f>
        <v>977.44294261023867</v>
      </c>
      <c r="O159" s="101">
        <f>L159-I159</f>
        <v>0</v>
      </c>
      <c r="P159" s="102">
        <f>N159-K159</f>
        <v>-122.55705738976133</v>
      </c>
      <c r="Q159" s="103">
        <f>N159/K159</f>
        <v>0.88858449328203515</v>
      </c>
      <c r="R159" s="273"/>
      <c r="S159" s="1">
        <v>0.74097222222222225</v>
      </c>
      <c r="T159" s="2">
        <v>0.79320601851851846</v>
      </c>
      <c r="U159" s="104">
        <v>5.9000000000001229</v>
      </c>
      <c r="V159" s="105">
        <v>75.216666666666541</v>
      </c>
      <c r="W159" s="106"/>
      <c r="X159" s="107"/>
      <c r="Y159" s="265"/>
      <c r="Z159" s="266"/>
      <c r="AA159" s="111">
        <f>M159-J159</f>
        <v>-367.67117216928409</v>
      </c>
      <c r="AB159" s="103">
        <f>M159/J159</f>
        <v>0.88858449328203515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4057</v>
      </c>
      <c r="G160" s="95">
        <f t="shared" si="66"/>
        <v>67589.62</v>
      </c>
      <c r="H160" s="96">
        <v>2</v>
      </c>
      <c r="I160" s="97">
        <v>4</v>
      </c>
      <c r="J160" s="98">
        <v>3300</v>
      </c>
      <c r="K160" s="99">
        <f t="shared" si="67"/>
        <v>825</v>
      </c>
      <c r="L160" s="100">
        <v>4</v>
      </c>
      <c r="M160" s="98">
        <f>F160/V160*60</f>
        <v>2935.7185929648253</v>
      </c>
      <c r="N160" s="99">
        <f>M160/L160</f>
        <v>733.92964824120634</v>
      </c>
      <c r="O160" s="101">
        <f>L160-I160</f>
        <v>0</v>
      </c>
      <c r="P160" s="102">
        <f>N160-K160</f>
        <v>-91.070351758793663</v>
      </c>
      <c r="Q160" s="103">
        <f>N160/K160</f>
        <v>0.88961169483782587</v>
      </c>
      <c r="R160" s="273"/>
      <c r="S160" s="1">
        <v>0.79728009259259258</v>
      </c>
      <c r="T160" s="2">
        <v>0.85486111111111107</v>
      </c>
      <c r="U160" s="104">
        <v>5.8666666666667311</v>
      </c>
      <c r="V160" s="105">
        <v>82.916666666666629</v>
      </c>
      <c r="W160" s="106">
        <v>0.85486111111111107</v>
      </c>
      <c r="X160" s="107">
        <v>0.89583333333333337</v>
      </c>
      <c r="Y160" s="265"/>
      <c r="Z160" s="266"/>
      <c r="AA160" s="111">
        <f>M160-J160</f>
        <v>-364.28140703517465</v>
      </c>
      <c r="AB160" s="103">
        <f>M160/J160</f>
        <v>0.88961169483782587</v>
      </c>
      <c r="AC160" s="278"/>
    </row>
    <row r="161" spans="1:29" ht="15.75" customHeight="1">
      <c r="A161" s="268"/>
      <c r="B161" s="92" t="s">
        <v>111</v>
      </c>
      <c r="C161" s="263" t="s">
        <v>133</v>
      </c>
      <c r="D161" s="264"/>
      <c r="E161" s="93">
        <v>16.66</v>
      </c>
      <c r="F161" s="94">
        <v>5111</v>
      </c>
      <c r="G161" s="95">
        <f t="shared" si="66"/>
        <v>85149.26</v>
      </c>
      <c r="H161" s="96"/>
      <c r="I161" s="97">
        <v>4</v>
      </c>
      <c r="J161" s="98">
        <v>3300</v>
      </c>
      <c r="K161" s="99">
        <f t="shared" si="67"/>
        <v>825</v>
      </c>
      <c r="L161" s="100">
        <v>4</v>
      </c>
      <c r="M161" s="98">
        <f>F161/V161*60</f>
        <v>2935.9502154140732</v>
      </c>
      <c r="N161" s="99">
        <f>M161/L161</f>
        <v>733.98755385351831</v>
      </c>
      <c r="O161" s="101">
        <f>L161-I161</f>
        <v>0</v>
      </c>
      <c r="P161" s="102">
        <f>N161-K161</f>
        <v>-91.012446146481693</v>
      </c>
      <c r="Q161" s="103">
        <f>N161/K161</f>
        <v>0.88968188345881005</v>
      </c>
      <c r="R161" s="273"/>
      <c r="S161" s="1">
        <v>0.89583333333333337</v>
      </c>
      <c r="T161" s="2">
        <v>0.96836805555555561</v>
      </c>
      <c r="U161" s="104">
        <v>59.000000000000114</v>
      </c>
      <c r="V161" s="105">
        <v>104.45000000000002</v>
      </c>
      <c r="W161" s="106"/>
      <c r="X161" s="107"/>
      <c r="Y161" s="265"/>
      <c r="Z161" s="266"/>
      <c r="AA161" s="111">
        <f>M161-J161</f>
        <v>-364.04978458592677</v>
      </c>
      <c r="AB161" s="103">
        <f>M161/J161</f>
        <v>0.88968188345881005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8">AVERAGE(I158:I173)</f>
        <v>4</v>
      </c>
      <c r="J174" s="138">
        <f t="shared" si="68"/>
        <v>3300</v>
      </c>
      <c r="K174" s="139">
        <f t="shared" ref="K174" si="69">J174/I174</f>
        <v>825</v>
      </c>
      <c r="L174" s="137">
        <f t="shared" ref="L174:M174" si="70">AVERAGE(L158:L173)</f>
        <v>4</v>
      </c>
      <c r="M174" s="138">
        <f t="shared" si="70"/>
        <v>2933.4811608772238</v>
      </c>
      <c r="N174" s="139">
        <f>M174/L174</f>
        <v>733.37029021930596</v>
      </c>
      <c r="O174" s="140">
        <f>L174-I174</f>
        <v>0</v>
      </c>
      <c r="P174" s="141">
        <f>N174-K174</f>
        <v>-91.629709780694043</v>
      </c>
      <c r="Q174" s="142">
        <f>N174/K174</f>
        <v>0.88893368511431026</v>
      </c>
      <c r="R174" s="274"/>
      <c r="S174" s="143">
        <f>S158</f>
        <v>0.70833333333333337</v>
      </c>
      <c r="T174" s="144">
        <f>INDEX(T158:T173,COUNTA(T158:T173))</f>
        <v>0.96836805555555561</v>
      </c>
      <c r="U174" s="145"/>
      <c r="V174" s="156"/>
      <c r="W174" s="89"/>
      <c r="X174" s="91"/>
      <c r="Y174" s="261"/>
      <c r="Z174" s="262"/>
      <c r="AA174" s="157">
        <f>M174-J174</f>
        <v>-366.51883912277617</v>
      </c>
      <c r="AB174" s="142">
        <f>M174/J174</f>
        <v>0.88893368511431026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1289</v>
      </c>
      <c r="G175" s="159">
        <f t="shared" ref="G175:G178" si="71">E175*F175</f>
        <v>18084.669999999998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2669.9654775604145</v>
      </c>
      <c r="N175" s="163">
        <f>M175/L175</f>
        <v>889.98849252013815</v>
      </c>
      <c r="O175" s="165">
        <f>L175-I175</f>
        <v>0</v>
      </c>
      <c r="P175" s="166">
        <f>N175-K175</f>
        <v>-110.01150747986185</v>
      </c>
      <c r="Q175" s="152">
        <f>N175/K175</f>
        <v>0.88998849252013812</v>
      </c>
      <c r="R175" s="272">
        <f>Q191</f>
        <v>0.88165785395163132</v>
      </c>
      <c r="S175" s="167">
        <v>0.70835648148148145</v>
      </c>
      <c r="T175" s="168">
        <v>0.72847222222222219</v>
      </c>
      <c r="U175" s="169"/>
      <c r="V175" s="170">
        <v>28.966666666666665</v>
      </c>
      <c r="W175" s="173"/>
      <c r="X175" s="151"/>
      <c r="Y175" s="275"/>
      <c r="Z175" s="276"/>
      <c r="AA175" s="109">
        <f>M175-J175</f>
        <v>-330.03452243958554</v>
      </c>
      <c r="AB175" s="152">
        <f>M175/J175</f>
        <v>0.88998849252013812</v>
      </c>
      <c r="AC175" s="277">
        <f>AB191</f>
        <v>0.88165785395163132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2348</v>
      </c>
      <c r="G176" s="95">
        <f t="shared" si="71"/>
        <v>42686.64</v>
      </c>
      <c r="H176" s="96"/>
      <c r="I176" s="97">
        <v>4</v>
      </c>
      <c r="J176" s="98">
        <v>3000</v>
      </c>
      <c r="K176" s="99">
        <f t="shared" si="67"/>
        <v>750</v>
      </c>
      <c r="L176" s="100">
        <v>4</v>
      </c>
      <c r="M176" s="98">
        <f>F176/V176*60</f>
        <v>2669.0243132301866</v>
      </c>
      <c r="N176" s="99">
        <f>M176/L176</f>
        <v>667.25607830754666</v>
      </c>
      <c r="O176" s="101">
        <f>L176-I176</f>
        <v>0</v>
      </c>
      <c r="P176" s="102">
        <f>N176-K176</f>
        <v>-82.743921692453341</v>
      </c>
      <c r="Q176" s="103">
        <f>N176/K176</f>
        <v>0.88967477107672888</v>
      </c>
      <c r="R176" s="273"/>
      <c r="S176" s="1">
        <v>0.73834490740740744</v>
      </c>
      <c r="T176" s="2">
        <v>0.77500000000000002</v>
      </c>
      <c r="U176" s="104">
        <v>14.216666666666757</v>
      </c>
      <c r="V176" s="105">
        <v>52.783333333333324</v>
      </c>
      <c r="W176" s="106"/>
      <c r="X176" s="107"/>
      <c r="Y176" s="265"/>
      <c r="Z176" s="266"/>
      <c r="AA176" s="111">
        <f>M176-J176</f>
        <v>-330.97568676981336</v>
      </c>
      <c r="AB176" s="103">
        <f>M176/J176</f>
        <v>0.88967477107672888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5665</v>
      </c>
      <c r="G177" s="95">
        <f t="shared" si="71"/>
        <v>80896.2</v>
      </c>
      <c r="H177" s="96">
        <v>2</v>
      </c>
      <c r="I177" s="97">
        <v>3</v>
      </c>
      <c r="J177" s="98">
        <v>3600</v>
      </c>
      <c r="K177" s="99">
        <f t="shared" si="67"/>
        <v>1200</v>
      </c>
      <c r="L177" s="100">
        <v>3</v>
      </c>
      <c r="M177" s="98">
        <f>F177/V177*60</f>
        <v>3099.8632010943902</v>
      </c>
      <c r="N177" s="99">
        <f>M177/L177</f>
        <v>1033.2877336981301</v>
      </c>
      <c r="O177" s="101">
        <f>L177-I177</f>
        <v>0</v>
      </c>
      <c r="P177" s="102">
        <f>N177-K177</f>
        <v>-166.71226630186993</v>
      </c>
      <c r="Q177" s="103">
        <f>N177/K177</f>
        <v>0.86107311141510834</v>
      </c>
      <c r="R177" s="273"/>
      <c r="S177" s="1">
        <v>0.7849652777777778</v>
      </c>
      <c r="T177" s="2">
        <v>0.86111111111111116</v>
      </c>
      <c r="U177" s="104">
        <v>14.350000000000005</v>
      </c>
      <c r="V177" s="105">
        <v>109.65000000000003</v>
      </c>
      <c r="W177" s="106">
        <v>0.86111111111111116</v>
      </c>
      <c r="X177" s="107">
        <v>0.91408564814814819</v>
      </c>
      <c r="Y177" s="265"/>
      <c r="Z177" s="266"/>
      <c r="AA177" s="111">
        <f>M177-J177</f>
        <v>-500.13679890560979</v>
      </c>
      <c r="AB177" s="103">
        <f>M177/J177</f>
        <v>0.86107311141510834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8042</v>
      </c>
      <c r="G178" s="95">
        <f t="shared" si="71"/>
        <v>112829.26</v>
      </c>
      <c r="H178" s="96"/>
      <c r="I178" s="97">
        <v>3</v>
      </c>
      <c r="J178" s="98">
        <v>3000</v>
      </c>
      <c r="K178" s="99">
        <f t="shared" si="67"/>
        <v>1000</v>
      </c>
      <c r="L178" s="100">
        <v>3</v>
      </c>
      <c r="M178" s="98">
        <f>F178/V178*60</f>
        <v>2670.0359679055628</v>
      </c>
      <c r="N178" s="99">
        <f>M178/L178</f>
        <v>890.01198930185421</v>
      </c>
      <c r="O178" s="101">
        <f>L178-I178</f>
        <v>0</v>
      </c>
      <c r="P178" s="102">
        <f>N178-K178</f>
        <v>-109.98801069814579</v>
      </c>
      <c r="Q178" s="103">
        <f>N178/K178</f>
        <v>0.89001198930185421</v>
      </c>
      <c r="R178" s="273"/>
      <c r="S178" s="1">
        <v>0.91408564814814819</v>
      </c>
      <c r="T178" s="2">
        <v>1.0395833333333333</v>
      </c>
      <c r="U178" s="104">
        <v>76.283333333333317</v>
      </c>
      <c r="V178" s="105">
        <v>180.71666666666655</v>
      </c>
      <c r="W178" s="106"/>
      <c r="X178" s="107"/>
      <c r="Y178" s="265"/>
      <c r="Z178" s="266"/>
      <c r="AA178" s="111">
        <f>M178-J178</f>
        <v>-329.96403209443724</v>
      </c>
      <c r="AB178" s="103">
        <f>M178/J178</f>
        <v>0.89001198930185421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72">AVERAGE(I175:I190)</f>
        <v>3.25</v>
      </c>
      <c r="J191" s="138">
        <f t="shared" si="72"/>
        <v>3150</v>
      </c>
      <c r="K191" s="139">
        <f t="shared" ref="K191" si="73">J191/I191</f>
        <v>969.23076923076928</v>
      </c>
      <c r="L191" s="137">
        <f t="shared" ref="L191:M191" si="74">AVERAGE(L175:L190)</f>
        <v>3.25</v>
      </c>
      <c r="M191" s="138">
        <f t="shared" si="74"/>
        <v>2777.2222399476386</v>
      </c>
      <c r="N191" s="139">
        <f t="shared" ref="N191:N197" si="75">M191/L191</f>
        <v>854.52991998388882</v>
      </c>
      <c r="O191" s="140">
        <f t="shared" ref="O191:O197" si="76">L191-I191</f>
        <v>0</v>
      </c>
      <c r="P191" s="141">
        <f t="shared" ref="P191:P197" si="77">N191-K191</f>
        <v>-114.70084924688047</v>
      </c>
      <c r="Q191" s="142">
        <f t="shared" ref="Q191:Q197" si="78">N191/K191</f>
        <v>0.88165785395163132</v>
      </c>
      <c r="R191" s="274"/>
      <c r="S191" s="143">
        <f>S175</f>
        <v>0.70835648148148145</v>
      </c>
      <c r="T191" s="144">
        <f>INDEX(T175:T190,COUNTA(T175:T190))</f>
        <v>1.0395833333333333</v>
      </c>
      <c r="U191" s="145"/>
      <c r="V191" s="156"/>
      <c r="W191" s="89"/>
      <c r="X191" s="91"/>
      <c r="Y191" s="261"/>
      <c r="Z191" s="262"/>
      <c r="AA191" s="157">
        <f t="shared" ref="AA191:AA197" si="79">M191-J191</f>
        <v>-372.77776005236137</v>
      </c>
      <c r="AB191" s="142">
        <f t="shared" ref="AB191:AB197" si="80">M191/J191</f>
        <v>0.88165785395163132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1177</v>
      </c>
      <c r="G192" s="159">
        <f t="shared" ref="G192:G197" si="81">E192*F192</f>
        <v>21397.86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82">F192/V192*60</f>
        <v>3099.6342355523129</v>
      </c>
      <c r="N192" s="163">
        <f t="shared" si="75"/>
        <v>1033.2114118507709</v>
      </c>
      <c r="O192" s="165">
        <f t="shared" si="76"/>
        <v>0</v>
      </c>
      <c r="P192" s="166">
        <f t="shared" si="77"/>
        <v>-166.7885881492291</v>
      </c>
      <c r="Q192" s="152">
        <f t="shared" si="78"/>
        <v>0.8610095098756424</v>
      </c>
      <c r="R192" s="272">
        <f>Q208</f>
        <v>0.86707391530742717</v>
      </c>
      <c r="S192" s="167">
        <v>0.70848379629629632</v>
      </c>
      <c r="T192" s="168">
        <v>0.72430555555555554</v>
      </c>
      <c r="U192" s="169"/>
      <c r="V192" s="170">
        <v>22.783333333333271</v>
      </c>
      <c r="W192" s="168"/>
      <c r="X192" s="171"/>
      <c r="Y192" s="275"/>
      <c r="Z192" s="276"/>
      <c r="AA192" s="174">
        <f t="shared" si="79"/>
        <v>-500.36576444768707</v>
      </c>
      <c r="AB192" s="152">
        <f t="shared" si="80"/>
        <v>0.86100950987564251</v>
      </c>
      <c r="AC192" s="277">
        <f>AB208</f>
        <v>0.86707391530742717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1939</v>
      </c>
      <c r="G193" s="95">
        <f t="shared" si="81"/>
        <v>35251.019999999997</v>
      </c>
      <c r="H193" s="96"/>
      <c r="I193" s="97">
        <v>3</v>
      </c>
      <c r="J193" s="98">
        <v>3600</v>
      </c>
      <c r="K193" s="99">
        <f t="shared" si="67"/>
        <v>1200</v>
      </c>
      <c r="L193" s="100">
        <v>3</v>
      </c>
      <c r="M193" s="98">
        <f t="shared" si="82"/>
        <v>3101.0217681030736</v>
      </c>
      <c r="N193" s="99">
        <f t="shared" si="75"/>
        <v>1033.6739227010246</v>
      </c>
      <c r="O193" s="101">
        <f t="shared" si="76"/>
        <v>0</v>
      </c>
      <c r="P193" s="102">
        <f t="shared" si="77"/>
        <v>-166.32607729897541</v>
      </c>
      <c r="Q193" s="103">
        <f t="shared" si="78"/>
        <v>0.86139493558418712</v>
      </c>
      <c r="R193" s="273"/>
      <c r="S193" s="1">
        <v>0.7350578703703704</v>
      </c>
      <c r="T193" s="2">
        <v>0.76111111111111107</v>
      </c>
      <c r="U193" s="104">
        <v>15.483333333333409</v>
      </c>
      <c r="V193" s="105">
        <v>37.516666666666566</v>
      </c>
      <c r="W193" s="106"/>
      <c r="X193" s="113"/>
      <c r="Y193" s="265"/>
      <c r="Z193" s="266"/>
      <c r="AA193" s="175">
        <f t="shared" si="79"/>
        <v>-498.97823189692645</v>
      </c>
      <c r="AB193" s="103">
        <f t="shared" si="80"/>
        <v>0.86139493558418712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2919</v>
      </c>
      <c r="G194" s="95">
        <f t="shared" si="81"/>
        <v>72449.58</v>
      </c>
      <c r="H194" s="96"/>
      <c r="I194" s="97">
        <v>4</v>
      </c>
      <c r="J194" s="98">
        <v>3300</v>
      </c>
      <c r="K194" s="99">
        <f t="shared" si="67"/>
        <v>825</v>
      </c>
      <c r="L194" s="100">
        <v>4</v>
      </c>
      <c r="M194" s="98">
        <f t="shared" si="82"/>
        <v>2902.8729281767928</v>
      </c>
      <c r="N194" s="99">
        <f t="shared" si="75"/>
        <v>725.7182320441982</v>
      </c>
      <c r="O194" s="101">
        <f t="shared" si="76"/>
        <v>0</v>
      </c>
      <c r="P194" s="102">
        <f t="shared" si="77"/>
        <v>-99.281767955801797</v>
      </c>
      <c r="Q194" s="103">
        <f t="shared" si="78"/>
        <v>0.87965846308387663</v>
      </c>
      <c r="R194" s="273"/>
      <c r="S194" s="1">
        <v>0.77013888888888882</v>
      </c>
      <c r="T194" s="2">
        <v>0.812037037037037</v>
      </c>
      <c r="U194" s="104">
        <v>12.999999999999954</v>
      </c>
      <c r="V194" s="105">
        <v>60.333333333333385</v>
      </c>
      <c r="W194" s="106"/>
      <c r="X194" s="113"/>
      <c r="Y194" s="265"/>
      <c r="Z194" s="266"/>
      <c r="AA194" s="175">
        <f t="shared" si="79"/>
        <v>-397.12707182320719</v>
      </c>
      <c r="AB194" s="103">
        <f t="shared" si="80"/>
        <v>0.87965846308387663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2500</v>
      </c>
      <c r="G195" s="95">
        <f t="shared" si="81"/>
        <v>62575</v>
      </c>
      <c r="H195" s="96"/>
      <c r="I195" s="97">
        <v>4</v>
      </c>
      <c r="J195" s="98">
        <v>3300</v>
      </c>
      <c r="K195" s="99">
        <f t="shared" si="67"/>
        <v>825</v>
      </c>
      <c r="L195" s="100">
        <v>4</v>
      </c>
      <c r="M195" s="98">
        <f t="shared" si="82"/>
        <v>2905.100064557781</v>
      </c>
      <c r="N195" s="99">
        <f t="shared" si="75"/>
        <v>726.27501613944526</v>
      </c>
      <c r="O195" s="101">
        <f t="shared" si="76"/>
        <v>0</v>
      </c>
      <c r="P195" s="102">
        <f t="shared" si="77"/>
        <v>-98.724983860554744</v>
      </c>
      <c r="Q195" s="103">
        <f t="shared" si="78"/>
        <v>0.88033335289629733</v>
      </c>
      <c r="R195" s="273"/>
      <c r="S195" s="1">
        <v>0.82247685185185182</v>
      </c>
      <c r="T195" s="2">
        <v>0.85833333333333328</v>
      </c>
      <c r="U195" s="104">
        <v>15.033333333333339</v>
      </c>
      <c r="V195" s="105">
        <v>51.633333333333304</v>
      </c>
      <c r="W195" s="106">
        <v>0.85833333333333328</v>
      </c>
      <c r="X195" s="107">
        <v>0.91249999999999976</v>
      </c>
      <c r="Y195" s="265"/>
      <c r="Z195" s="266"/>
      <c r="AA195" s="175">
        <f t="shared" si="79"/>
        <v>-394.89993544221898</v>
      </c>
      <c r="AB195" s="103">
        <f t="shared" si="80"/>
        <v>0.88033335289629733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3001</v>
      </c>
      <c r="G196" s="95">
        <f t="shared" si="81"/>
        <v>54558.18</v>
      </c>
      <c r="H196" s="113"/>
      <c r="I196" s="97">
        <v>3</v>
      </c>
      <c r="J196" s="98">
        <v>3600</v>
      </c>
      <c r="K196" s="99">
        <f t="shared" si="67"/>
        <v>1200</v>
      </c>
      <c r="L196" s="114">
        <v>3</v>
      </c>
      <c r="M196" s="98">
        <f t="shared" si="82"/>
        <v>3100.0286944045729</v>
      </c>
      <c r="N196" s="99">
        <f t="shared" si="75"/>
        <v>1033.3428981348577</v>
      </c>
      <c r="O196" s="101">
        <f t="shared" si="76"/>
        <v>0</v>
      </c>
      <c r="P196" s="102">
        <f t="shared" si="77"/>
        <v>-166.65710186514229</v>
      </c>
      <c r="Q196" s="103">
        <f t="shared" si="78"/>
        <v>0.86111908177904806</v>
      </c>
      <c r="R196" s="273"/>
      <c r="S196" s="1">
        <v>0.91249999999999976</v>
      </c>
      <c r="T196" s="2">
        <v>0.95283564814814814</v>
      </c>
      <c r="U196" s="104">
        <v>77.999999999999716</v>
      </c>
      <c r="V196" s="105">
        <v>58.08333333333367</v>
      </c>
      <c r="W196" s="106"/>
      <c r="X196" s="107"/>
      <c r="Y196" s="265"/>
      <c r="Z196" s="266"/>
      <c r="AA196" s="175">
        <f t="shared" si="79"/>
        <v>-499.97130559542711</v>
      </c>
      <c r="AB196" s="103">
        <f t="shared" si="80"/>
        <v>0.86111908177904806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5715</v>
      </c>
      <c r="G197" s="115">
        <f t="shared" si="81"/>
        <v>81610.2</v>
      </c>
      <c r="H197" s="116"/>
      <c r="I197" s="97">
        <v>3</v>
      </c>
      <c r="J197" s="98">
        <v>3600</v>
      </c>
      <c r="K197" s="99">
        <f t="shared" si="67"/>
        <v>1200</v>
      </c>
      <c r="L197" s="100">
        <v>3</v>
      </c>
      <c r="M197" s="98">
        <f t="shared" si="82"/>
        <v>3099.8945306614396</v>
      </c>
      <c r="N197" s="99">
        <f t="shared" si="75"/>
        <v>1033.2981768871466</v>
      </c>
      <c r="O197" s="101">
        <f t="shared" si="76"/>
        <v>0</v>
      </c>
      <c r="P197" s="102">
        <f t="shared" si="77"/>
        <v>-166.70182311285339</v>
      </c>
      <c r="Q197" s="103">
        <f t="shared" si="78"/>
        <v>0.86108181407262219</v>
      </c>
      <c r="R197" s="273"/>
      <c r="S197" s="1">
        <v>0.96346064814814814</v>
      </c>
      <c r="T197" s="2">
        <v>1.0402777777777779</v>
      </c>
      <c r="U197" s="104">
        <v>15.299999999999994</v>
      </c>
      <c r="V197" s="105">
        <v>110.6166666666668</v>
      </c>
      <c r="W197" s="106"/>
      <c r="X197" s="4"/>
      <c r="Y197" s="265"/>
      <c r="Z197" s="266"/>
      <c r="AA197" s="175">
        <f t="shared" si="79"/>
        <v>-500.1054693385604</v>
      </c>
      <c r="AB197" s="103">
        <f t="shared" si="80"/>
        <v>0.86108181407262208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83">AVERAGE(I192:I207)</f>
        <v>3.3333333333333335</v>
      </c>
      <c r="J208" s="138">
        <f t="shared" si="83"/>
        <v>3500</v>
      </c>
      <c r="K208" s="139">
        <f t="shared" ref="K208" si="84">J208/I208</f>
        <v>1050</v>
      </c>
      <c r="L208" s="137">
        <f t="shared" ref="L208:M208" si="85">AVERAGE(L192:L207)</f>
        <v>3.3333333333333335</v>
      </c>
      <c r="M208" s="138">
        <f t="shared" si="85"/>
        <v>3034.7587035759952</v>
      </c>
      <c r="N208" s="139">
        <f>M208/L208</f>
        <v>910.42761107279853</v>
      </c>
      <c r="O208" s="140">
        <f>L208-I208</f>
        <v>0</v>
      </c>
      <c r="P208" s="141">
        <f>N208-K208</f>
        <v>-139.57238892720147</v>
      </c>
      <c r="Q208" s="142">
        <f>N208/K208</f>
        <v>0.86707391530742717</v>
      </c>
      <c r="R208" s="274"/>
      <c r="S208" s="143">
        <f>S192</f>
        <v>0.70848379629629632</v>
      </c>
      <c r="T208" s="144">
        <f>INDEX(T192:T207,COUNTA(T192:T207))</f>
        <v>1.0402777777777779</v>
      </c>
      <c r="U208" s="145"/>
      <c r="V208" s="156"/>
      <c r="W208" s="135"/>
      <c r="X208" s="139"/>
      <c r="Y208" s="261"/>
      <c r="Z208" s="262"/>
      <c r="AA208" s="177">
        <f>M208-J208</f>
        <v>-465.24129642400476</v>
      </c>
      <c r="AB208" s="142">
        <f>M208/J208</f>
        <v>0.86707391530742717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742" priority="1" operator="greaterThan">
      <formula>0</formula>
    </cfRule>
  </conditionalFormatting>
  <conditionalFormatting sqref="P5:P208 AA5:AA208">
    <cfRule type="cellIs" dxfId="741" priority="4" operator="lessThan">
      <formula>0</formula>
    </cfRule>
  </conditionalFormatting>
  <conditionalFormatting sqref="Q5:Q208 AB5:AB208">
    <cfRule type="cellIs" dxfId="740" priority="2" operator="greaterThan">
      <formula>1</formula>
    </cfRule>
    <cfRule type="cellIs" dxfId="739" priority="3" operator="lessThan">
      <formula>0.8</formula>
    </cfRule>
  </conditionalFormatting>
  <conditionalFormatting sqref="AC5:AC23 R5:R208 AC124:AC129">
    <cfRule type="cellIs" dxfId="738" priority="5" operator="lessThan">
      <formula>0.8</formula>
    </cfRule>
  </conditionalFormatting>
  <conditionalFormatting sqref="AC29:AC37">
    <cfRule type="cellIs" dxfId="737" priority="15" operator="lessThan">
      <formula>0.8</formula>
    </cfRule>
  </conditionalFormatting>
  <conditionalFormatting sqref="AC39:AC44">
    <cfRule type="cellIs" dxfId="736" priority="14" operator="lessThan">
      <formula>0.8</formula>
    </cfRule>
  </conditionalFormatting>
  <conditionalFormatting sqref="AC56:AC61">
    <cfRule type="cellIs" dxfId="735" priority="8" operator="lessThan">
      <formula>0.8</formula>
    </cfRule>
  </conditionalFormatting>
  <conditionalFormatting sqref="AC73">
    <cfRule type="cellIs" dxfId="734" priority="13" operator="lessThan">
      <formula>0.8</formula>
    </cfRule>
  </conditionalFormatting>
  <conditionalFormatting sqref="AC90">
    <cfRule type="cellIs" dxfId="733" priority="7" operator="lessThan">
      <formula>0.8</formula>
    </cfRule>
  </conditionalFormatting>
  <conditionalFormatting sqref="AC107:AC112">
    <cfRule type="cellIs" dxfId="732" priority="6" operator="lessThan">
      <formula>0.8</formula>
    </cfRule>
  </conditionalFormatting>
  <conditionalFormatting sqref="AC141">
    <cfRule type="cellIs" dxfId="731" priority="12" operator="lessThan">
      <formula>0.8</formula>
    </cfRule>
  </conditionalFormatting>
  <conditionalFormatting sqref="AC158">
    <cfRule type="cellIs" dxfId="730" priority="11" operator="lessThan">
      <formula>0.8</formula>
    </cfRule>
  </conditionalFormatting>
  <conditionalFormatting sqref="AC175">
    <cfRule type="cellIs" dxfId="729" priority="10" operator="lessThan">
      <formula>0.8</formula>
    </cfRule>
  </conditionalFormatting>
  <conditionalFormatting sqref="AC192:AC197">
    <cfRule type="cellIs" dxfId="728" priority="9" operator="lessThan">
      <formula>0.8</formula>
    </cfRule>
  </conditionalFormatting>
  <dataValidations count="1">
    <dataValidation type="list" allowBlank="1" showInputMessage="1" showErrorMessage="1" sqref="Y5:Z208" xr:uid="{C4D1C04B-5D3C-4360-B224-2A6D96070E7F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93E9-9B79-4474-9599-40B2F204F02E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K39" sqref="K39"/>
      <selection pane="bottomLeft" activeCell="K39" sqref="K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111894</v>
      </c>
      <c r="E1" s="77" t="s">
        <v>3</v>
      </c>
      <c r="F1" s="78">
        <f>SUM(G5:G157)</f>
        <v>5381366.1499999994</v>
      </c>
      <c r="G1" s="79" t="s">
        <v>73</v>
      </c>
      <c r="H1" s="80">
        <f>L21+L38+L55+L72+L89+L106+L123+L140+L157</f>
        <v>168.77142857142857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45958</v>
      </c>
      <c r="B2" s="326"/>
      <c r="C2" s="82" t="s">
        <v>34</v>
      </c>
      <c r="D2" s="83">
        <f>AVERAGE(N21,N38,N55,N72,N89,N106,N123,N140,N157)</f>
        <v>153.90286284963813</v>
      </c>
      <c r="E2" s="83" t="s">
        <v>80</v>
      </c>
      <c r="F2" s="84">
        <f>F1/D1</f>
        <v>48.093429048921294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3558</v>
      </c>
      <c r="G5" s="159">
        <f t="shared" ref="G5:G6" si="0">E5*F5</f>
        <v>70092.599999999991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1075.5563019565036</v>
      </c>
      <c r="N5" s="163">
        <f>M5/L5</f>
        <v>82.735100150500273</v>
      </c>
      <c r="O5" s="179">
        <f>L5-I5</f>
        <v>0</v>
      </c>
      <c r="P5" s="180">
        <f>N5-K5</f>
        <v>-9.5725921571920338</v>
      </c>
      <c r="Q5" s="132">
        <f>N5/K5</f>
        <v>0.89629691829708635</v>
      </c>
      <c r="R5" s="273">
        <f>Q21</f>
        <v>0.88941556918144926</v>
      </c>
      <c r="S5" s="167">
        <v>0.25</v>
      </c>
      <c r="T5" s="168">
        <v>0.38783564814814814</v>
      </c>
      <c r="U5" s="169"/>
      <c r="V5" s="170">
        <v>198.48333333333332</v>
      </c>
      <c r="W5" s="87"/>
      <c r="X5" s="88"/>
      <c r="Y5" s="275"/>
      <c r="Z5" s="276"/>
      <c r="AA5" s="109">
        <f>M5-J5</f>
        <v>-124.4436980434964</v>
      </c>
      <c r="AB5" s="110">
        <f>M5/J5</f>
        <v>0.89629691829708635</v>
      </c>
      <c r="AC5" s="292">
        <f>AB21</f>
        <v>0.88941556918144937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2895</v>
      </c>
      <c r="G6" s="95">
        <f t="shared" si="0"/>
        <v>86763.15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2304.2228609330041</v>
      </c>
      <c r="N6" s="99">
        <f>M6/L6</f>
        <v>115.21114304665021</v>
      </c>
      <c r="O6" s="101">
        <f>L6-I6</f>
        <v>0</v>
      </c>
      <c r="P6" s="102">
        <f>N6-K6</f>
        <v>-14.788856953349793</v>
      </c>
      <c r="Q6" s="103">
        <f>N6/K6</f>
        <v>0.88623956189730924</v>
      </c>
      <c r="R6" s="273"/>
      <c r="S6" s="1">
        <v>0.50486111111111098</v>
      </c>
      <c r="T6" s="2">
        <v>0.55721064814814814</v>
      </c>
      <c r="U6" s="104">
        <v>58.999999999999787</v>
      </c>
      <c r="V6" s="105">
        <v>75.383333333333496</v>
      </c>
      <c r="W6" s="2"/>
      <c r="X6" s="107"/>
      <c r="Y6" s="265"/>
      <c r="Z6" s="266"/>
      <c r="AA6" s="111">
        <f>M6-J6</f>
        <v>-295.77713906699591</v>
      </c>
      <c r="AB6" s="112">
        <f>M6/J6</f>
        <v>0.88623956189730924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1689.8895814447537</v>
      </c>
      <c r="N21" s="139">
        <f t="shared" ref="N21:N26" si="5">M21/L21</f>
        <v>102.41755039059113</v>
      </c>
      <c r="O21" s="140">
        <f t="shared" ref="O21:O26" si="6">L21-I21</f>
        <v>0</v>
      </c>
      <c r="P21" s="141">
        <f t="shared" ref="P21:P26" si="7">N21-K21</f>
        <v>-12.733964760924025</v>
      </c>
      <c r="Q21" s="142">
        <f t="shared" ref="Q21:Q26" si="8">N21/K21</f>
        <v>0.88941556918144926</v>
      </c>
      <c r="R21" s="274"/>
      <c r="S21" s="143">
        <f>S5</f>
        <v>0.25</v>
      </c>
      <c r="T21" s="144">
        <f>INDEX(T5:T20,COUNTA(T5:T20))</f>
        <v>0.55721064814814814</v>
      </c>
      <c r="U21" s="145"/>
      <c r="V21" s="145"/>
      <c r="W21" s="146"/>
      <c r="X21" s="147"/>
      <c r="Y21" s="261"/>
      <c r="Z21" s="262"/>
      <c r="AA21" s="148">
        <f t="shared" ref="AA21:AA26" si="9">M21-J21</f>
        <v>-210.11041855524627</v>
      </c>
      <c r="AB21" s="149">
        <f t="shared" ref="AB21:AB26" si="10">M21/J21</f>
        <v>0.88941556918144937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4517</v>
      </c>
      <c r="G22" s="159">
        <f t="shared" ref="G22:G26" si="11">E22*F22</f>
        <v>256430.09000000003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1773.1108930323851</v>
      </c>
      <c r="N22" s="163">
        <f t="shared" si="5"/>
        <v>70.92443572129541</v>
      </c>
      <c r="O22" s="165">
        <f t="shared" si="6"/>
        <v>0</v>
      </c>
      <c r="P22" s="166">
        <f t="shared" si="7"/>
        <v>-9.07556427870459</v>
      </c>
      <c r="Q22" s="152">
        <f t="shared" si="8"/>
        <v>0.88655544651619267</v>
      </c>
      <c r="R22" s="272">
        <f>Q38</f>
        <v>0.88481392074862075</v>
      </c>
      <c r="S22" s="167">
        <v>0.16677083333333334</v>
      </c>
      <c r="T22" s="168">
        <v>0.27291666666666664</v>
      </c>
      <c r="U22" s="169"/>
      <c r="V22" s="170">
        <v>152.84999999999997</v>
      </c>
      <c r="W22" s="181"/>
      <c r="X22" s="163"/>
      <c r="Y22" s="275"/>
      <c r="Z22" s="276"/>
      <c r="AA22" s="109">
        <f t="shared" si="9"/>
        <v>-226.88910696761491</v>
      </c>
      <c r="AB22" s="152">
        <f t="shared" si="10"/>
        <v>0.88655544651619256</v>
      </c>
      <c r="AC22" s="352">
        <f>AB38</f>
        <v>0.88481392074862075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1543</v>
      </c>
      <c r="G23" s="95">
        <f t="shared" si="11"/>
        <v>80019.98</v>
      </c>
      <c r="H23" s="96"/>
      <c r="I23" s="97">
        <v>25</v>
      </c>
      <c r="J23" s="98">
        <v>2000</v>
      </c>
      <c r="K23" s="99">
        <f t="shared" ref="K23:K61" si="12">J23/I23</f>
        <v>80</v>
      </c>
      <c r="L23" s="100">
        <v>25</v>
      </c>
      <c r="M23" s="98">
        <f>F23/V23*60</f>
        <v>1760.6339144215544</v>
      </c>
      <c r="N23" s="99">
        <f t="shared" si="5"/>
        <v>70.425356576862171</v>
      </c>
      <c r="O23" s="101">
        <f t="shared" si="6"/>
        <v>0</v>
      </c>
      <c r="P23" s="102">
        <f t="shared" si="7"/>
        <v>-9.5746434231378288</v>
      </c>
      <c r="Q23" s="103">
        <f t="shared" si="8"/>
        <v>0.88031695721077718</v>
      </c>
      <c r="R23" s="273"/>
      <c r="S23" s="1">
        <v>0.27737268518518521</v>
      </c>
      <c r="T23" s="2">
        <v>0.31388888888888888</v>
      </c>
      <c r="U23" s="104">
        <v>6.4166666666667371</v>
      </c>
      <c r="V23" s="105">
        <v>52.583333333333293</v>
      </c>
      <c r="W23" s="106"/>
      <c r="X23" s="107"/>
      <c r="Y23" s="265"/>
      <c r="Z23" s="266"/>
      <c r="AA23" s="111">
        <f t="shared" si="9"/>
        <v>-239.36608557844556</v>
      </c>
      <c r="AB23" s="103">
        <f t="shared" si="10"/>
        <v>0.88031695721077718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848</v>
      </c>
      <c r="G24" s="95">
        <f t="shared" si="11"/>
        <v>48590.399999999994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1760.5536332179906</v>
      </c>
      <c r="N24" s="99">
        <f t="shared" si="5"/>
        <v>67.713601277615027</v>
      </c>
      <c r="O24" s="101">
        <f t="shared" si="6"/>
        <v>0</v>
      </c>
      <c r="P24" s="102">
        <f t="shared" si="7"/>
        <v>-9.2094756454618931</v>
      </c>
      <c r="Q24" s="103">
        <f t="shared" si="8"/>
        <v>0.88027681660899537</v>
      </c>
      <c r="R24" s="273"/>
      <c r="S24" s="1">
        <v>0.31812499999999999</v>
      </c>
      <c r="T24" s="2">
        <v>0.33819444444444446</v>
      </c>
      <c r="U24" s="104">
        <v>6.0999999999999943</v>
      </c>
      <c r="V24" s="105">
        <v>28.900000000000041</v>
      </c>
      <c r="W24" s="106"/>
      <c r="X24" s="107"/>
      <c r="Y24" s="265"/>
      <c r="Z24" s="266"/>
      <c r="AA24" s="111">
        <f t="shared" si="9"/>
        <v>-239.44636678200936</v>
      </c>
      <c r="AB24" s="103">
        <f t="shared" si="10"/>
        <v>0.88027681660899537</v>
      </c>
      <c r="AC24" s="294"/>
    </row>
    <row r="25" spans="1:29" ht="15.75" customHeight="1">
      <c r="A25" s="268"/>
      <c r="B25" s="92" t="s">
        <v>164</v>
      </c>
      <c r="C25" s="286" t="s">
        <v>165</v>
      </c>
      <c r="D25" s="286"/>
      <c r="E25" s="93">
        <v>59.52</v>
      </c>
      <c r="F25" s="94">
        <v>5397</v>
      </c>
      <c r="G25" s="95">
        <f t="shared" si="11"/>
        <v>321229.44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1781.5147625160462</v>
      </c>
      <c r="N25" s="99">
        <f t="shared" si="5"/>
        <v>71.260590500641854</v>
      </c>
      <c r="O25" s="101">
        <f t="shared" si="6"/>
        <v>0</v>
      </c>
      <c r="P25" s="102">
        <f t="shared" si="7"/>
        <v>-8.7394094993581461</v>
      </c>
      <c r="Q25" s="103">
        <f t="shared" si="8"/>
        <v>0.89075738125802317</v>
      </c>
      <c r="R25" s="273"/>
      <c r="S25" s="1">
        <v>0.34182870370370372</v>
      </c>
      <c r="T25" s="2">
        <v>0.46805555555555556</v>
      </c>
      <c r="U25" s="104">
        <v>5.2333333333333254</v>
      </c>
      <c r="V25" s="105">
        <v>181.76666666666665</v>
      </c>
      <c r="W25" s="106">
        <v>0.46805555555555556</v>
      </c>
      <c r="X25" s="107">
        <v>0.50846064814814818</v>
      </c>
      <c r="Y25" s="265"/>
      <c r="Z25" s="266"/>
      <c r="AA25" s="111">
        <f t="shared" si="9"/>
        <v>-218.48523748395382</v>
      </c>
      <c r="AB25" s="103">
        <f t="shared" si="10"/>
        <v>0.89075738125802306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2978</v>
      </c>
      <c r="G26" s="95">
        <f t="shared" si="11"/>
        <v>230318.52000000002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1772.3260042982306</v>
      </c>
      <c r="N26" s="99">
        <f t="shared" si="5"/>
        <v>70.893040171929229</v>
      </c>
      <c r="O26" s="101">
        <f t="shared" si="6"/>
        <v>0</v>
      </c>
      <c r="P26" s="102">
        <f t="shared" si="7"/>
        <v>-9.1069598280707709</v>
      </c>
      <c r="Q26" s="103">
        <f t="shared" si="8"/>
        <v>0.88616300214911536</v>
      </c>
      <c r="R26" s="273"/>
      <c r="S26" s="1">
        <v>0.50846064814814818</v>
      </c>
      <c r="T26" s="2">
        <v>0.57847222222222228</v>
      </c>
      <c r="U26" s="104">
        <v>58.183333333333366</v>
      </c>
      <c r="V26" s="105">
        <v>100.81666666666671</v>
      </c>
      <c r="W26" s="106"/>
      <c r="X26" s="107"/>
      <c r="Y26" s="265"/>
      <c r="Z26" s="266"/>
      <c r="AA26" s="111">
        <f t="shared" si="9"/>
        <v>-227.6739957017694</v>
      </c>
      <c r="AB26" s="103">
        <f t="shared" si="10"/>
        <v>0.88616300214911525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1769.6278414972414</v>
      </c>
      <c r="N38" s="139">
        <f t="shared" ref="N38:N44" si="16">M38/L38</f>
        <v>70.223327043541332</v>
      </c>
      <c r="O38" s="140">
        <f t="shared" ref="O38:O44" si="17">L38-I38</f>
        <v>0</v>
      </c>
      <c r="P38" s="141">
        <f t="shared" ref="P38:P44" si="18">N38-K38</f>
        <v>-9.1417523215380356</v>
      </c>
      <c r="Q38" s="142">
        <f t="shared" ref="Q38:Q44" si="19">N38/K38</f>
        <v>0.88481392074862075</v>
      </c>
      <c r="R38" s="274"/>
      <c r="S38" s="143">
        <f>S22</f>
        <v>0.16677083333333334</v>
      </c>
      <c r="T38" s="144">
        <f>INDEX(T22:T37,COUNTA(T22:T37))</f>
        <v>0.57847222222222228</v>
      </c>
      <c r="U38" s="145"/>
      <c r="V38" s="156"/>
      <c r="W38" s="135"/>
      <c r="X38" s="139"/>
      <c r="Y38" s="261"/>
      <c r="Z38" s="262"/>
      <c r="AA38" s="157">
        <f t="shared" ref="AA38:AA44" si="20">M38-J38</f>
        <v>-230.37215850275857</v>
      </c>
      <c r="AB38" s="142">
        <f t="shared" ref="AB38:AB44" si="21">M38/J38</f>
        <v>0.88481392074862075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2718</v>
      </c>
      <c r="G39" s="159">
        <f t="shared" ref="G39:G44" si="22">E39*F39</f>
        <v>155741.4</v>
      </c>
      <c r="H39" s="160">
        <v>2</v>
      </c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 t="shared" ref="M39:M44" si="23">F39/V39*60</f>
        <v>1590.5071521456441</v>
      </c>
      <c r="N39" s="163">
        <f t="shared" si="16"/>
        <v>63.620286085825768</v>
      </c>
      <c r="O39" s="165">
        <f t="shared" si="17"/>
        <v>0</v>
      </c>
      <c r="P39" s="166">
        <f t="shared" si="18"/>
        <v>-8.3797139141742321</v>
      </c>
      <c r="Q39" s="152">
        <f t="shared" si="19"/>
        <v>0.88361508452535786</v>
      </c>
      <c r="R39" s="272">
        <f>Q55</f>
        <v>0.85903382087721702</v>
      </c>
      <c r="S39" s="167">
        <v>0.16699074074074075</v>
      </c>
      <c r="T39" s="168">
        <v>0.23819444444444443</v>
      </c>
      <c r="U39" s="169"/>
      <c r="V39" s="170">
        <v>102.5333333333333</v>
      </c>
      <c r="W39" s="87"/>
      <c r="X39" s="88"/>
      <c r="Y39" s="275"/>
      <c r="Z39" s="276"/>
      <c r="AA39" s="109">
        <f t="shared" si="20"/>
        <v>-209.49284785435589</v>
      </c>
      <c r="AB39" s="152">
        <f t="shared" si="21"/>
        <v>0.88361508452535786</v>
      </c>
      <c r="AC39" s="352">
        <f>AB55</f>
        <v>0.85903382087721702</v>
      </c>
    </row>
    <row r="40" spans="1:29" ht="15.75" customHeight="1">
      <c r="A40" s="281"/>
      <c r="B40" s="153" t="s">
        <v>155</v>
      </c>
      <c r="C40" s="263" t="s">
        <v>271</v>
      </c>
      <c r="D40" s="264"/>
      <c r="E40" s="93">
        <v>55.12</v>
      </c>
      <c r="F40" s="104">
        <v>5144</v>
      </c>
      <c r="G40" s="95">
        <f t="shared" si="22"/>
        <v>283537.27999999997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 t="shared" si="23"/>
        <v>1459.1757938696715</v>
      </c>
      <c r="N40" s="99">
        <f t="shared" si="16"/>
        <v>63.442425820420496</v>
      </c>
      <c r="O40" s="101">
        <f t="shared" si="17"/>
        <v>0</v>
      </c>
      <c r="P40" s="102">
        <f t="shared" si="18"/>
        <v>-14.818443744796895</v>
      </c>
      <c r="Q40" s="103">
        <f t="shared" si="19"/>
        <v>0.81065321881648411</v>
      </c>
      <c r="R40" s="273"/>
      <c r="S40" s="1">
        <v>0.24200231481481482</v>
      </c>
      <c r="T40" s="2">
        <v>0.3888888888888889</v>
      </c>
      <c r="U40" s="104">
        <v>5.4833333333333645</v>
      </c>
      <c r="V40" s="105">
        <v>211.51666666666665</v>
      </c>
      <c r="W40" s="106"/>
      <c r="X40" s="107"/>
      <c r="Y40" s="265"/>
      <c r="Z40" s="266"/>
      <c r="AA40" s="111">
        <f t="shared" si="20"/>
        <v>-340.82420613032855</v>
      </c>
      <c r="AB40" s="103">
        <f t="shared" si="21"/>
        <v>0.81065321881648411</v>
      </c>
      <c r="AC40" s="294"/>
    </row>
    <row r="41" spans="1:29" ht="15.75" customHeight="1">
      <c r="A41" s="281"/>
      <c r="B41" s="153" t="s">
        <v>161</v>
      </c>
      <c r="C41" s="263" t="s">
        <v>214</v>
      </c>
      <c r="D41" s="264"/>
      <c r="E41" s="93">
        <v>57.3</v>
      </c>
      <c r="F41" s="104">
        <v>913</v>
      </c>
      <c r="G41" s="95">
        <f t="shared" si="22"/>
        <v>52314.899999999994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 t="shared" si="23"/>
        <v>1763.3047210300426</v>
      </c>
      <c r="N41" s="99">
        <f t="shared" si="16"/>
        <v>88.165236051502134</v>
      </c>
      <c r="O41" s="101">
        <f t="shared" si="17"/>
        <v>0</v>
      </c>
      <c r="P41" s="102">
        <f t="shared" si="18"/>
        <v>-11.834763948497866</v>
      </c>
      <c r="Q41" s="103">
        <f t="shared" si="19"/>
        <v>0.88165236051502138</v>
      </c>
      <c r="R41" s="273"/>
      <c r="S41" s="1">
        <v>0.39305555555555555</v>
      </c>
      <c r="T41" s="2">
        <v>0.41462962962962963</v>
      </c>
      <c r="U41" s="104">
        <v>5.9999999999999787</v>
      </c>
      <c r="V41" s="105">
        <v>31.066666666666674</v>
      </c>
      <c r="W41" s="106"/>
      <c r="X41" s="107"/>
      <c r="Y41" s="265"/>
      <c r="Z41" s="266"/>
      <c r="AA41" s="111">
        <f t="shared" si="20"/>
        <v>-236.69527896995737</v>
      </c>
      <c r="AB41" s="103">
        <f t="shared" si="21"/>
        <v>0.88165236051502127</v>
      </c>
      <c r="AC41" s="294"/>
    </row>
    <row r="42" spans="1:29" ht="15.75" customHeight="1">
      <c r="A42" s="281"/>
      <c r="B42" s="153" t="s">
        <v>164</v>
      </c>
      <c r="C42" s="263" t="s">
        <v>238</v>
      </c>
      <c r="D42" s="264"/>
      <c r="E42" s="93">
        <v>59.36</v>
      </c>
      <c r="F42" s="104">
        <v>1887</v>
      </c>
      <c r="G42" s="95">
        <f t="shared" si="22"/>
        <v>112012.31999999999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 t="shared" si="23"/>
        <v>1763.0936932260556</v>
      </c>
      <c r="N42" s="99">
        <f t="shared" si="16"/>
        <v>88.154684661302781</v>
      </c>
      <c r="O42" s="101">
        <f t="shared" si="17"/>
        <v>0</v>
      </c>
      <c r="P42" s="102">
        <f t="shared" si="18"/>
        <v>-11.845315338697219</v>
      </c>
      <c r="Q42" s="103">
        <f t="shared" si="19"/>
        <v>0.88154684661302785</v>
      </c>
      <c r="R42" s="273"/>
      <c r="S42" s="1">
        <v>0.41874999999999996</v>
      </c>
      <c r="T42" s="2">
        <v>0.46334490740740741</v>
      </c>
      <c r="U42" s="104">
        <v>5.933333333333275</v>
      </c>
      <c r="V42" s="105">
        <v>64.21666666666674</v>
      </c>
      <c r="W42" s="106">
        <v>0.46334490740740741</v>
      </c>
      <c r="X42" s="107">
        <v>0.50172453703703701</v>
      </c>
      <c r="Y42" s="265"/>
      <c r="Z42" s="266"/>
      <c r="AA42" s="111">
        <f t="shared" si="20"/>
        <v>-236.90630677394438</v>
      </c>
      <c r="AB42" s="103">
        <f t="shared" si="21"/>
        <v>0.88154684661302785</v>
      </c>
      <c r="AC42" s="294"/>
    </row>
    <row r="43" spans="1:29" ht="15.75" customHeight="1">
      <c r="A43" s="282"/>
      <c r="B43" s="153" t="s">
        <v>164</v>
      </c>
      <c r="C43" s="263" t="s">
        <v>272</v>
      </c>
      <c r="D43" s="264"/>
      <c r="E43" s="93">
        <v>51.41</v>
      </c>
      <c r="F43" s="104">
        <v>5544</v>
      </c>
      <c r="G43" s="95">
        <f t="shared" si="22"/>
        <v>285017.03999999998</v>
      </c>
      <c r="H43" s="113"/>
      <c r="I43" s="114">
        <v>23</v>
      </c>
      <c r="J43" s="98">
        <v>2000</v>
      </c>
      <c r="K43" s="99">
        <f t="shared" si="12"/>
        <v>86.956521739130437</v>
      </c>
      <c r="L43" s="114">
        <v>23</v>
      </c>
      <c r="M43" s="98">
        <f t="shared" si="23"/>
        <v>1626.4689104392462</v>
      </c>
      <c r="N43" s="99">
        <f t="shared" si="16"/>
        <v>70.716039584315055</v>
      </c>
      <c r="O43" s="101">
        <f t="shared" si="17"/>
        <v>0</v>
      </c>
      <c r="P43" s="102">
        <f t="shared" si="18"/>
        <v>-16.240482154815382</v>
      </c>
      <c r="Q43" s="103">
        <f t="shared" si="19"/>
        <v>0.81323445521962312</v>
      </c>
      <c r="R43" s="273"/>
      <c r="S43" s="1">
        <v>0.50172453703703701</v>
      </c>
      <c r="T43" s="2">
        <v>0.64375000000000004</v>
      </c>
      <c r="U43" s="104">
        <v>55.266666666666623</v>
      </c>
      <c r="V43" s="105">
        <v>204.51666666666677</v>
      </c>
      <c r="W43" s="106"/>
      <c r="X43" s="107"/>
      <c r="Y43" s="265"/>
      <c r="Z43" s="266"/>
      <c r="AA43" s="111">
        <f t="shared" si="20"/>
        <v>-373.5310895607538</v>
      </c>
      <c r="AB43" s="103">
        <f t="shared" si="21"/>
        <v>0.81323445521962312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57.3</v>
      </c>
      <c r="F44" s="104">
        <v>3806</v>
      </c>
      <c r="G44" s="115">
        <f t="shared" si="22"/>
        <v>218083.8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1590.4352872896116</v>
      </c>
      <c r="N44" s="99">
        <f t="shared" si="16"/>
        <v>63.617411491584463</v>
      </c>
      <c r="O44" s="101">
        <f t="shared" si="17"/>
        <v>0</v>
      </c>
      <c r="P44" s="102">
        <f t="shared" si="18"/>
        <v>-8.3825885084155374</v>
      </c>
      <c r="Q44" s="103">
        <f t="shared" si="19"/>
        <v>0.88357515960533972</v>
      </c>
      <c r="R44" s="273"/>
      <c r="S44" s="1">
        <v>0.648900462962963</v>
      </c>
      <c r="T44" s="2">
        <v>0.74861111111111112</v>
      </c>
      <c r="U44" s="104">
        <v>7.4166666666666536</v>
      </c>
      <c r="V44" s="105">
        <v>143.58333333333329</v>
      </c>
      <c r="W44" s="106"/>
      <c r="X44" s="107"/>
      <c r="Y44" s="265"/>
      <c r="Z44" s="266"/>
      <c r="AA44" s="111">
        <f t="shared" si="20"/>
        <v>-209.56471271038845</v>
      </c>
      <c r="AB44" s="103">
        <f t="shared" si="21"/>
        <v>0.88357515960533972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22.666666666666668</v>
      </c>
      <c r="J55" s="138">
        <f t="shared" si="24"/>
        <v>1900</v>
      </c>
      <c r="K55" s="139">
        <f t="shared" ref="K55" si="25">J55/I55</f>
        <v>83.823529411764696</v>
      </c>
      <c r="L55" s="137">
        <f t="shared" ref="L55:M55" si="26">AVERAGE(L39:L54)</f>
        <v>22.666666666666668</v>
      </c>
      <c r="M55" s="138">
        <f t="shared" si="26"/>
        <v>1632.1642596667123</v>
      </c>
      <c r="N55" s="139">
        <f t="shared" ref="N55:N61" si="27">M55/L55</f>
        <v>72.007246750002011</v>
      </c>
      <c r="O55" s="140">
        <f t="shared" ref="O55:O61" si="28">L55-I55</f>
        <v>0</v>
      </c>
      <c r="P55" s="141">
        <f t="shared" ref="P55:P61" si="29">N55-K55</f>
        <v>-11.816282661762685</v>
      </c>
      <c r="Q55" s="142">
        <f t="shared" ref="Q55:Q61" si="30">N55/K55</f>
        <v>0.85903382087721702</v>
      </c>
      <c r="R55" s="274"/>
      <c r="S55" s="143">
        <f>S39</f>
        <v>0.16699074074074075</v>
      </c>
      <c r="T55" s="144">
        <f>INDEX(T39:T54,COUNTA(T39:T54))</f>
        <v>0.74861111111111112</v>
      </c>
      <c r="U55" s="145"/>
      <c r="V55" s="156"/>
      <c r="W55" s="188"/>
      <c r="X55" s="189"/>
      <c r="Y55" s="261"/>
      <c r="Z55" s="262"/>
      <c r="AA55" s="157">
        <f t="shared" ref="AA55:AA61" si="31">M55-J55</f>
        <v>-267.83574033328773</v>
      </c>
      <c r="AB55" s="142">
        <f t="shared" ref="AB55:AB61" si="32">M55/J55</f>
        <v>0.85903382087721702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173</v>
      </c>
      <c r="D56" s="271"/>
      <c r="E56" s="158">
        <v>47.37</v>
      </c>
      <c r="F56" s="87">
        <v>2228</v>
      </c>
      <c r="G56" s="159">
        <f t="shared" ref="G56:G61" si="33">E56*F56</f>
        <v>105540.36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 t="shared" ref="M56:M61" si="34">F56/V56*60</f>
        <v>1762.4258404746213</v>
      </c>
      <c r="N56" s="163">
        <f t="shared" si="27"/>
        <v>83.92504002260101</v>
      </c>
      <c r="O56" s="165">
        <f t="shared" si="28"/>
        <v>0</v>
      </c>
      <c r="P56" s="166">
        <f t="shared" si="29"/>
        <v>-11.313055215494231</v>
      </c>
      <c r="Q56" s="152">
        <f t="shared" si="30"/>
        <v>0.88121292023731057</v>
      </c>
      <c r="R56" s="272">
        <f>Q72</f>
        <v>0.88267414536048128</v>
      </c>
      <c r="S56" s="167">
        <v>0.16677083333333334</v>
      </c>
      <c r="T56" s="168">
        <v>0.21944444444444444</v>
      </c>
      <c r="U56" s="169"/>
      <c r="V56" s="170">
        <v>75.84999999999998</v>
      </c>
      <c r="W56" s="168"/>
      <c r="X56" s="171"/>
      <c r="Y56" s="275"/>
      <c r="Z56" s="276"/>
      <c r="AA56" s="109">
        <f t="shared" si="31"/>
        <v>-237.57415952537872</v>
      </c>
      <c r="AB56" s="152">
        <f t="shared" si="32"/>
        <v>0.88121292023731068</v>
      </c>
      <c r="AC56" s="277">
        <f>AB72</f>
        <v>0.88267414536048139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4099</v>
      </c>
      <c r="G57" s="95">
        <f t="shared" si="33"/>
        <v>240488.33000000002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 t="shared" si="34"/>
        <v>1772.327648330531</v>
      </c>
      <c r="N57" s="99">
        <f t="shared" si="27"/>
        <v>73.846985347105459</v>
      </c>
      <c r="O57" s="101">
        <f t="shared" si="28"/>
        <v>0</v>
      </c>
      <c r="P57" s="102">
        <f t="shared" si="29"/>
        <v>-9.4863479862278695</v>
      </c>
      <c r="Q57" s="103">
        <f t="shared" si="30"/>
        <v>0.88616382416526551</v>
      </c>
      <c r="R57" s="273"/>
      <c r="S57" s="1">
        <v>0.22377314814814814</v>
      </c>
      <c r="T57" s="2">
        <v>0.32013888888888886</v>
      </c>
      <c r="U57" s="104">
        <v>6.2333333333333218</v>
      </c>
      <c r="V57" s="105">
        <v>138.76666666666665</v>
      </c>
      <c r="W57" s="106"/>
      <c r="X57" s="107"/>
      <c r="Y57" s="265"/>
      <c r="Z57" s="266"/>
      <c r="AA57" s="111">
        <f t="shared" si="31"/>
        <v>-227.67235166946898</v>
      </c>
      <c r="AB57" s="103">
        <f t="shared" si="32"/>
        <v>0.88616382416526551</v>
      </c>
      <c r="AC57" s="278"/>
    </row>
    <row r="58" spans="1:29" ht="15.75" customHeight="1">
      <c r="A58" s="268"/>
      <c r="B58" s="153" t="s">
        <v>164</v>
      </c>
      <c r="C58" s="263" t="s">
        <v>170</v>
      </c>
      <c r="D58" s="264"/>
      <c r="E58" s="93">
        <v>59.34</v>
      </c>
      <c r="F58" s="94">
        <v>2052</v>
      </c>
      <c r="G58" s="95">
        <f t="shared" si="33"/>
        <v>121765.68000000001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 t="shared" si="34"/>
        <v>1763.0548926014312</v>
      </c>
      <c r="N58" s="99">
        <f t="shared" si="27"/>
        <v>73.460620525059639</v>
      </c>
      <c r="O58" s="101">
        <f t="shared" si="28"/>
        <v>0</v>
      </c>
      <c r="P58" s="102">
        <f t="shared" si="29"/>
        <v>-9.8727128082736897</v>
      </c>
      <c r="Q58" s="103">
        <f t="shared" si="30"/>
        <v>0.88152744630071567</v>
      </c>
      <c r="R58" s="273"/>
      <c r="S58" s="1">
        <v>0.32372685185185185</v>
      </c>
      <c r="T58" s="2">
        <v>0.37222222222222223</v>
      </c>
      <c r="U58" s="104">
        <v>5.1666666666667016</v>
      </c>
      <c r="V58" s="105">
        <v>69.833333333333357</v>
      </c>
      <c r="W58" s="106"/>
      <c r="X58" s="107"/>
      <c r="Y58" s="265"/>
      <c r="Z58" s="266"/>
      <c r="AA58" s="111">
        <f t="shared" si="31"/>
        <v>-236.94510739856878</v>
      </c>
      <c r="AB58" s="103">
        <f t="shared" si="32"/>
        <v>0.88152744630071556</v>
      </c>
      <c r="AC58" s="278"/>
    </row>
    <row r="59" spans="1:29" ht="15.75" customHeight="1">
      <c r="A59" s="268"/>
      <c r="B59" s="153" t="s">
        <v>164</v>
      </c>
      <c r="C59" s="263" t="s">
        <v>217</v>
      </c>
      <c r="D59" s="264"/>
      <c r="E59" s="93">
        <v>71.55</v>
      </c>
      <c r="F59" s="94">
        <v>3077</v>
      </c>
      <c r="G59" s="95">
        <f t="shared" si="33"/>
        <v>220159.34999999998</v>
      </c>
      <c r="H59" s="96"/>
      <c r="I59" s="97">
        <v>24</v>
      </c>
      <c r="J59" s="98">
        <v>2000</v>
      </c>
      <c r="K59" s="99">
        <f t="shared" si="12"/>
        <v>83.333333333333329</v>
      </c>
      <c r="L59" s="100">
        <v>24</v>
      </c>
      <c r="M59" s="98">
        <f t="shared" si="34"/>
        <v>1763.6045215729976</v>
      </c>
      <c r="N59" s="99">
        <f t="shared" si="27"/>
        <v>73.483521732208231</v>
      </c>
      <c r="O59" s="101">
        <f t="shared" si="28"/>
        <v>0</v>
      </c>
      <c r="P59" s="102">
        <f t="shared" si="29"/>
        <v>-9.8498116011250971</v>
      </c>
      <c r="Q59" s="103">
        <f t="shared" si="30"/>
        <v>0.88180226078649881</v>
      </c>
      <c r="R59" s="273"/>
      <c r="S59" s="1">
        <v>0.37660879629629629</v>
      </c>
      <c r="T59" s="2">
        <v>0.44930555555555557</v>
      </c>
      <c r="U59" s="104">
        <v>6.3166666666666416</v>
      </c>
      <c r="V59" s="105">
        <v>104.68333333333337</v>
      </c>
      <c r="W59" s="106">
        <v>0.44930555555555557</v>
      </c>
      <c r="X59" s="107">
        <v>0.48828703703703702</v>
      </c>
      <c r="Y59" s="265"/>
      <c r="Z59" s="266"/>
      <c r="AA59" s="111">
        <f t="shared" si="31"/>
        <v>-236.39547842700244</v>
      </c>
      <c r="AB59" s="103">
        <f t="shared" si="32"/>
        <v>0.88180226078649881</v>
      </c>
      <c r="AC59" s="278"/>
    </row>
    <row r="60" spans="1:29" ht="15.75" customHeight="1">
      <c r="A60" s="268"/>
      <c r="B60" s="153" t="s">
        <v>161</v>
      </c>
      <c r="C60" s="263" t="s">
        <v>201</v>
      </c>
      <c r="D60" s="264"/>
      <c r="E60" s="93">
        <v>56.43</v>
      </c>
      <c r="F60" s="94">
        <v>3028</v>
      </c>
      <c r="G60" s="95">
        <f t="shared" si="33"/>
        <v>170870.04</v>
      </c>
      <c r="H60" s="113"/>
      <c r="I60" s="97">
        <v>22</v>
      </c>
      <c r="J60" s="98">
        <v>2000</v>
      </c>
      <c r="K60" s="99">
        <f t="shared" si="12"/>
        <v>90.909090909090907</v>
      </c>
      <c r="L60" s="114">
        <v>22</v>
      </c>
      <c r="M60" s="98">
        <f t="shared" si="34"/>
        <v>1766.1697990926762</v>
      </c>
      <c r="N60" s="99">
        <f t="shared" si="27"/>
        <v>80.280445413303468</v>
      </c>
      <c r="O60" s="101">
        <f t="shared" si="28"/>
        <v>0</v>
      </c>
      <c r="P60" s="102">
        <f t="shared" si="29"/>
        <v>-10.628645495787438</v>
      </c>
      <c r="Q60" s="103">
        <f t="shared" si="30"/>
        <v>0.88308489954633818</v>
      </c>
      <c r="R60" s="273"/>
      <c r="S60" s="1">
        <v>0.48828703703703702</v>
      </c>
      <c r="T60" s="2">
        <v>0.55972222222222223</v>
      </c>
      <c r="U60" s="104">
        <v>56.13333333333329</v>
      </c>
      <c r="V60" s="105">
        <v>102.8666666666667</v>
      </c>
      <c r="W60" s="106"/>
      <c r="X60" s="107"/>
      <c r="Y60" s="265"/>
      <c r="Z60" s="266"/>
      <c r="AA60" s="111">
        <f t="shared" si="31"/>
        <v>-233.83020090732384</v>
      </c>
      <c r="AB60" s="103">
        <f t="shared" si="32"/>
        <v>0.88308489954633806</v>
      </c>
      <c r="AC60" s="278"/>
    </row>
    <row r="61" spans="1:29" ht="15.75" customHeight="1">
      <c r="A61" s="268"/>
      <c r="B61" s="153" t="s">
        <v>164</v>
      </c>
      <c r="C61" s="263" t="s">
        <v>218</v>
      </c>
      <c r="D61" s="264"/>
      <c r="E61" s="93">
        <v>59.54</v>
      </c>
      <c r="F61" s="94">
        <v>4002</v>
      </c>
      <c r="G61" s="115">
        <f t="shared" si="33"/>
        <v>238279.08</v>
      </c>
      <c r="H61" s="116"/>
      <c r="I61" s="97">
        <v>23</v>
      </c>
      <c r="J61" s="98">
        <v>2000</v>
      </c>
      <c r="K61" s="99">
        <f t="shared" si="12"/>
        <v>86.956521739130437</v>
      </c>
      <c r="L61" s="100">
        <v>23</v>
      </c>
      <c r="M61" s="98">
        <f t="shared" si="34"/>
        <v>1764.5070422535184</v>
      </c>
      <c r="N61" s="99">
        <f t="shared" si="27"/>
        <v>76.71769748928341</v>
      </c>
      <c r="O61" s="101">
        <f t="shared" si="28"/>
        <v>0</v>
      </c>
      <c r="P61" s="102">
        <f t="shared" si="29"/>
        <v>-10.238824249847028</v>
      </c>
      <c r="Q61" s="103">
        <f t="shared" si="30"/>
        <v>0.88225352112675914</v>
      </c>
      <c r="R61" s="273"/>
      <c r="S61" s="1">
        <v>0.56319444444444433</v>
      </c>
      <c r="T61" s="2">
        <v>0.6576967592592593</v>
      </c>
      <c r="U61" s="104">
        <v>4.9999999999998224</v>
      </c>
      <c r="V61" s="105">
        <v>136.08333333333354</v>
      </c>
      <c r="W61" s="106"/>
      <c r="X61" s="107"/>
      <c r="Y61" s="265"/>
      <c r="Z61" s="266"/>
      <c r="AA61" s="111">
        <f t="shared" si="31"/>
        <v>-235.49295774648158</v>
      </c>
      <c r="AB61" s="103">
        <f t="shared" si="32"/>
        <v>0.88225352112675925</v>
      </c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35">AVERAGE(I56:I71)</f>
        <v>23</v>
      </c>
      <c r="J72" s="138">
        <f t="shared" si="35"/>
        <v>2000</v>
      </c>
      <c r="K72" s="139">
        <f t="shared" ref="K72" si="36">J72/I72</f>
        <v>86.956521739130437</v>
      </c>
      <c r="L72" s="137">
        <f t="shared" ref="L72:M72" si="37">AVERAGE(L56:L71)</f>
        <v>23</v>
      </c>
      <c r="M72" s="138">
        <f t="shared" si="37"/>
        <v>1765.3482907209627</v>
      </c>
      <c r="N72" s="139">
        <f t="shared" ref="N72:N79" si="38">M72/L72</f>
        <v>76.754273509607074</v>
      </c>
      <c r="O72" s="140">
        <f t="shared" ref="O72:O79" si="39">L72-I72</f>
        <v>0</v>
      </c>
      <c r="P72" s="141">
        <f t="shared" ref="P72:P79" si="40">N72-K72</f>
        <v>-10.202248229523363</v>
      </c>
      <c r="Q72" s="142">
        <f t="shared" ref="Q72:Q79" si="41">N72/K72</f>
        <v>0.88267414536048128</v>
      </c>
      <c r="R72" s="274"/>
      <c r="S72" s="143">
        <f>S56</f>
        <v>0.16677083333333334</v>
      </c>
      <c r="T72" s="144">
        <f>INDEX(T56:T71,COUNTA(T56:T71))</f>
        <v>0.6576967592592593</v>
      </c>
      <c r="U72" s="145"/>
      <c r="V72" s="156"/>
      <c r="W72" s="135"/>
      <c r="X72" s="139"/>
      <c r="Y72" s="261"/>
      <c r="Z72" s="262"/>
      <c r="AA72" s="157">
        <f t="shared" ref="AA72:AA79" si="42">M72-J72</f>
        <v>-234.65170927903728</v>
      </c>
      <c r="AB72" s="142">
        <f t="shared" ref="AB72:AB79" si="43">M72/J72</f>
        <v>0.88267414536048139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2798</v>
      </c>
      <c r="G73" s="159">
        <f t="shared" ref="G73:G79" si="44">E73*F73</f>
        <v>108086.74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9" si="45">F73/V73*60</f>
        <v>3248.2425024185764</v>
      </c>
      <c r="N73" s="163">
        <f t="shared" si="38"/>
        <v>162.41212512092881</v>
      </c>
      <c r="O73" s="165">
        <f t="shared" si="39"/>
        <v>0</v>
      </c>
      <c r="P73" s="166">
        <f t="shared" si="40"/>
        <v>-17.587874879071194</v>
      </c>
      <c r="Q73" s="152">
        <f t="shared" si="41"/>
        <v>0.90228958400516002</v>
      </c>
      <c r="R73" s="272">
        <f>Q89</f>
        <v>0.87738947135209833</v>
      </c>
      <c r="S73" s="167">
        <v>0.2502199074074074</v>
      </c>
      <c r="T73" s="168">
        <v>0.28611111111111109</v>
      </c>
      <c r="U73" s="169"/>
      <c r="V73" s="170">
        <v>51.683333333333309</v>
      </c>
      <c r="W73" s="168"/>
      <c r="X73" s="171"/>
      <c r="Y73" s="275"/>
      <c r="Z73" s="276"/>
      <c r="AA73" s="109">
        <f t="shared" si="42"/>
        <v>-351.75749758142365</v>
      </c>
      <c r="AB73" s="152">
        <f t="shared" si="43"/>
        <v>0.90228958400516013</v>
      </c>
      <c r="AC73" s="277">
        <f>AB89</f>
        <v>0.87738947135209844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3628</v>
      </c>
      <c r="G74" s="95">
        <f t="shared" si="44"/>
        <v>137864</v>
      </c>
      <c r="H74" s="96"/>
      <c r="I74" s="97">
        <v>21</v>
      </c>
      <c r="J74" s="98">
        <v>3600</v>
      </c>
      <c r="K74" s="99">
        <f t="shared" ref="K74:K109" si="46">J74/I74</f>
        <v>171.42857142857142</v>
      </c>
      <c r="L74" s="100">
        <v>21</v>
      </c>
      <c r="M74" s="98">
        <f t="shared" si="45"/>
        <v>3247.3396320238662</v>
      </c>
      <c r="N74" s="99">
        <f t="shared" si="38"/>
        <v>154.63522057256506</v>
      </c>
      <c r="O74" s="101">
        <f t="shared" si="39"/>
        <v>0</v>
      </c>
      <c r="P74" s="102">
        <f t="shared" si="40"/>
        <v>-16.793350856006356</v>
      </c>
      <c r="Q74" s="103">
        <f t="shared" si="41"/>
        <v>0.90203878667329629</v>
      </c>
      <c r="R74" s="273"/>
      <c r="S74" s="1">
        <v>0.29097222222222219</v>
      </c>
      <c r="T74" s="2">
        <v>0.33752314814814816</v>
      </c>
      <c r="U74" s="104">
        <v>6.9999999999999751</v>
      </c>
      <c r="V74" s="105">
        <v>67.033333333333388</v>
      </c>
      <c r="W74" s="106"/>
      <c r="X74" s="107"/>
      <c r="Y74" s="265"/>
      <c r="Z74" s="266"/>
      <c r="AA74" s="111">
        <f t="shared" si="42"/>
        <v>-352.66036797613378</v>
      </c>
      <c r="AB74" s="103">
        <f t="shared" si="43"/>
        <v>0.90203878667329618</v>
      </c>
      <c r="AC74" s="278"/>
    </row>
    <row r="75" spans="1:29" ht="15.75" customHeight="1">
      <c r="A75" s="281"/>
      <c r="B75" s="92" t="s">
        <v>171</v>
      </c>
      <c r="C75" s="286" t="s">
        <v>273</v>
      </c>
      <c r="D75" s="286"/>
      <c r="E75" s="93">
        <v>36.86</v>
      </c>
      <c r="F75" s="94">
        <v>3064</v>
      </c>
      <c r="G75" s="95">
        <f t="shared" si="44"/>
        <v>112939.04</v>
      </c>
      <c r="H75" s="96"/>
      <c r="I75" s="97">
        <v>21</v>
      </c>
      <c r="J75" s="98">
        <v>3600</v>
      </c>
      <c r="K75" s="99">
        <f t="shared" si="46"/>
        <v>171.42857142857142</v>
      </c>
      <c r="L75" s="100">
        <v>21</v>
      </c>
      <c r="M75" s="98">
        <f t="shared" si="45"/>
        <v>3059.7503467406377</v>
      </c>
      <c r="N75" s="99">
        <f t="shared" si="38"/>
        <v>145.7023974638399</v>
      </c>
      <c r="O75" s="101">
        <f t="shared" si="39"/>
        <v>0</v>
      </c>
      <c r="P75" s="102">
        <f t="shared" si="40"/>
        <v>-25.726173964731515</v>
      </c>
      <c r="Q75" s="103">
        <f t="shared" si="41"/>
        <v>0.84993065187239947</v>
      </c>
      <c r="R75" s="273"/>
      <c r="S75" s="1">
        <v>0.34166666666666667</v>
      </c>
      <c r="T75" s="2">
        <v>0.38339120370370372</v>
      </c>
      <c r="U75" s="104">
        <v>5.9666666666666668</v>
      </c>
      <c r="V75" s="105">
        <v>60.083333333333343</v>
      </c>
      <c r="W75" s="106"/>
      <c r="X75" s="107"/>
      <c r="Y75" s="265"/>
      <c r="Z75" s="266"/>
      <c r="AA75" s="111">
        <f t="shared" si="42"/>
        <v>-540.24965325936228</v>
      </c>
      <c r="AB75" s="103">
        <f t="shared" si="43"/>
        <v>0.84993065187239936</v>
      </c>
      <c r="AC75" s="278"/>
    </row>
    <row r="76" spans="1:29" ht="15.75" customHeight="1">
      <c r="A76" s="281"/>
      <c r="B76" s="92" t="s">
        <v>171</v>
      </c>
      <c r="C76" s="286" t="s">
        <v>178</v>
      </c>
      <c r="D76" s="286"/>
      <c r="E76" s="93">
        <v>31.27</v>
      </c>
      <c r="F76" s="94">
        <v>2282</v>
      </c>
      <c r="G76" s="95">
        <f t="shared" si="44"/>
        <v>71358.14</v>
      </c>
      <c r="H76" s="96"/>
      <c r="I76" s="97">
        <v>19</v>
      </c>
      <c r="J76" s="98">
        <v>3600</v>
      </c>
      <c r="K76" s="99">
        <f t="shared" si="46"/>
        <v>189.47368421052633</v>
      </c>
      <c r="L76" s="100">
        <v>19</v>
      </c>
      <c r="M76" s="98">
        <f t="shared" si="45"/>
        <v>3107.1104387292012</v>
      </c>
      <c r="N76" s="99">
        <f t="shared" si="38"/>
        <v>163.53212835416849</v>
      </c>
      <c r="O76" s="101">
        <f t="shared" si="39"/>
        <v>0</v>
      </c>
      <c r="P76" s="102">
        <f t="shared" si="40"/>
        <v>-25.941555856357837</v>
      </c>
      <c r="Q76" s="103">
        <f t="shared" si="41"/>
        <v>0.8630862329803336</v>
      </c>
      <c r="R76" s="273"/>
      <c r="S76" s="1">
        <v>0.38750000000000001</v>
      </c>
      <c r="T76" s="2">
        <v>0.41810185185185184</v>
      </c>
      <c r="U76" s="104">
        <v>5.916666666666659</v>
      </c>
      <c r="V76" s="105">
        <v>44.066666666666627</v>
      </c>
      <c r="W76" s="106"/>
      <c r="X76" s="107"/>
      <c r="Y76" s="265"/>
      <c r="Z76" s="266"/>
      <c r="AA76" s="191">
        <f t="shared" si="42"/>
        <v>-492.88956127079882</v>
      </c>
      <c r="AB76" s="192">
        <f t="shared" si="43"/>
        <v>0.86308623298033371</v>
      </c>
      <c r="AC76" s="278"/>
    </row>
    <row r="77" spans="1:29" ht="15.75" customHeight="1">
      <c r="A77" s="282"/>
      <c r="B77" s="92" t="s">
        <v>171</v>
      </c>
      <c r="C77" s="286" t="s">
        <v>177</v>
      </c>
      <c r="D77" s="286"/>
      <c r="E77" s="93">
        <v>37.94</v>
      </c>
      <c r="F77" s="98">
        <v>3566</v>
      </c>
      <c r="G77" s="95">
        <f t="shared" si="44"/>
        <v>135294.03999999998</v>
      </c>
      <c r="H77" s="113"/>
      <c r="I77" s="97">
        <v>21</v>
      </c>
      <c r="J77" s="98">
        <v>3600</v>
      </c>
      <c r="K77" s="99">
        <f t="shared" si="46"/>
        <v>171.42857142857142</v>
      </c>
      <c r="L77" s="114">
        <v>21</v>
      </c>
      <c r="M77" s="98">
        <f t="shared" si="45"/>
        <v>3107.6252723311563</v>
      </c>
      <c r="N77" s="99">
        <f t="shared" si="38"/>
        <v>147.98215582529315</v>
      </c>
      <c r="O77" s="101">
        <f t="shared" si="39"/>
        <v>0</v>
      </c>
      <c r="P77" s="102">
        <f t="shared" si="40"/>
        <v>-23.446415603278268</v>
      </c>
      <c r="Q77" s="103">
        <f t="shared" si="41"/>
        <v>0.86322924231421005</v>
      </c>
      <c r="R77" s="273"/>
      <c r="S77" s="1">
        <v>0.4223263888888889</v>
      </c>
      <c r="T77" s="2">
        <v>0.47013888888888888</v>
      </c>
      <c r="U77" s="104">
        <v>6.0833333333333783</v>
      </c>
      <c r="V77" s="105">
        <v>68.849999999999966</v>
      </c>
      <c r="W77" s="106">
        <v>0.47013888888888888</v>
      </c>
      <c r="X77" s="107">
        <v>0.51180555555555551</v>
      </c>
      <c r="Y77" s="265"/>
      <c r="Z77" s="266"/>
      <c r="AA77" s="191">
        <f t="shared" si="42"/>
        <v>-492.37472766884366</v>
      </c>
      <c r="AB77" s="192">
        <f t="shared" si="43"/>
        <v>0.86322924231421005</v>
      </c>
      <c r="AC77" s="278"/>
    </row>
    <row r="78" spans="1:29" ht="15.75" customHeight="1">
      <c r="A78" s="282"/>
      <c r="B78" s="92" t="s">
        <v>155</v>
      </c>
      <c r="C78" s="286" t="s">
        <v>212</v>
      </c>
      <c r="D78" s="286"/>
      <c r="E78" s="93">
        <v>45.66</v>
      </c>
      <c r="F78" s="98">
        <v>1009</v>
      </c>
      <c r="G78" s="115">
        <f t="shared" si="44"/>
        <v>46070.939999999995</v>
      </c>
      <c r="H78" s="116"/>
      <c r="I78" s="97">
        <v>20</v>
      </c>
      <c r="J78" s="98">
        <v>1800</v>
      </c>
      <c r="K78" s="99">
        <f t="shared" si="46"/>
        <v>90</v>
      </c>
      <c r="L78" s="100">
        <v>20</v>
      </c>
      <c r="M78" s="98">
        <f t="shared" si="45"/>
        <v>1591.0643889618909</v>
      </c>
      <c r="N78" s="99">
        <f t="shared" si="38"/>
        <v>79.553219448094552</v>
      </c>
      <c r="O78" s="101">
        <f t="shared" si="39"/>
        <v>0</v>
      </c>
      <c r="P78" s="102">
        <f t="shared" si="40"/>
        <v>-10.446780551905448</v>
      </c>
      <c r="Q78" s="103">
        <f t="shared" si="41"/>
        <v>0.8839246605343839</v>
      </c>
      <c r="R78" s="273"/>
      <c r="S78" s="1">
        <v>0.51180555555555551</v>
      </c>
      <c r="T78" s="2">
        <v>0.53822916666666665</v>
      </c>
      <c r="U78" s="104">
        <v>59.999999999999943</v>
      </c>
      <c r="V78" s="105">
        <v>38.050000000000033</v>
      </c>
      <c r="W78" s="106"/>
      <c r="X78" s="107"/>
      <c r="Y78" s="265"/>
      <c r="Z78" s="266"/>
      <c r="AA78" s="191">
        <f t="shared" si="42"/>
        <v>-208.93561103810907</v>
      </c>
      <c r="AB78" s="192">
        <f t="shared" si="43"/>
        <v>0.8839246605343839</v>
      </c>
      <c r="AC78" s="278"/>
    </row>
    <row r="79" spans="1:29" ht="15.75" customHeight="1">
      <c r="A79" s="282"/>
      <c r="B79" s="92" t="s">
        <v>155</v>
      </c>
      <c r="C79" s="286" t="s">
        <v>219</v>
      </c>
      <c r="D79" s="286"/>
      <c r="E79" s="93">
        <v>57.73</v>
      </c>
      <c r="F79" s="98">
        <v>2209</v>
      </c>
      <c r="G79" s="115">
        <f t="shared" si="44"/>
        <v>127525.56999999999</v>
      </c>
      <c r="H79" s="119"/>
      <c r="I79" s="97">
        <v>22</v>
      </c>
      <c r="J79" s="98">
        <v>1800</v>
      </c>
      <c r="K79" s="99">
        <f t="shared" si="46"/>
        <v>81.818181818181813</v>
      </c>
      <c r="L79" s="114">
        <v>22</v>
      </c>
      <c r="M79" s="98">
        <f t="shared" si="45"/>
        <v>1590.4799999999975</v>
      </c>
      <c r="N79" s="99">
        <f t="shared" si="38"/>
        <v>72.294545454545343</v>
      </c>
      <c r="O79" s="120">
        <f t="shared" si="39"/>
        <v>0</v>
      </c>
      <c r="P79" s="121">
        <f t="shared" si="40"/>
        <v>-9.52363636363647</v>
      </c>
      <c r="Q79" s="122">
        <f t="shared" si="41"/>
        <v>0.88359999999999872</v>
      </c>
      <c r="R79" s="273"/>
      <c r="S79" s="1">
        <v>0.54166666666666663</v>
      </c>
      <c r="T79" s="2">
        <v>0.59953703703703709</v>
      </c>
      <c r="U79" s="104">
        <v>4.9499999999999744</v>
      </c>
      <c r="V79" s="105">
        <v>83.333333333333456</v>
      </c>
      <c r="W79" s="106"/>
      <c r="X79" s="107"/>
      <c r="Y79" s="265"/>
      <c r="Z79" s="266"/>
      <c r="AA79" s="191">
        <f t="shared" si="42"/>
        <v>-209.52000000000248</v>
      </c>
      <c r="AB79" s="192">
        <f t="shared" si="43"/>
        <v>0.88359999999999861</v>
      </c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7">AVERAGE(I73:I88)</f>
        <v>20.571428571428573</v>
      </c>
      <c r="J89" s="138">
        <f t="shared" si="47"/>
        <v>3085.7142857142858</v>
      </c>
      <c r="K89" s="139">
        <f t="shared" ref="K89" si="48">J89/I89</f>
        <v>150</v>
      </c>
      <c r="L89" s="137">
        <f t="shared" ref="L89:M89" si="49">AVERAGE(L73:L88)</f>
        <v>20.571428571428573</v>
      </c>
      <c r="M89" s="138">
        <f t="shared" si="49"/>
        <v>2707.3732258864752</v>
      </c>
      <c r="N89" s="139">
        <f>M89/L89</f>
        <v>131.60842070281475</v>
      </c>
      <c r="O89" s="140">
        <f>L89-I89</f>
        <v>0</v>
      </c>
      <c r="P89" s="141">
        <f>N89-K89</f>
        <v>-18.391579297185245</v>
      </c>
      <c r="Q89" s="142">
        <f>N89/K89</f>
        <v>0.87738947135209833</v>
      </c>
      <c r="R89" s="274"/>
      <c r="S89" s="143">
        <f>S73</f>
        <v>0.2502199074074074</v>
      </c>
      <c r="T89" s="144">
        <f>INDEX(T73:T88,COUNTA(T73:T88))</f>
        <v>0.59953703703703709</v>
      </c>
      <c r="U89" s="145"/>
      <c r="V89" s="156"/>
      <c r="W89" s="135"/>
      <c r="X89" s="139"/>
      <c r="Y89" s="261"/>
      <c r="Z89" s="262"/>
      <c r="AA89" s="157">
        <f>M89-J89</f>
        <v>-378.34105982781057</v>
      </c>
      <c r="AB89" s="142">
        <f>M89/J89</f>
        <v>0.87738947135209844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2012</v>
      </c>
      <c r="G90" s="159">
        <f t="shared" ref="G90:G93" si="50">E90*F90</f>
        <v>68870.759999999995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2608.2823190493332</v>
      </c>
      <c r="N90" s="163">
        <f>M90/L90</f>
        <v>163.01764494058332</v>
      </c>
      <c r="O90" s="165">
        <f>L90-I90</f>
        <v>0</v>
      </c>
      <c r="P90" s="166">
        <f>N90-K90</f>
        <v>-24.482355059416676</v>
      </c>
      <c r="Q90" s="152">
        <f>N90/K90</f>
        <v>0.86942743968311109</v>
      </c>
      <c r="R90" s="272">
        <f>Q106</f>
        <v>0.878848460602214</v>
      </c>
      <c r="S90" s="167">
        <v>0.16666666666666666</v>
      </c>
      <c r="T90" s="168">
        <v>0.19880787037037037</v>
      </c>
      <c r="U90" s="169"/>
      <c r="V90" s="170">
        <v>46.283333333333346</v>
      </c>
      <c r="W90" s="173"/>
      <c r="X90" s="151"/>
      <c r="Y90" s="275"/>
      <c r="Z90" s="276"/>
      <c r="AA90" s="109">
        <f>M90-J90</f>
        <v>-391.71768095066682</v>
      </c>
      <c r="AB90" s="152">
        <f>M90/J90</f>
        <v>0.86942743968311109</v>
      </c>
      <c r="AC90" s="277">
        <f>AB106</f>
        <v>0.87884846060221389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1740</v>
      </c>
      <c r="G91" s="95">
        <f t="shared" si="50"/>
        <v>60499.8</v>
      </c>
      <c r="H91" s="96"/>
      <c r="I91" s="97">
        <v>11</v>
      </c>
      <c r="J91" s="98">
        <v>3000</v>
      </c>
      <c r="K91" s="99">
        <f t="shared" si="46"/>
        <v>272.72727272727275</v>
      </c>
      <c r="L91" s="100">
        <v>11</v>
      </c>
      <c r="M91" s="98">
        <f>F91/V91*60</f>
        <v>2607.8268109908386</v>
      </c>
      <c r="N91" s="99">
        <f>M91/L91</f>
        <v>237.07516463553077</v>
      </c>
      <c r="O91" s="101">
        <f>L91-I91</f>
        <v>0</v>
      </c>
      <c r="P91" s="102">
        <f>N91-K91</f>
        <v>-35.652108091741979</v>
      </c>
      <c r="Q91" s="103">
        <f>N91/K91</f>
        <v>0.86927560366361278</v>
      </c>
      <c r="R91" s="273"/>
      <c r="S91" s="1">
        <v>0.20208333333333331</v>
      </c>
      <c r="T91" s="2">
        <v>0.22988425925925926</v>
      </c>
      <c r="U91" s="104">
        <v>4.7166666666666313</v>
      </c>
      <c r="V91" s="105">
        <v>40.033333333333367</v>
      </c>
      <c r="W91" s="106"/>
      <c r="X91" s="107"/>
      <c r="Y91" s="265"/>
      <c r="Z91" s="266"/>
      <c r="AA91" s="111">
        <f>M91-J91</f>
        <v>-392.17318900916143</v>
      </c>
      <c r="AB91" s="103">
        <f>M91/J91</f>
        <v>0.86927560366361289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6895</v>
      </c>
      <c r="G92" s="95">
        <f t="shared" si="50"/>
        <v>247047.84999999998</v>
      </c>
      <c r="H92" s="96"/>
      <c r="I92" s="97">
        <v>12</v>
      </c>
      <c r="J92" s="98">
        <v>3273</v>
      </c>
      <c r="K92" s="99">
        <f t="shared" si="46"/>
        <v>272.75</v>
      </c>
      <c r="L92" s="100">
        <v>12</v>
      </c>
      <c r="M92" s="98">
        <f>F92/V92*60</f>
        <v>2904.8566413107069</v>
      </c>
      <c r="N92" s="99">
        <f>M92/L92</f>
        <v>242.07138677589225</v>
      </c>
      <c r="O92" s="101">
        <f>L92-I92</f>
        <v>0</v>
      </c>
      <c r="P92" s="102">
        <f>N92-K92</f>
        <v>-30.67861322410775</v>
      </c>
      <c r="Q92" s="103">
        <f>N92/K92</f>
        <v>0.88752112475120903</v>
      </c>
      <c r="R92" s="273"/>
      <c r="S92" s="1">
        <v>0.23402777777777775</v>
      </c>
      <c r="T92" s="2">
        <v>0.33292824074074073</v>
      </c>
      <c r="U92" s="104">
        <v>5.9666666666666268</v>
      </c>
      <c r="V92" s="105">
        <v>142.41666666666671</v>
      </c>
      <c r="W92" s="106"/>
      <c r="X92" s="107"/>
      <c r="Y92" s="265"/>
      <c r="Z92" s="266"/>
      <c r="AA92" s="111">
        <f>M92-J92</f>
        <v>-368.14335868929311</v>
      </c>
      <c r="AB92" s="103">
        <f>M92/J92</f>
        <v>0.88752112475120892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4937</v>
      </c>
      <c r="G93" s="115">
        <f t="shared" si="50"/>
        <v>179756.16999999998</v>
      </c>
      <c r="H93" s="116"/>
      <c r="I93" s="97">
        <v>11</v>
      </c>
      <c r="J93" s="98">
        <v>3273</v>
      </c>
      <c r="K93" s="99">
        <f t="shared" si="46"/>
        <v>297.54545454545456</v>
      </c>
      <c r="L93" s="100">
        <v>11</v>
      </c>
      <c r="M93" s="98">
        <f>F93/V93*60</f>
        <v>2905.0670153644965</v>
      </c>
      <c r="N93" s="99">
        <f>M93/L93</f>
        <v>264.09700139677238</v>
      </c>
      <c r="O93" s="101">
        <f>L93-I93</f>
        <v>0</v>
      </c>
      <c r="P93" s="102">
        <f>N93-K93</f>
        <v>-33.448453148682177</v>
      </c>
      <c r="Q93" s="103">
        <f>N93/K93</f>
        <v>0.88758540035578859</v>
      </c>
      <c r="R93" s="273"/>
      <c r="S93" s="1">
        <v>0.47918981481481482</v>
      </c>
      <c r="T93" s="2">
        <v>0.55000000000000004</v>
      </c>
      <c r="U93" s="104">
        <v>58.58333333333335</v>
      </c>
      <c r="V93" s="105">
        <v>101.96666666666673</v>
      </c>
      <c r="W93" s="106"/>
      <c r="X93" s="107"/>
      <c r="Y93" s="265"/>
      <c r="Z93" s="266"/>
      <c r="AA93" s="111">
        <f>M93-J93</f>
        <v>-367.93298463550354</v>
      </c>
      <c r="AB93" s="103">
        <f>M93/J93</f>
        <v>0.8875854003557887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1">AVERAGE(I90:I105)</f>
        <v>12.5</v>
      </c>
      <c r="J106" s="138">
        <f t="shared" si="51"/>
        <v>3136.5</v>
      </c>
      <c r="K106" s="139">
        <f t="shared" ref="K106" si="52">J106/I106</f>
        <v>250.92</v>
      </c>
      <c r="L106" s="137">
        <f t="shared" ref="L106:M106" si="53">AVERAGE(L90:L105)</f>
        <v>12.5</v>
      </c>
      <c r="M106" s="138">
        <f t="shared" si="53"/>
        <v>2756.5081966788439</v>
      </c>
      <c r="N106" s="139">
        <f>M106/L106</f>
        <v>220.52065573430752</v>
      </c>
      <c r="O106" s="140">
        <f>L106-I106</f>
        <v>0</v>
      </c>
      <c r="P106" s="141">
        <f>N106-K106</f>
        <v>-30.399344265692463</v>
      </c>
      <c r="Q106" s="142">
        <f>N106/K106</f>
        <v>0.878848460602214</v>
      </c>
      <c r="R106" s="274"/>
      <c r="S106" s="143">
        <f>S90</f>
        <v>0.16666666666666666</v>
      </c>
      <c r="T106" s="144">
        <f>INDEX(T90:T105,COUNTA(T90:T105))</f>
        <v>0.55000000000000004</v>
      </c>
      <c r="U106" s="145"/>
      <c r="V106" s="156"/>
      <c r="W106" s="135"/>
      <c r="X106" s="139"/>
      <c r="Y106" s="261"/>
      <c r="Z106" s="262"/>
      <c r="AA106" s="157">
        <f>M106-J106</f>
        <v>-379.99180332115611</v>
      </c>
      <c r="AB106" s="142">
        <f>M106/J106</f>
        <v>0.87884846060221389</v>
      </c>
      <c r="AC106" s="279"/>
    </row>
    <row r="107" spans="1:29" ht="15.75" customHeight="1">
      <c r="A107" s="280" t="s">
        <v>185</v>
      </c>
      <c r="B107" s="108" t="s">
        <v>158</v>
      </c>
      <c r="C107" s="270" t="s">
        <v>215</v>
      </c>
      <c r="D107" s="271"/>
      <c r="E107" s="158">
        <v>20.11</v>
      </c>
      <c r="F107" s="87">
        <v>673</v>
      </c>
      <c r="G107" s="159">
        <f t="shared" ref="G107:G109" si="54">E107*F107</f>
        <v>13534.029999999999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3260.834454912519</v>
      </c>
      <c r="N107" s="163">
        <f>M107/L107</f>
        <v>543.47240915208647</v>
      </c>
      <c r="O107" s="165">
        <f>L107-I107</f>
        <v>0</v>
      </c>
      <c r="P107" s="166">
        <f>N107-K107</f>
        <v>-56.52759084791353</v>
      </c>
      <c r="Q107" s="152">
        <f>N107/K107</f>
        <v>0.90578734858681076</v>
      </c>
      <c r="R107" s="272">
        <f>Q123</f>
        <v>0.90590529694091804</v>
      </c>
      <c r="S107" s="193">
        <v>0.25</v>
      </c>
      <c r="T107" s="194">
        <v>0.25859953703703703</v>
      </c>
      <c r="U107" s="169"/>
      <c r="V107" s="170">
        <v>12.383333333333324</v>
      </c>
      <c r="W107" s="168"/>
      <c r="X107" s="171"/>
      <c r="Y107" s="275"/>
      <c r="Z107" s="276"/>
      <c r="AA107" s="109">
        <f>M107-J107</f>
        <v>-339.16554508748095</v>
      </c>
      <c r="AB107" s="152">
        <f>M107/J107</f>
        <v>0.90578734858681087</v>
      </c>
      <c r="AC107" s="277">
        <f>AB123</f>
        <v>0.90590529694091793</v>
      </c>
    </row>
    <row r="108" spans="1:29" ht="15.75" customHeight="1">
      <c r="A108" s="281"/>
      <c r="B108" s="92" t="s">
        <v>158</v>
      </c>
      <c r="C108" s="263" t="s">
        <v>188</v>
      </c>
      <c r="D108" s="264"/>
      <c r="E108" s="93">
        <v>24.73</v>
      </c>
      <c r="F108" s="94">
        <v>2295</v>
      </c>
      <c r="G108" s="95">
        <f t="shared" si="54"/>
        <v>56755.35</v>
      </c>
      <c r="H108" s="96"/>
      <c r="I108" s="97">
        <v>6</v>
      </c>
      <c r="J108" s="98">
        <v>3600</v>
      </c>
      <c r="K108" s="99">
        <f t="shared" si="46"/>
        <v>600</v>
      </c>
      <c r="L108" s="100">
        <v>6</v>
      </c>
      <c r="M108" s="98">
        <f>F108/V108*60</f>
        <v>3261.7449664429537</v>
      </c>
      <c r="N108" s="99">
        <f>M108/L108</f>
        <v>543.62416107382558</v>
      </c>
      <c r="O108" s="101">
        <f>L108-I108</f>
        <v>0</v>
      </c>
      <c r="P108" s="102">
        <f>N108-K108</f>
        <v>-56.375838926174424</v>
      </c>
      <c r="Q108" s="103">
        <f>N108/K108</f>
        <v>0.90604026845637597</v>
      </c>
      <c r="R108" s="273"/>
      <c r="S108" s="1">
        <v>0.26250000000000001</v>
      </c>
      <c r="T108" s="2">
        <v>0.29181712962962963</v>
      </c>
      <c r="U108" s="104">
        <v>5.616666666666692</v>
      </c>
      <c r="V108" s="105">
        <v>42.216666666666654</v>
      </c>
      <c r="W108" s="106"/>
      <c r="X108" s="113"/>
      <c r="Y108" s="265"/>
      <c r="Z108" s="266"/>
      <c r="AA108" s="111">
        <f>M108-J108</f>
        <v>-338.25503355704632</v>
      </c>
      <c r="AB108" s="103">
        <f>M108/J108</f>
        <v>0.90604026845637597</v>
      </c>
      <c r="AC108" s="278"/>
    </row>
    <row r="109" spans="1:29" ht="15.75" customHeight="1">
      <c r="A109" s="281"/>
      <c r="B109" s="92" t="s">
        <v>158</v>
      </c>
      <c r="C109" s="263" t="s">
        <v>200</v>
      </c>
      <c r="D109" s="264"/>
      <c r="E109" s="93">
        <v>24.73</v>
      </c>
      <c r="F109" s="94">
        <v>1800</v>
      </c>
      <c r="G109" s="95">
        <f t="shared" si="54"/>
        <v>44514</v>
      </c>
      <c r="H109" s="96"/>
      <c r="I109" s="97">
        <v>6</v>
      </c>
      <c r="J109" s="98">
        <v>3600</v>
      </c>
      <c r="K109" s="99">
        <f t="shared" si="46"/>
        <v>600</v>
      </c>
      <c r="L109" s="100">
        <v>6</v>
      </c>
      <c r="M109" s="98">
        <f>F109/V109*60</f>
        <v>3261.1977856064409</v>
      </c>
      <c r="N109" s="99">
        <f>M109/L109</f>
        <v>543.53296426774011</v>
      </c>
      <c r="O109" s="101">
        <f>L109-I109</f>
        <v>0</v>
      </c>
      <c r="P109" s="102">
        <f>N109-K109</f>
        <v>-56.467035732259887</v>
      </c>
      <c r="Q109" s="103">
        <f>N109/K109</f>
        <v>0.90588827377956682</v>
      </c>
      <c r="R109" s="273"/>
      <c r="S109" s="1">
        <v>0.2951388888888889</v>
      </c>
      <c r="T109" s="2">
        <v>0.31813657407407409</v>
      </c>
      <c r="U109" s="104">
        <v>4.783333333333335</v>
      </c>
      <c r="V109" s="105">
        <v>33.116666666666674</v>
      </c>
      <c r="W109" s="106"/>
      <c r="X109" s="107"/>
      <c r="Y109" s="265"/>
      <c r="Z109" s="266"/>
      <c r="AA109" s="111">
        <f>M109-J109</f>
        <v>-338.8022143935591</v>
      </c>
      <c r="AB109" s="103">
        <f>M109/J109</f>
        <v>0.90588827377956693</v>
      </c>
      <c r="AC109" s="278"/>
    </row>
    <row r="110" spans="1:29" ht="15.75" customHeight="1">
      <c r="A110" s="281"/>
      <c r="B110" s="92"/>
      <c r="C110" s="263"/>
      <c r="D110" s="264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3"/>
      <c r="S110" s="1"/>
      <c r="T110" s="2"/>
      <c r="U110" s="104"/>
      <c r="V110" s="105"/>
      <c r="W110" s="106"/>
      <c r="X110" s="113"/>
      <c r="Y110" s="265"/>
      <c r="Z110" s="266"/>
      <c r="AA110" s="111"/>
      <c r="AB110" s="103"/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3600</v>
      </c>
      <c r="K123" s="139">
        <f t="shared" ref="K123" si="56">J123/I123</f>
        <v>600</v>
      </c>
      <c r="L123" s="137">
        <f t="shared" ref="L123:M123" si="57">AVERAGE(L107:L122)</f>
        <v>6</v>
      </c>
      <c r="M123" s="138">
        <f t="shared" si="57"/>
        <v>3261.2590689873045</v>
      </c>
      <c r="N123" s="139">
        <f>M123/L123</f>
        <v>543.5431781645508</v>
      </c>
      <c r="O123" s="140">
        <f>L123-I123</f>
        <v>0</v>
      </c>
      <c r="P123" s="141">
        <f>N123-K123</f>
        <v>-56.456821835449205</v>
      </c>
      <c r="Q123" s="142">
        <f>N123/K123</f>
        <v>0.90590529694091804</v>
      </c>
      <c r="R123" s="274"/>
      <c r="S123" s="143">
        <f>S107</f>
        <v>0.25</v>
      </c>
      <c r="T123" s="144">
        <f>INDEX(T107:T122,COUNTA(T107:T122))</f>
        <v>0.31813657407407409</v>
      </c>
      <c r="U123" s="145"/>
      <c r="V123" s="156"/>
      <c r="W123" s="135"/>
      <c r="X123" s="139"/>
      <c r="Y123" s="261"/>
      <c r="Z123" s="262"/>
      <c r="AA123" s="157">
        <f>M123-J123</f>
        <v>-338.74093101269546</v>
      </c>
      <c r="AB123" s="142">
        <f>M123/J123</f>
        <v>0.90590529694091793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1621</v>
      </c>
      <c r="G124" s="159">
        <f t="shared" ref="G124:G126" si="58">E124*F124</f>
        <v>71810.299999999988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1763.0211480362559</v>
      </c>
      <c r="N124" s="163">
        <f>M124/L124</f>
        <v>103.70712635507388</v>
      </c>
      <c r="O124" s="165">
        <f>L124-I124</f>
        <v>0</v>
      </c>
      <c r="P124" s="166">
        <f>N124-K124</f>
        <v>-13.939932468455524</v>
      </c>
      <c r="Q124" s="152">
        <f>N124/K124</f>
        <v>0.88151057401812805</v>
      </c>
      <c r="R124" s="272">
        <f>Q140</f>
        <v>0.88222779430928822</v>
      </c>
      <c r="S124" s="167">
        <v>0.70833333333333337</v>
      </c>
      <c r="T124" s="168">
        <v>0.74664351851851851</v>
      </c>
      <c r="U124" s="169"/>
      <c r="V124" s="170">
        <v>55.1666666666666</v>
      </c>
      <c r="W124" s="87"/>
      <c r="X124" s="88"/>
      <c r="Y124" s="275"/>
      <c r="Z124" s="276"/>
      <c r="AA124" s="109">
        <f>M124-J124</f>
        <v>-236.97885196374409</v>
      </c>
      <c r="AB124" s="152">
        <f>M124/J124</f>
        <v>0.88151057401812793</v>
      </c>
      <c r="AC124" s="352">
        <f>AB140</f>
        <v>0.88222779430928822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1546</v>
      </c>
      <c r="G125" s="95">
        <f t="shared" si="58"/>
        <v>78335.820000000007</v>
      </c>
      <c r="H125" s="96"/>
      <c r="I125" s="97">
        <v>20</v>
      </c>
      <c r="J125" s="98">
        <v>2000</v>
      </c>
      <c r="K125" s="99">
        <f t="shared" ref="K125:K126" si="59">J125/I125</f>
        <v>100</v>
      </c>
      <c r="L125" s="100">
        <v>20</v>
      </c>
      <c r="M125" s="98">
        <f>F125/V125*60</f>
        <v>1764.616360177552</v>
      </c>
      <c r="N125" s="99">
        <f>M125/L125</f>
        <v>88.230818008877606</v>
      </c>
      <c r="O125" s="101">
        <f>L125-I125</f>
        <v>0</v>
      </c>
      <c r="P125" s="102">
        <f>N125-K125</f>
        <v>-11.769181991122394</v>
      </c>
      <c r="Q125" s="103">
        <f>N125/K125</f>
        <v>0.8823081800887761</v>
      </c>
      <c r="R125" s="273"/>
      <c r="S125" s="1">
        <v>0.75168981481481478</v>
      </c>
      <c r="T125" s="2">
        <v>0.78819444444444442</v>
      </c>
      <c r="U125" s="104">
        <v>7.2666666666666302</v>
      </c>
      <c r="V125" s="105">
        <v>52.566666666666677</v>
      </c>
      <c r="W125" s="106"/>
      <c r="X125" s="107"/>
      <c r="Y125" s="265"/>
      <c r="Z125" s="266"/>
      <c r="AA125" s="111">
        <f>M125-J125</f>
        <v>-235.383639822448</v>
      </c>
      <c r="AB125" s="103">
        <f>M125/J125</f>
        <v>0.88230818008877598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2808</v>
      </c>
      <c r="G126" s="95">
        <f t="shared" si="58"/>
        <v>160898.4</v>
      </c>
      <c r="H126" s="96"/>
      <c r="I126" s="97">
        <v>21</v>
      </c>
      <c r="J126" s="98">
        <v>2000</v>
      </c>
      <c r="K126" s="99">
        <f t="shared" si="59"/>
        <v>95.238095238095241</v>
      </c>
      <c r="L126" s="100">
        <v>21</v>
      </c>
      <c r="M126" s="98">
        <f>F126/V126*60</f>
        <v>1765.7292576419215</v>
      </c>
      <c r="N126" s="99">
        <f>M126/L126</f>
        <v>84.082345601996266</v>
      </c>
      <c r="O126" s="101">
        <f>L126-I126</f>
        <v>0</v>
      </c>
      <c r="P126" s="102">
        <f>N126-K126</f>
        <v>-11.155749636098975</v>
      </c>
      <c r="Q126" s="103">
        <f>N126/K126</f>
        <v>0.88286462882096073</v>
      </c>
      <c r="R126" s="273"/>
      <c r="S126" s="1">
        <v>0.79166666666666663</v>
      </c>
      <c r="T126" s="2">
        <v>0.8579282407407407</v>
      </c>
      <c r="U126" s="104">
        <v>4.9999999999999822</v>
      </c>
      <c r="V126" s="105">
        <v>95.416666666666657</v>
      </c>
      <c r="W126" s="106"/>
      <c r="X126" s="107"/>
      <c r="Y126" s="265"/>
      <c r="Z126" s="266"/>
      <c r="AA126" s="111">
        <f>M126-J126</f>
        <v>-234.27074235807845</v>
      </c>
      <c r="AB126" s="103">
        <f>M126/J126</f>
        <v>0.88286462882096073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0">AVERAGE(I124:I139)</f>
        <v>19.333333333333332</v>
      </c>
      <c r="J140" s="138">
        <f t="shared" si="60"/>
        <v>2000</v>
      </c>
      <c r="K140" s="139">
        <f t="shared" ref="K140" si="61">J140/I140</f>
        <v>103.44827586206897</v>
      </c>
      <c r="L140" s="137">
        <f t="shared" ref="L140:M140" si="62">AVERAGE(L124:L139)</f>
        <v>19.333333333333332</v>
      </c>
      <c r="M140" s="138">
        <f t="shared" si="62"/>
        <v>1764.4555886185765</v>
      </c>
      <c r="N140" s="139">
        <f>M140/L140</f>
        <v>91.264944238891886</v>
      </c>
      <c r="O140" s="140">
        <f>L140-I140</f>
        <v>0</v>
      </c>
      <c r="P140" s="141">
        <f>N140-K140</f>
        <v>-12.183331623177082</v>
      </c>
      <c r="Q140" s="142">
        <f>N140/K140</f>
        <v>0.88222779430928822</v>
      </c>
      <c r="R140" s="274"/>
      <c r="S140" s="143">
        <f>S124</f>
        <v>0.70833333333333337</v>
      </c>
      <c r="T140" s="144">
        <f>INDEX(T124:T139,COUNTA(T124:T139))</f>
        <v>0.8579282407407407</v>
      </c>
      <c r="U140" s="145"/>
      <c r="V140" s="156"/>
      <c r="W140" s="188"/>
      <c r="X140" s="189"/>
      <c r="Y140" s="261"/>
      <c r="Z140" s="262"/>
      <c r="AA140" s="157">
        <f>M140-J140</f>
        <v>-235.54441138142352</v>
      </c>
      <c r="AB140" s="142">
        <f>M140/J140</f>
        <v>0.88222779430928822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2491</v>
      </c>
      <c r="G141" s="159">
        <f t="shared" ref="G141:G143" si="63">E141*F141</f>
        <v>141463.88999999998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1764.9281637472934</v>
      </c>
      <c r="N141" s="163">
        <f>M141/L141</f>
        <v>76.736007119447535</v>
      </c>
      <c r="O141" s="165">
        <f>L141-I141</f>
        <v>0</v>
      </c>
      <c r="P141" s="166">
        <f>N141-K141</f>
        <v>-10.220514619682902</v>
      </c>
      <c r="Q141" s="152">
        <f>N141/K141</f>
        <v>0.88246408187364667</v>
      </c>
      <c r="R141" s="272">
        <f>Q157</f>
        <v>0.8830409447930202</v>
      </c>
      <c r="S141" s="167">
        <v>0.70855324074074078</v>
      </c>
      <c r="T141" s="168">
        <v>0.76736111111111116</v>
      </c>
      <c r="U141" s="169"/>
      <c r="V141" s="170">
        <v>84.683333333333351</v>
      </c>
      <c r="W141" s="168"/>
      <c r="X141" s="171"/>
      <c r="Y141" s="275"/>
      <c r="Z141" s="276"/>
      <c r="AA141" s="109">
        <f>M141-J141</f>
        <v>-235.07183625270659</v>
      </c>
      <c r="AB141" s="152">
        <f>M141/J141</f>
        <v>0.88246408187364667</v>
      </c>
      <c r="AC141" s="277">
        <f>AB157</f>
        <v>0.8830409447930202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1885</v>
      </c>
      <c r="G142" s="95">
        <f t="shared" si="63"/>
        <v>107199.95</v>
      </c>
      <c r="H142" s="96"/>
      <c r="I142" s="97">
        <v>23</v>
      </c>
      <c r="J142" s="98">
        <v>2000</v>
      </c>
      <c r="K142" s="99">
        <f t="shared" ref="K142:K143" si="64">J142/I142</f>
        <v>86.956521739130437</v>
      </c>
      <c r="L142" s="100">
        <v>23</v>
      </c>
      <c r="M142" s="98">
        <f>F142/V142*60</f>
        <v>1765.3485952133228</v>
      </c>
      <c r="N142" s="99">
        <f>M142/L142</f>
        <v>76.754286748405335</v>
      </c>
      <c r="O142" s="101">
        <f>L142-I142</f>
        <v>0</v>
      </c>
      <c r="P142" s="102">
        <f>N142-K142</f>
        <v>-10.202234990725103</v>
      </c>
      <c r="Q142" s="103">
        <f>N142/K142</f>
        <v>0.88267429760666127</v>
      </c>
      <c r="R142" s="273"/>
      <c r="S142" s="1">
        <v>0.77222222222222225</v>
      </c>
      <c r="T142" s="2">
        <v>0.81671296296296292</v>
      </c>
      <c r="U142" s="104">
        <v>6.9999999999999751</v>
      </c>
      <c r="V142" s="105">
        <v>64.066666666666549</v>
      </c>
      <c r="W142" s="106"/>
      <c r="X142" s="107"/>
      <c r="Y142" s="265"/>
      <c r="Z142" s="266"/>
      <c r="AA142" s="111">
        <f>M142-J142</f>
        <v>-234.65140478667718</v>
      </c>
      <c r="AB142" s="103">
        <f>M142/J142</f>
        <v>0.88267429760666138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2401</v>
      </c>
      <c r="G143" s="95">
        <f t="shared" si="63"/>
        <v>114287.6</v>
      </c>
      <c r="H143" s="96"/>
      <c r="I143" s="97">
        <v>23</v>
      </c>
      <c r="J143" s="98">
        <v>2000</v>
      </c>
      <c r="K143" s="99">
        <f t="shared" si="64"/>
        <v>86.956521739130437</v>
      </c>
      <c r="L143" s="100">
        <v>23</v>
      </c>
      <c r="M143" s="98">
        <f>F143/V143*60</f>
        <v>1767.9689097975047</v>
      </c>
      <c r="N143" s="99">
        <f>M143/L143</f>
        <v>76.86821346945672</v>
      </c>
      <c r="O143" s="101">
        <f>L143-I143</f>
        <v>0</v>
      </c>
      <c r="P143" s="102">
        <f>N143-K143</f>
        <v>-10.088308269673718</v>
      </c>
      <c r="Q143" s="103">
        <f>N143/K143</f>
        <v>0.88398445489875221</v>
      </c>
      <c r="R143" s="273"/>
      <c r="S143" s="1">
        <v>0.8208333333333333</v>
      </c>
      <c r="T143" s="2">
        <v>0.87741898148148145</v>
      </c>
      <c r="U143" s="104">
        <v>5.9333333333333549</v>
      </c>
      <c r="V143" s="105">
        <v>81.483333333333334</v>
      </c>
      <c r="W143" s="106"/>
      <c r="X143" s="107"/>
      <c r="Y143" s="265"/>
      <c r="Z143" s="266"/>
      <c r="AA143" s="111">
        <f>M143-J143</f>
        <v>-232.03109020249531</v>
      </c>
      <c r="AB143" s="103">
        <f>M143/J143</f>
        <v>0.88398445489875233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5">AVERAGE(I141:I156)</f>
        <v>23</v>
      </c>
      <c r="J157" s="138">
        <f t="shared" si="65"/>
        <v>2000</v>
      </c>
      <c r="K157" s="139">
        <f t="shared" ref="K157" si="66">J157/I157</f>
        <v>86.956521739130437</v>
      </c>
      <c r="L157" s="137">
        <f t="shared" ref="L157:M157" si="67">AVERAGE(L141:L156)</f>
        <v>23</v>
      </c>
      <c r="M157" s="138">
        <f t="shared" si="67"/>
        <v>1766.0818895860405</v>
      </c>
      <c r="N157" s="139">
        <f>M157/L157</f>
        <v>76.786169112436539</v>
      </c>
      <c r="O157" s="140">
        <f>L157-I157</f>
        <v>0</v>
      </c>
      <c r="P157" s="141">
        <f>N157-K157</f>
        <v>-10.170352626693898</v>
      </c>
      <c r="Q157" s="142">
        <f>N157/K157</f>
        <v>0.8830409447930202</v>
      </c>
      <c r="R157" s="274"/>
      <c r="S157" s="143">
        <f>S141</f>
        <v>0.70855324074074078</v>
      </c>
      <c r="T157" s="144">
        <f>INDEX(T141:T156,COUNTA(T141:T156))</f>
        <v>0.87741898148148145</v>
      </c>
      <c r="U157" s="145"/>
      <c r="V157" s="156"/>
      <c r="W157" s="135"/>
      <c r="X157" s="139"/>
      <c r="Y157" s="261"/>
      <c r="Z157" s="262"/>
      <c r="AA157" s="157">
        <f>M157-J157</f>
        <v>-233.91811041395954</v>
      </c>
      <c r="AB157" s="142">
        <f>M157/J157</f>
        <v>0.8830409447930202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27" priority="3" operator="greaterThan">
      <formula>0</formula>
    </cfRule>
  </conditionalFormatting>
  <conditionalFormatting sqref="P5:P157 AA5:AA157">
    <cfRule type="cellIs" dxfId="726" priority="6" operator="lessThan">
      <formula>0</formula>
    </cfRule>
  </conditionalFormatting>
  <conditionalFormatting sqref="Q5:Q157 AB5:AB157">
    <cfRule type="cellIs" dxfId="725" priority="4" operator="greaterThan">
      <formula>1</formula>
    </cfRule>
    <cfRule type="cellIs" dxfId="724" priority="5" operator="lessThan">
      <formula>0.8</formula>
    </cfRule>
  </conditionalFormatting>
  <conditionalFormatting sqref="R5:R157 AC124">
    <cfRule type="cellIs" dxfId="723" priority="7" operator="lessThan">
      <formula>0.8</formula>
    </cfRule>
  </conditionalFormatting>
  <conditionalFormatting sqref="AC5:AC22 AC56:AC91">
    <cfRule type="cellIs" dxfId="722" priority="9" operator="lessThan">
      <formula>0.8</formula>
    </cfRule>
  </conditionalFormatting>
  <conditionalFormatting sqref="AC39">
    <cfRule type="cellIs" dxfId="721" priority="12" operator="lessThan">
      <formula>0.8</formula>
    </cfRule>
  </conditionalFormatting>
  <conditionalFormatting sqref="AC54">
    <cfRule type="cellIs" dxfId="720" priority="11" operator="lessThan">
      <formula>0.8</formula>
    </cfRule>
  </conditionalFormatting>
  <conditionalFormatting sqref="AC97:AC105">
    <cfRule type="cellIs" dxfId="719" priority="10" operator="lessThan">
      <formula>0.8</formula>
    </cfRule>
  </conditionalFormatting>
  <conditionalFormatting sqref="AC107:AC112">
    <cfRule type="cellIs" dxfId="718" priority="8" operator="lessThan">
      <formula>0.8</formula>
    </cfRule>
  </conditionalFormatting>
  <conditionalFormatting sqref="AC139">
    <cfRule type="cellIs" dxfId="717" priority="2" operator="lessThan">
      <formula>0.8</formula>
    </cfRule>
  </conditionalFormatting>
  <conditionalFormatting sqref="AC141:AC157">
    <cfRule type="cellIs" dxfId="716" priority="1" operator="lessThan">
      <formula>0.8</formula>
    </cfRule>
  </conditionalFormatting>
  <dataValidations count="1">
    <dataValidation type="list" allowBlank="1" showInputMessage="1" showErrorMessage="1" sqref="Y5:Z157" xr:uid="{8E764527-2974-48D2-98DC-E16BC6C1B06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5774-0541-4555-A122-A0F402E9D061}">
  <sheetPr>
    <tabColor theme="8" tint="0.59999389629810485"/>
  </sheetPr>
  <dimension ref="B1:AR36"/>
  <sheetViews>
    <sheetView zoomScale="70" zoomScaleNormal="70" workbookViewId="0">
      <selection activeCell="J37" sqref="J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266</v>
      </c>
      <c r="D3" s="249"/>
      <c r="E3" s="7" t="s">
        <v>2</v>
      </c>
      <c r="F3" s="250">
        <f>'1027(18度C)'!D1+'1027(4度C)'!D1</f>
        <v>252530</v>
      </c>
      <c r="G3" s="251"/>
      <c r="H3" s="7" t="s">
        <v>3</v>
      </c>
      <c r="I3" s="252">
        <f>'1027(18度C)'!F1+'1027(4度C)'!F1</f>
        <v>7975849.5499999998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460.82745351222792</v>
      </c>
      <c r="F6" s="227" t="e">
        <f>AVERAGE(#REF!,D13:K13)</f>
        <v>#REF!</v>
      </c>
      <c r="G6" s="228">
        <f>AVERAGE(D13:K13)</f>
        <v>194.74380419425714</v>
      </c>
      <c r="H6" s="229"/>
      <c r="I6" s="228">
        <f>AVERAGE(L13:O13)</f>
        <v>95.202398800599696</v>
      </c>
      <c r="J6" s="229"/>
      <c r="K6" s="228">
        <f>AVERAGE(D27:O27)</f>
        <v>599.83143455010463</v>
      </c>
      <c r="L6" s="229"/>
      <c r="M6" s="228">
        <f>AVERAGE(P27:X27)</f>
        <v>784.98901098901092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405.24047218318168</v>
      </c>
      <c r="F7" s="231" t="e">
        <f>AVERAGE(#REF!,D14:K14)</f>
        <v>#REF!</v>
      </c>
      <c r="G7" s="218">
        <f>AVERAGE(D14:K14)</f>
        <v>173.87848653476547</v>
      </c>
      <c r="H7" s="219"/>
      <c r="I7" s="218">
        <f>AVERAGE(L14:O14)</f>
        <v>84.019930645027543</v>
      </c>
      <c r="J7" s="219"/>
      <c r="K7" s="218">
        <f>AVERAGE(D28:O28)</f>
        <v>527.00438169259758</v>
      </c>
      <c r="L7" s="219"/>
      <c r="M7" s="218">
        <f>AVERAGE(P28:X28)</f>
        <v>687.16599539304354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0.88024607945592648</v>
      </c>
      <c r="F8" s="223" t="e">
        <f>AVERAGE(D15:K15,#REF!)</f>
        <v>#REF!</v>
      </c>
      <c r="G8" s="224">
        <f>AVERAGE(D15:K15)</f>
        <v>0.88669715125061965</v>
      </c>
      <c r="H8" s="225"/>
      <c r="I8" s="224">
        <f>AVERAGE(L15:O15)</f>
        <v>0.88256910514236397</v>
      </c>
      <c r="J8" s="225"/>
      <c r="K8" s="224">
        <f>AVERAGE(D29:O29)</f>
        <v>0.87798015996498435</v>
      </c>
      <c r="L8" s="225"/>
      <c r="M8" s="224">
        <f>AVERAGE(P29:X29)</f>
        <v>0.87345765595610003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250.92</v>
      </c>
      <c r="J13" s="24" t="s">
        <v>36</v>
      </c>
      <c r="K13" s="54">
        <v>600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102.40323524966664</v>
      </c>
      <c r="E14" s="28">
        <v>70.223917338802593</v>
      </c>
      <c r="F14" s="28">
        <v>76.961440066125434</v>
      </c>
      <c r="G14" s="28">
        <v>74.348716782374211</v>
      </c>
      <c r="H14" s="28">
        <v>129.20030751632186</v>
      </c>
      <c r="I14" s="28">
        <v>220.49388746445314</v>
      </c>
      <c r="J14" s="28" t="s">
        <v>36</v>
      </c>
      <c r="K14" s="55">
        <v>543.51790132561439</v>
      </c>
      <c r="L14" s="27" t="s">
        <v>36</v>
      </c>
      <c r="M14" s="67" t="s">
        <v>36</v>
      </c>
      <c r="N14" s="28">
        <v>91.265560664130263</v>
      </c>
      <c r="O14" s="29">
        <v>76.774300625924823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0.88929125348394711</v>
      </c>
      <c r="E15" s="32">
        <f t="shared" si="0"/>
        <v>0.88482135846891263</v>
      </c>
      <c r="F15" s="32">
        <f t="shared" si="0"/>
        <v>0.88240271799954162</v>
      </c>
      <c r="G15" s="32">
        <f t="shared" si="0"/>
        <v>0.88289101179069374</v>
      </c>
      <c r="H15" s="32">
        <f t="shared" si="0"/>
        <v>0.88286876802819936</v>
      </c>
      <c r="I15" s="32">
        <f t="shared" si="0"/>
        <v>0.87874178010701876</v>
      </c>
      <c r="J15" s="32" t="s">
        <v>36</v>
      </c>
      <c r="K15" s="56">
        <f t="shared" ref="K15" si="1">K14/K13</f>
        <v>0.90586316887602403</v>
      </c>
      <c r="L15" s="31" t="s">
        <v>36</v>
      </c>
      <c r="M15" s="68" t="s">
        <v>36</v>
      </c>
      <c r="N15" s="32">
        <f t="shared" ref="N15:O15" si="2">N14/N13</f>
        <v>0.88223375308659246</v>
      </c>
      <c r="O15" s="33">
        <f t="shared" si="2"/>
        <v>0.88290445719813548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0.16688657407407406</v>
      </c>
      <c r="G16" s="2">
        <v>0.16666666666666666</v>
      </c>
      <c r="H16" s="2">
        <v>0.25002314814814813</v>
      </c>
      <c r="I16" s="2">
        <v>0.16666666666666666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0.70849537037037036</v>
      </c>
      <c r="O16" s="4">
        <v>0.70837962962962964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0.54722222222222228</v>
      </c>
      <c r="E17" s="2">
        <v>0.60416666666666663</v>
      </c>
      <c r="F17" s="2">
        <v>0.63055555555555554</v>
      </c>
      <c r="G17" s="2">
        <v>0.55694444444444446</v>
      </c>
      <c r="H17" s="2">
        <v>0.5805555555555556</v>
      </c>
      <c r="I17" s="2">
        <v>0.43991898148148151</v>
      </c>
      <c r="J17" s="2" t="s">
        <v>36</v>
      </c>
      <c r="K17" s="3">
        <v>0.32013888888888886</v>
      </c>
      <c r="L17" s="1" t="s">
        <v>36</v>
      </c>
      <c r="M17" s="69" t="s">
        <v>36</v>
      </c>
      <c r="N17" s="2">
        <v>0.86540509259259257</v>
      </c>
      <c r="O17" s="4">
        <v>0.88276620370370373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285.71428571428572</v>
      </c>
      <c r="Q27" s="24" t="s">
        <v>36</v>
      </c>
      <c r="R27" s="24" t="s">
        <v>36</v>
      </c>
      <c r="S27" s="24" t="s">
        <v>36</v>
      </c>
      <c r="T27" s="24">
        <v>795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182.98197807742994</v>
      </c>
      <c r="E28" s="28" t="s">
        <v>36</v>
      </c>
      <c r="F28" s="28" t="s">
        <v>36</v>
      </c>
      <c r="G28" s="28">
        <v>284.96632111976351</v>
      </c>
      <c r="H28" s="28">
        <v>383.23887120365976</v>
      </c>
      <c r="I28" s="28">
        <v>369.48894217879723</v>
      </c>
      <c r="J28" s="28" t="s">
        <v>36</v>
      </c>
      <c r="K28" s="28" t="s">
        <v>36</v>
      </c>
      <c r="L28" s="28" t="s">
        <v>36</v>
      </c>
      <c r="M28" s="28">
        <v>733.43892439999195</v>
      </c>
      <c r="N28" s="28">
        <v>997.17226282851573</v>
      </c>
      <c r="O28" s="28">
        <v>737.74337204002552</v>
      </c>
      <c r="P28" s="27">
        <v>245.28186485721073</v>
      </c>
      <c r="Q28" s="28" t="s">
        <v>36</v>
      </c>
      <c r="R28" s="28" t="s">
        <v>36</v>
      </c>
      <c r="S28" s="28" t="s">
        <v>36</v>
      </c>
      <c r="T28" s="28">
        <v>693.69527894365831</v>
      </c>
      <c r="U28" s="28" t="s">
        <v>36</v>
      </c>
      <c r="V28" s="28">
        <v>733.34708126563032</v>
      </c>
      <c r="W28" s="28">
        <v>854.20735207761084</v>
      </c>
      <c r="X28" s="29">
        <v>909.29839982110752</v>
      </c>
    </row>
    <row r="29" spans="2:44" ht="40.15" customHeight="1">
      <c r="B29" s="206"/>
      <c r="C29" s="30" t="s">
        <v>38</v>
      </c>
      <c r="D29" s="32">
        <f>D28/D27</f>
        <v>0.86408156314341922</v>
      </c>
      <c r="E29" s="32" t="s">
        <v>36</v>
      </c>
      <c r="F29" s="32" t="s">
        <v>36</v>
      </c>
      <c r="G29" s="32">
        <f>G28/G27</f>
        <v>0.87073042564372183</v>
      </c>
      <c r="H29" s="32">
        <f>H28/H27</f>
        <v>0.88439739508536874</v>
      </c>
      <c r="I29" s="32">
        <f>I28/I27</f>
        <v>0.88677346122911327</v>
      </c>
      <c r="J29" s="32" t="s">
        <v>36</v>
      </c>
      <c r="K29" s="32" t="s">
        <v>36</v>
      </c>
      <c r="L29" s="32" t="s">
        <v>36</v>
      </c>
      <c r="M29" s="32">
        <f>M28/M27</f>
        <v>0.88901687806059626</v>
      </c>
      <c r="N29" s="32">
        <f>N28/N27</f>
        <v>0.86710631550305717</v>
      </c>
      <c r="O29" s="32">
        <f>O28/O27</f>
        <v>0.88375508108961398</v>
      </c>
      <c r="P29" s="31">
        <f>P28/P27</f>
        <v>0.85848652700023753</v>
      </c>
      <c r="Q29" s="32" t="s">
        <v>36</v>
      </c>
      <c r="R29" s="32" t="s">
        <v>36</v>
      </c>
      <c r="S29" s="32" t="s">
        <v>36</v>
      </c>
      <c r="T29" s="32">
        <f>T28/T27</f>
        <v>0.87257267791655135</v>
      </c>
      <c r="U29" s="32" t="s">
        <v>36</v>
      </c>
      <c r="V29" s="32">
        <f>V28/V27</f>
        <v>0.8889055530492489</v>
      </c>
      <c r="W29" s="32">
        <f>W28/W27</f>
        <v>0.88132504579436033</v>
      </c>
      <c r="X29" s="33">
        <f>X28/X27</f>
        <v>0.86599847602010238</v>
      </c>
    </row>
    <row r="30" spans="2:44" ht="17.25" customHeight="1">
      <c r="B30" s="207" t="s">
        <v>39</v>
      </c>
      <c r="C30" s="15" t="s">
        <v>40</v>
      </c>
      <c r="D30" s="2">
        <v>0.37994212962962964</v>
      </c>
      <c r="E30" s="2" t="s">
        <v>36</v>
      </c>
      <c r="F30" s="2" t="s">
        <v>36</v>
      </c>
      <c r="G30" s="2">
        <v>0.34047453703703706</v>
      </c>
      <c r="H30" s="2">
        <v>0.25004629629629632</v>
      </c>
      <c r="I30" s="2">
        <v>0.32430555555555557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0.7083680555555556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0.45277777777777778</v>
      </c>
      <c r="E31" s="2" t="s">
        <v>36</v>
      </c>
      <c r="F31" s="2" t="s">
        <v>36</v>
      </c>
      <c r="G31" s="2">
        <v>0.36249999999999999</v>
      </c>
      <c r="H31" s="2">
        <v>0.38958333333333334</v>
      </c>
      <c r="I31" s="2">
        <v>0.44307870370370372</v>
      </c>
      <c r="J31" s="2" t="s">
        <v>36</v>
      </c>
      <c r="K31" s="2" t="s">
        <v>36</v>
      </c>
      <c r="L31" s="2" t="s">
        <v>36</v>
      </c>
      <c r="M31" s="2">
        <v>0.45416666666666666</v>
      </c>
      <c r="N31" s="2">
        <v>0.45555555555555555</v>
      </c>
      <c r="O31" s="2">
        <v>0.40979166666666667</v>
      </c>
      <c r="P31" s="1">
        <v>0.9013888888888888</v>
      </c>
      <c r="Q31" s="2" t="s">
        <v>36</v>
      </c>
      <c r="R31" s="2" t="s">
        <v>36</v>
      </c>
      <c r="S31" s="2" t="s">
        <v>36</v>
      </c>
      <c r="T31" s="2">
        <v>0.98055555555555551</v>
      </c>
      <c r="U31" s="2" t="s">
        <v>36</v>
      </c>
      <c r="V31" s="2">
        <v>0.97035879629629629</v>
      </c>
      <c r="W31" s="2">
        <v>1.0451388888888888</v>
      </c>
      <c r="X31" s="4">
        <v>1.0454282407407407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12.6</v>
      </c>
      <c r="Q32" s="35" t="s">
        <v>36</v>
      </c>
      <c r="R32" s="35" t="s">
        <v>36</v>
      </c>
      <c r="S32" s="35" t="s">
        <v>36</v>
      </c>
      <c r="T32" s="35">
        <v>4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53DA-D31B-4C3D-8168-6CF93AA3BC7D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147472</v>
      </c>
      <c r="E1" s="77" t="s">
        <v>3</v>
      </c>
      <c r="F1" s="78">
        <f>SUM(G5:G208)</f>
        <v>2907306.9299999997</v>
      </c>
      <c r="G1" s="79" t="s">
        <v>73</v>
      </c>
      <c r="H1" s="80">
        <f>L21+L38+L55+L72+L89+L106+L123+L140+L157+L174+L191+L208</f>
        <v>78.016666666666666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45957</v>
      </c>
      <c r="B2" s="326"/>
      <c r="C2" s="82" t="s">
        <v>34</v>
      </c>
      <c r="D2" s="83">
        <f>AVERAGE(N21,N38,N55,N72,N89,N106,N123,N140,N157,N174,N191,N208)</f>
        <v>593.73838740111682</v>
      </c>
      <c r="E2" s="83" t="s">
        <v>80</v>
      </c>
      <c r="F2" s="84">
        <f>F1/D1</f>
        <v>19.714297832808938</v>
      </c>
      <c r="G2" s="85" t="s">
        <v>81</v>
      </c>
      <c r="H2" s="86">
        <f>COUNT(H5:H208)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2586</v>
      </c>
      <c r="G5" s="95">
        <f t="shared" ref="G5:G6" si="0">E5*F5</f>
        <v>77192.100000000006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3110.4577347143322</v>
      </c>
      <c r="N5" s="99">
        <f>M5/L5</f>
        <v>182.96810204201955</v>
      </c>
      <c r="O5" s="101">
        <f>L5-I5</f>
        <v>0</v>
      </c>
      <c r="P5" s="102">
        <f>N5-K5</f>
        <v>-28.796603840333376</v>
      </c>
      <c r="Q5" s="103">
        <f>N5/K5</f>
        <v>0.86401603742064792</v>
      </c>
      <c r="R5" s="273">
        <f>Q21</f>
        <v>0.86408156314341922</v>
      </c>
      <c r="S5" s="1">
        <v>0.37994212962962964</v>
      </c>
      <c r="T5" s="2">
        <v>0.41458333333333336</v>
      </c>
      <c r="U5" s="104">
        <v>5.8500000000000352</v>
      </c>
      <c r="V5" s="105">
        <v>49.883333333333354</v>
      </c>
      <c r="W5" s="106"/>
      <c r="X5" s="107"/>
      <c r="Y5" s="275"/>
      <c r="Z5" s="276"/>
      <c r="AA5" s="109">
        <f>M5-J5</f>
        <v>-489.54226528566778</v>
      </c>
      <c r="AB5" s="110">
        <f>M5/J5</f>
        <v>0.86401603742064781</v>
      </c>
      <c r="AC5" s="292">
        <f>AB21</f>
        <v>0.86408156314341922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2538</v>
      </c>
      <c r="G6" s="95">
        <f t="shared" si="0"/>
        <v>74921.759999999995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3110.9295199182857</v>
      </c>
      <c r="N6" s="99">
        <f>M6/L6</f>
        <v>182.99585411284033</v>
      </c>
      <c r="O6" s="101">
        <f>L6-I6</f>
        <v>0</v>
      </c>
      <c r="P6" s="102">
        <f>N6-K6</f>
        <v>-28.768851769512594</v>
      </c>
      <c r="Q6" s="103">
        <f>N6/K6</f>
        <v>0.86414708886619052</v>
      </c>
      <c r="R6" s="273"/>
      <c r="S6" s="1">
        <v>0.41878472222222224</v>
      </c>
      <c r="T6" s="2">
        <v>0.45277777777777778</v>
      </c>
      <c r="U6" s="104">
        <v>6.0499999999999865</v>
      </c>
      <c r="V6" s="105">
        <v>48.949999999999974</v>
      </c>
      <c r="W6" s="106">
        <v>0.45277777777777778</v>
      </c>
      <c r="X6" s="107">
        <v>0.49405092592592592</v>
      </c>
      <c r="Y6" s="265"/>
      <c r="Z6" s="266"/>
      <c r="AA6" s="111">
        <f>M6-J6</f>
        <v>-489.07048008171432</v>
      </c>
      <c r="AB6" s="112">
        <f>M6/J6</f>
        <v>0.86414708886619052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3110.6936273163092</v>
      </c>
      <c r="N21" s="139">
        <f>M21/L21</f>
        <v>182.98197807742994</v>
      </c>
      <c r="O21" s="140">
        <f>L21-I21</f>
        <v>0</v>
      </c>
      <c r="P21" s="141">
        <f>N21-K21</f>
        <v>-28.782727804922985</v>
      </c>
      <c r="Q21" s="142">
        <f>N21/K21</f>
        <v>0.86408156314341922</v>
      </c>
      <c r="R21" s="274"/>
      <c r="S21" s="143">
        <f>S5</f>
        <v>0.37994212962962964</v>
      </c>
      <c r="T21" s="144">
        <f>INDEX(T5:T20,COUNTA(T5:T20))</f>
        <v>0.45277777777777778</v>
      </c>
      <c r="U21" s="145"/>
      <c r="V21" s="145"/>
      <c r="W21" s="146"/>
      <c r="X21" s="147"/>
      <c r="Y21" s="261"/>
      <c r="Z21" s="262"/>
      <c r="AA21" s="148">
        <f>M21-J21</f>
        <v>-489.30637268369082</v>
      </c>
      <c r="AB21" s="149">
        <f>M21/J21</f>
        <v>0.86408156314341922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1657</v>
      </c>
      <c r="G22" s="95">
        <f t="shared" ref="G22" si="5">E22*F22</f>
        <v>42485.48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3134.6295323173986</v>
      </c>
      <c r="N22" s="99">
        <f>M22/L22</f>
        <v>284.96632111976351</v>
      </c>
      <c r="O22" s="101">
        <f>L22-I22</f>
        <v>0</v>
      </c>
      <c r="P22" s="102">
        <f>N22-K22</f>
        <v>-42.306406152963746</v>
      </c>
      <c r="Q22" s="103">
        <f>N22/K22</f>
        <v>0.87073042564372183</v>
      </c>
      <c r="R22" s="272">
        <f>Q38</f>
        <v>0.87073042564372183</v>
      </c>
      <c r="S22" s="1">
        <v>0.34047453703703706</v>
      </c>
      <c r="T22" s="2">
        <v>0.36249999999999999</v>
      </c>
      <c r="U22" s="104">
        <v>4.9833333333333663</v>
      </c>
      <c r="V22" s="105">
        <v>31.716666666666615</v>
      </c>
      <c r="W22" s="106"/>
      <c r="X22" s="151"/>
      <c r="Y22" s="275"/>
      <c r="Z22" s="276"/>
      <c r="AA22" s="109">
        <f>M22-J22</f>
        <v>-465.37046768260143</v>
      </c>
      <c r="AB22" s="152">
        <f>M22/J22</f>
        <v>0.87073042564372183</v>
      </c>
      <c r="AC22" s="277">
        <f>AB38</f>
        <v>0.87073042564372183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3134.6295323173986</v>
      </c>
      <c r="N38" s="139">
        <f>M38/L38</f>
        <v>284.96632111976351</v>
      </c>
      <c r="O38" s="140">
        <f>L38-I38</f>
        <v>0</v>
      </c>
      <c r="P38" s="141">
        <f>N38-K38</f>
        <v>-42.306406152963746</v>
      </c>
      <c r="Q38" s="142">
        <f>N38/K38</f>
        <v>0.87073042564372183</v>
      </c>
      <c r="R38" s="274"/>
      <c r="S38" s="143">
        <f>S22</f>
        <v>0.34047453703703706</v>
      </c>
      <c r="T38" s="144">
        <f>INDEX(T22:T37,COUNTA(T22:T37))</f>
        <v>0.36249999999999999</v>
      </c>
      <c r="U38" s="145"/>
      <c r="V38" s="156"/>
      <c r="W38" s="135"/>
      <c r="X38" s="139"/>
      <c r="Y38" s="261"/>
      <c r="Z38" s="262"/>
      <c r="AA38" s="157">
        <f>M38-J38</f>
        <v>-465.37046768260143</v>
      </c>
      <c r="AB38" s="142">
        <f>M38/J38</f>
        <v>0.87073042564372183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3140</v>
      </c>
      <c r="G39" s="159">
        <f t="shared" ref="G39:G41" si="9">E39*F39</f>
        <v>44054.2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2299.4304312449149</v>
      </c>
      <c r="N39" s="163">
        <f>M39/L39</f>
        <v>383.23840520748581</v>
      </c>
      <c r="O39" s="165">
        <f>L39-I39</f>
        <v>0</v>
      </c>
      <c r="P39" s="166">
        <f>N39-K39</f>
        <v>-50.094928125847503</v>
      </c>
      <c r="Q39" s="152">
        <f>N39/K39</f>
        <v>0.88439631970958266</v>
      </c>
      <c r="R39" s="272">
        <f>Q55</f>
        <v>0.88439739508536874</v>
      </c>
      <c r="S39" s="167">
        <v>0.25004629629629632</v>
      </c>
      <c r="T39" s="168">
        <v>0.30694444444444446</v>
      </c>
      <c r="U39" s="169"/>
      <c r="V39" s="170">
        <v>81.933333333333323</v>
      </c>
      <c r="W39" s="168"/>
      <c r="X39" s="171"/>
      <c r="Y39" s="275"/>
      <c r="Z39" s="276"/>
      <c r="AA39" s="109">
        <f>M39-J39</f>
        <v>-300.56956875508513</v>
      </c>
      <c r="AB39" s="152">
        <f>M39/J39</f>
        <v>0.88439631970958266</v>
      </c>
      <c r="AC39" s="277">
        <f>AB55</f>
        <v>0.88439739508536863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1786</v>
      </c>
      <c r="G40" s="95">
        <f t="shared" si="9"/>
        <v>31665.780000000002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2299.5708154506433</v>
      </c>
      <c r="N40" s="99">
        <f>M40/L40</f>
        <v>383.2618025751072</v>
      </c>
      <c r="O40" s="101">
        <f>L40-I40</f>
        <v>0</v>
      </c>
      <c r="P40" s="102">
        <f>N40-K40</f>
        <v>-50.071530758226118</v>
      </c>
      <c r="Q40" s="103">
        <f>N40/K40</f>
        <v>0.88445031363486282</v>
      </c>
      <c r="R40" s="273"/>
      <c r="S40" s="1">
        <v>0.31069444444444444</v>
      </c>
      <c r="T40" s="2">
        <v>0.34305555555555556</v>
      </c>
      <c r="U40" s="104">
        <v>5.3999999999999648</v>
      </c>
      <c r="V40" s="105">
        <v>46.600000000000009</v>
      </c>
      <c r="W40" s="106"/>
      <c r="X40" s="113"/>
      <c r="Y40" s="265"/>
      <c r="Z40" s="266"/>
      <c r="AA40" s="111">
        <f>M40-J40</f>
        <v>-300.42918454935671</v>
      </c>
      <c r="AB40" s="103">
        <f>M40/J40</f>
        <v>0.88445031363486282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2367</v>
      </c>
      <c r="G41" s="95">
        <f t="shared" si="9"/>
        <v>34297.83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2299.2984349703179</v>
      </c>
      <c r="N41" s="99">
        <f>M41/L41</f>
        <v>383.21640582838631</v>
      </c>
      <c r="O41" s="101">
        <f>L41-I41</f>
        <v>0</v>
      </c>
      <c r="P41" s="102">
        <f>N41-K41</f>
        <v>-50.116927504947</v>
      </c>
      <c r="Q41" s="103">
        <f>N41/K41</f>
        <v>0.88434555191166075</v>
      </c>
      <c r="R41" s="273"/>
      <c r="S41" s="1">
        <v>0.34668981481481481</v>
      </c>
      <c r="T41" s="2">
        <v>0.38958333333333334</v>
      </c>
      <c r="U41" s="104">
        <v>5.2333333333333254</v>
      </c>
      <c r="V41" s="105">
        <v>61.76666666666668</v>
      </c>
      <c r="W41" s="106"/>
      <c r="X41" s="113"/>
      <c r="Y41" s="265"/>
      <c r="Z41" s="266"/>
      <c r="AA41" s="111">
        <f>M41-J41</f>
        <v>-300.70156502968211</v>
      </c>
      <c r="AB41" s="103">
        <f>M41/J41</f>
        <v>0.88434555191166075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2299.4332272219585</v>
      </c>
      <c r="N55" s="139">
        <f>M55/L55</f>
        <v>383.23887120365976</v>
      </c>
      <c r="O55" s="140">
        <f>L55-I55</f>
        <v>0</v>
      </c>
      <c r="P55" s="141">
        <f>N55-K55</f>
        <v>-50.094462129673559</v>
      </c>
      <c r="Q55" s="142">
        <f>N55/K55</f>
        <v>0.88439739508536874</v>
      </c>
      <c r="R55" s="274"/>
      <c r="S55" s="143">
        <f>S39</f>
        <v>0.25004629629629632</v>
      </c>
      <c r="T55" s="144">
        <f>INDEX(T39:T54,COUNTA(T39:T54))</f>
        <v>0.38958333333333334</v>
      </c>
      <c r="U55" s="145"/>
      <c r="V55" s="156"/>
      <c r="W55" s="135"/>
      <c r="X55" s="139"/>
      <c r="Y55" s="261"/>
      <c r="Z55" s="262"/>
      <c r="AA55" s="157">
        <f>M55-J55</f>
        <v>-300.56677277804147</v>
      </c>
      <c r="AB55" s="142">
        <f>M55/J55</f>
        <v>0.88439739508536863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2671</v>
      </c>
      <c r="G56" s="95">
        <f t="shared" ref="G56:G57" si="14">E56*F56</f>
        <v>51790.69</v>
      </c>
      <c r="H56" s="96"/>
      <c r="I56" s="97">
        <v>6</v>
      </c>
      <c r="J56" s="98">
        <v>2500</v>
      </c>
      <c r="K56" s="99">
        <f t="shared" si="12"/>
        <v>416.66666666666669</v>
      </c>
      <c r="L56" s="100">
        <v>6</v>
      </c>
      <c r="M56" s="98">
        <f>F56/V56*60</f>
        <v>2216.5975103734454</v>
      </c>
      <c r="N56" s="99">
        <f>M56/L56</f>
        <v>369.43291839557423</v>
      </c>
      <c r="O56" s="101">
        <f>L56-I56</f>
        <v>0</v>
      </c>
      <c r="P56" s="102">
        <f>N56-K56</f>
        <v>-47.233748271092452</v>
      </c>
      <c r="Q56" s="103">
        <f>N56/K56</f>
        <v>0.88663900414937813</v>
      </c>
      <c r="R56" s="272">
        <f>Q72</f>
        <v>0.88677346122911327</v>
      </c>
      <c r="S56" s="1">
        <v>0.32430555555555557</v>
      </c>
      <c r="T56" s="2">
        <v>0.37451388888888887</v>
      </c>
      <c r="U56" s="104">
        <v>6.0000000000000586</v>
      </c>
      <c r="V56" s="105">
        <v>72.299999999999955</v>
      </c>
      <c r="W56" s="106"/>
      <c r="X56" s="171"/>
      <c r="Y56" s="275"/>
      <c r="Z56" s="276"/>
      <c r="AA56" s="109">
        <f>M56-J56</f>
        <v>-283.4024896265546</v>
      </c>
      <c r="AB56" s="152">
        <f>M56/J56</f>
        <v>0.88663900414937813</v>
      </c>
      <c r="AC56" s="277">
        <f>AB72</f>
        <v>0.88677346122911327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3438</v>
      </c>
      <c r="G57" s="95">
        <f t="shared" si="14"/>
        <v>67728.599999999991</v>
      </c>
      <c r="H57" s="113"/>
      <c r="I57" s="97">
        <v>6</v>
      </c>
      <c r="J57" s="98">
        <v>2500</v>
      </c>
      <c r="K57" s="99">
        <f t="shared" si="12"/>
        <v>416.66666666666669</v>
      </c>
      <c r="L57" s="114">
        <v>6</v>
      </c>
      <c r="M57" s="98">
        <f>F57/V57*60</f>
        <v>2217.2697957721216</v>
      </c>
      <c r="N57" s="99">
        <f>M57/L57</f>
        <v>369.54496596202029</v>
      </c>
      <c r="O57" s="101">
        <f>L57-I57</f>
        <v>0</v>
      </c>
      <c r="P57" s="102">
        <f>N57-K57</f>
        <v>-47.1217007046464</v>
      </c>
      <c r="Q57" s="103">
        <f>N57/K57</f>
        <v>0.88690791830884863</v>
      </c>
      <c r="R57" s="273"/>
      <c r="S57" s="1">
        <v>0.37847222222222215</v>
      </c>
      <c r="T57" s="2">
        <v>0.44307870370370372</v>
      </c>
      <c r="U57" s="104">
        <v>5.6999999999999318</v>
      </c>
      <c r="V57" s="105">
        <v>93.033333333333459</v>
      </c>
      <c r="W57" s="106"/>
      <c r="X57" s="113"/>
      <c r="Y57" s="265"/>
      <c r="Z57" s="266"/>
      <c r="AA57" s="111">
        <f>M57-J57</f>
        <v>-282.7302042278784</v>
      </c>
      <c r="AB57" s="103">
        <f>M57/J57</f>
        <v>0.88690791830884863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2216.9336530727833</v>
      </c>
      <c r="N72" s="139">
        <f t="shared" ref="N72:N77" si="18">M72/L72</f>
        <v>369.48894217879723</v>
      </c>
      <c r="O72" s="140">
        <f t="shared" ref="O72:O77" si="19">L72-I72</f>
        <v>0</v>
      </c>
      <c r="P72" s="141">
        <f t="shared" ref="P72:P77" si="20">N72-K72</f>
        <v>-47.177724487869455</v>
      </c>
      <c r="Q72" s="142">
        <f t="shared" ref="Q72:Q77" si="21">N72/K72</f>
        <v>0.88677346122911327</v>
      </c>
      <c r="R72" s="274"/>
      <c r="S72" s="143">
        <f>S56</f>
        <v>0.32430555555555557</v>
      </c>
      <c r="T72" s="144">
        <f>INDEX(T56:T71,COUNTA(T56:T71))</f>
        <v>0.44307870370370372</v>
      </c>
      <c r="U72" s="145"/>
      <c r="V72" s="156"/>
      <c r="W72" s="135"/>
      <c r="X72" s="139"/>
      <c r="Y72" s="261"/>
      <c r="Z72" s="262"/>
      <c r="AA72" s="157">
        <f t="shared" ref="AA72:AA77" si="22">M72-J72</f>
        <v>-283.06634692721673</v>
      </c>
      <c r="AB72" s="142">
        <f t="shared" ref="AB72:AB77" si="23">M72/J72</f>
        <v>0.88677346122911327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3288</v>
      </c>
      <c r="G73" s="159">
        <f t="shared" ref="G73:G77" si="24">E73*F73</f>
        <v>70527.599999999991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2939.3593245592251</v>
      </c>
      <c r="N73" s="163">
        <f t="shared" si="18"/>
        <v>734.83983113980628</v>
      </c>
      <c r="O73" s="165">
        <f t="shared" si="19"/>
        <v>0</v>
      </c>
      <c r="P73" s="166">
        <f t="shared" si="20"/>
        <v>-90.160168860193721</v>
      </c>
      <c r="Q73" s="152">
        <f t="shared" si="21"/>
        <v>0.89071494683612884</v>
      </c>
      <c r="R73" s="272">
        <f>Q89</f>
        <v>0.88901687806059626</v>
      </c>
      <c r="S73" s="167">
        <v>0.16666666666666666</v>
      </c>
      <c r="T73" s="168">
        <v>0.21327546296296296</v>
      </c>
      <c r="U73" s="169"/>
      <c r="V73" s="170">
        <v>67.116666666666674</v>
      </c>
      <c r="W73" s="173"/>
      <c r="X73" s="151"/>
      <c r="Y73" s="275"/>
      <c r="Z73" s="276"/>
      <c r="AA73" s="109">
        <f t="shared" si="22"/>
        <v>-360.64067544077488</v>
      </c>
      <c r="AB73" s="152">
        <f t="shared" si="23"/>
        <v>0.89071494683612884</v>
      </c>
      <c r="AC73" s="277">
        <f>AB89</f>
        <v>0.88901687806059626</v>
      </c>
    </row>
    <row r="74" spans="1:29" ht="15.75" customHeight="1">
      <c r="A74" s="281"/>
      <c r="B74" s="92" t="s">
        <v>111</v>
      </c>
      <c r="C74" s="263" t="s">
        <v>116</v>
      </c>
      <c r="D74" s="264"/>
      <c r="E74" s="93">
        <v>17.89</v>
      </c>
      <c r="F74" s="94">
        <v>3442</v>
      </c>
      <c r="G74" s="95">
        <f t="shared" si="24"/>
        <v>61577.380000000005</v>
      </c>
      <c r="H74" s="96"/>
      <c r="I74" s="97">
        <v>4</v>
      </c>
      <c r="J74" s="98">
        <v>3300</v>
      </c>
      <c r="K74" s="99">
        <f t="shared" ref="K74:K77" si="25">J74/I74</f>
        <v>825</v>
      </c>
      <c r="L74" s="100">
        <v>4</v>
      </c>
      <c r="M74" s="98">
        <f>F74/V74*60</f>
        <v>2936.3033175355445</v>
      </c>
      <c r="N74" s="99">
        <f t="shared" si="18"/>
        <v>734.07582938388612</v>
      </c>
      <c r="O74" s="101">
        <f t="shared" si="19"/>
        <v>0</v>
      </c>
      <c r="P74" s="102">
        <f t="shared" si="20"/>
        <v>-90.924170616113884</v>
      </c>
      <c r="Q74" s="103">
        <f t="shared" si="21"/>
        <v>0.88978888410168011</v>
      </c>
      <c r="R74" s="273"/>
      <c r="S74" s="1">
        <v>0.21736111111111112</v>
      </c>
      <c r="T74" s="2">
        <v>0.26620370370370372</v>
      </c>
      <c r="U74" s="104">
        <v>5.8833333333333471</v>
      </c>
      <c r="V74" s="105">
        <v>70.333333333333343</v>
      </c>
      <c r="W74" s="106"/>
      <c r="X74" s="107"/>
      <c r="Y74" s="265"/>
      <c r="Z74" s="266"/>
      <c r="AA74" s="111">
        <f t="shared" si="22"/>
        <v>-363.69668246445553</v>
      </c>
      <c r="AB74" s="103">
        <f t="shared" si="23"/>
        <v>0.88978888410168011</v>
      </c>
      <c r="AC74" s="278"/>
    </row>
    <row r="75" spans="1:29" ht="15.75" customHeight="1">
      <c r="A75" s="281"/>
      <c r="B75" s="92" t="s">
        <v>111</v>
      </c>
      <c r="C75" s="263" t="s">
        <v>115</v>
      </c>
      <c r="D75" s="264"/>
      <c r="E75" s="93">
        <v>22.28</v>
      </c>
      <c r="F75" s="94">
        <v>1387</v>
      </c>
      <c r="G75" s="95">
        <f t="shared" si="24"/>
        <v>30902.36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2932.0023487962408</v>
      </c>
      <c r="N75" s="99">
        <f t="shared" si="18"/>
        <v>586.40046975924815</v>
      </c>
      <c r="O75" s="101">
        <f t="shared" si="19"/>
        <v>0</v>
      </c>
      <c r="P75" s="102">
        <f t="shared" si="20"/>
        <v>-73.599530240751847</v>
      </c>
      <c r="Q75" s="103">
        <f t="shared" si="21"/>
        <v>0.88848556024128511</v>
      </c>
      <c r="R75" s="273"/>
      <c r="S75" s="1">
        <v>0.26944444444444443</v>
      </c>
      <c r="T75" s="2">
        <v>0.28915509259259259</v>
      </c>
      <c r="U75" s="104">
        <v>4.6666666666666234</v>
      </c>
      <c r="V75" s="105">
        <v>28.383333333333347</v>
      </c>
      <c r="W75" s="106"/>
      <c r="X75" s="107"/>
      <c r="Y75" s="265"/>
      <c r="Z75" s="266"/>
      <c r="AA75" s="111">
        <f t="shared" si="22"/>
        <v>-367.99765120375923</v>
      </c>
      <c r="AB75" s="103">
        <f t="shared" si="23"/>
        <v>0.88848556024128511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5186</v>
      </c>
      <c r="G76" s="95">
        <f t="shared" si="24"/>
        <v>111239.7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2931.3235986811123</v>
      </c>
      <c r="N76" s="99">
        <f t="shared" si="18"/>
        <v>977.10786622703745</v>
      </c>
      <c r="O76" s="101">
        <f t="shared" si="19"/>
        <v>0</v>
      </c>
      <c r="P76" s="102">
        <f t="shared" si="20"/>
        <v>-122.89213377296255</v>
      </c>
      <c r="Q76" s="103">
        <f t="shared" si="21"/>
        <v>0.88827987838821587</v>
      </c>
      <c r="R76" s="273"/>
      <c r="S76" s="1">
        <v>0.29305555555555557</v>
      </c>
      <c r="T76" s="2">
        <v>0.36677083333333332</v>
      </c>
      <c r="U76" s="104">
        <v>5.616666666666692</v>
      </c>
      <c r="V76" s="105">
        <v>106.14999999999996</v>
      </c>
      <c r="W76" s="106"/>
      <c r="X76" s="107"/>
      <c r="Y76" s="265"/>
      <c r="Z76" s="266"/>
      <c r="AA76" s="111">
        <f t="shared" si="22"/>
        <v>-368.67640131888766</v>
      </c>
      <c r="AB76" s="103">
        <f t="shared" si="23"/>
        <v>0.88827987838821587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5849</v>
      </c>
      <c r="G77" s="95">
        <f t="shared" si="24"/>
        <v>97444.34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2929.7898984277167</v>
      </c>
      <c r="N77" s="99">
        <f t="shared" si="18"/>
        <v>732.44747460692918</v>
      </c>
      <c r="O77" s="101">
        <f t="shared" si="19"/>
        <v>0</v>
      </c>
      <c r="P77" s="102">
        <f t="shared" si="20"/>
        <v>-92.552525393070823</v>
      </c>
      <c r="Q77" s="103">
        <f t="shared" si="21"/>
        <v>0.8878151207356717</v>
      </c>
      <c r="R77" s="273"/>
      <c r="S77" s="1">
        <v>0.3709837962962963</v>
      </c>
      <c r="T77" s="2">
        <v>0.45416666666666666</v>
      </c>
      <c r="U77" s="104">
        <v>6.0666666666666824</v>
      </c>
      <c r="V77" s="105">
        <v>119.78333333333333</v>
      </c>
      <c r="W77" s="106"/>
      <c r="X77" s="107"/>
      <c r="Y77" s="265"/>
      <c r="Z77" s="266"/>
      <c r="AA77" s="111">
        <f t="shared" si="22"/>
        <v>-370.21010157228329</v>
      </c>
      <c r="AB77" s="103">
        <f t="shared" si="23"/>
        <v>0.8878151207356717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2933.7556975999678</v>
      </c>
      <c r="N89" s="139">
        <f>M89/L89</f>
        <v>733.43892439999195</v>
      </c>
      <c r="O89" s="140">
        <f>L89-I89</f>
        <v>0</v>
      </c>
      <c r="P89" s="141">
        <f>N89-K89</f>
        <v>-91.561075600008053</v>
      </c>
      <c r="Q89" s="142">
        <f>N89/K89</f>
        <v>0.88901687806059626</v>
      </c>
      <c r="R89" s="274"/>
      <c r="S89" s="143">
        <f>S73</f>
        <v>0.16666666666666666</v>
      </c>
      <c r="T89" s="144">
        <f>INDEX(T73:T88,COUNTA(T73:T88))</f>
        <v>0.45416666666666666</v>
      </c>
      <c r="U89" s="145"/>
      <c r="V89" s="156"/>
      <c r="W89" s="89"/>
      <c r="X89" s="91"/>
      <c r="Y89" s="261"/>
      <c r="Z89" s="262"/>
      <c r="AA89" s="157">
        <f>M89-J89</f>
        <v>-366.24430240003221</v>
      </c>
      <c r="AB89" s="142">
        <f>M89/J89</f>
        <v>0.88901687806059626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1935</v>
      </c>
      <c r="G90" s="159">
        <f t="shared" ref="G90:G93" si="29">E90*F90</f>
        <v>35178.300000000003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3098.7544483985757</v>
      </c>
      <c r="N90" s="163">
        <f>M90/L90</f>
        <v>1032.9181494661918</v>
      </c>
      <c r="O90" s="165">
        <f>L90-I90</f>
        <v>0</v>
      </c>
      <c r="P90" s="166">
        <f>N90-K90</f>
        <v>-167.08185053380816</v>
      </c>
      <c r="Q90" s="152">
        <f>N90/K90</f>
        <v>0.86076512455515986</v>
      </c>
      <c r="R90" s="272">
        <f>Q106</f>
        <v>0.86710631550305717</v>
      </c>
      <c r="S90" s="167">
        <v>0.16666666666666666</v>
      </c>
      <c r="T90" s="168">
        <v>0.19268518518518518</v>
      </c>
      <c r="U90" s="169"/>
      <c r="V90" s="170">
        <v>37.466666666666676</v>
      </c>
      <c r="W90" s="173"/>
      <c r="X90" s="151"/>
      <c r="Y90" s="275"/>
      <c r="Z90" s="276"/>
      <c r="AA90" s="109">
        <f>M90-J90</f>
        <v>-501.24555160142427</v>
      </c>
      <c r="AB90" s="152">
        <f>M90/J90</f>
        <v>0.86076512455515997</v>
      </c>
      <c r="AC90" s="277">
        <f>AB106</f>
        <v>0.86710631550305717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2738</v>
      </c>
      <c r="G91" s="95">
        <f t="shared" si="29"/>
        <v>49776.84</v>
      </c>
      <c r="H91" s="96"/>
      <c r="I91" s="97">
        <v>3</v>
      </c>
      <c r="J91" s="98">
        <v>3600</v>
      </c>
      <c r="K91" s="99">
        <f t="shared" ref="K91:K128" si="30">J91/I91</f>
        <v>1200</v>
      </c>
      <c r="L91" s="100">
        <v>3</v>
      </c>
      <c r="M91" s="98">
        <f>F91/V91*60</f>
        <v>3099.6226415094307</v>
      </c>
      <c r="N91" s="99">
        <f>M91/L91</f>
        <v>1033.2075471698101</v>
      </c>
      <c r="O91" s="101">
        <f>L91-I91</f>
        <v>0</v>
      </c>
      <c r="P91" s="102">
        <f>N91-K91</f>
        <v>-166.79245283018986</v>
      </c>
      <c r="Q91" s="103">
        <f>N91/K91</f>
        <v>0.86100628930817513</v>
      </c>
      <c r="R91" s="273"/>
      <c r="S91" s="1">
        <v>0.20347222222222219</v>
      </c>
      <c r="T91" s="2">
        <v>0.24027777777777778</v>
      </c>
      <c r="U91" s="104">
        <v>15.533333333333296</v>
      </c>
      <c r="V91" s="105">
        <v>53.00000000000005</v>
      </c>
      <c r="W91" s="106"/>
      <c r="X91" s="107"/>
      <c r="Y91" s="265"/>
      <c r="Z91" s="266"/>
      <c r="AA91" s="111">
        <f>M91-J91</f>
        <v>-500.37735849056935</v>
      </c>
      <c r="AB91" s="103">
        <f>M91/J91</f>
        <v>0.86100628930817513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7151</v>
      </c>
      <c r="G92" s="95">
        <f t="shared" si="29"/>
        <v>102116.28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3100.8913514815708</v>
      </c>
      <c r="N92" s="99">
        <f>M92/L92</f>
        <v>1033.6304504938569</v>
      </c>
      <c r="O92" s="101">
        <f>L92-I92</f>
        <v>0</v>
      </c>
      <c r="P92" s="102">
        <f>N92-K92</f>
        <v>-166.36954950614313</v>
      </c>
      <c r="Q92" s="103">
        <f>N92/K92</f>
        <v>0.86135870874488074</v>
      </c>
      <c r="R92" s="273"/>
      <c r="S92" s="1">
        <v>0.25416666666666665</v>
      </c>
      <c r="T92" s="2">
        <v>0.35025462962962961</v>
      </c>
      <c r="U92" s="104">
        <v>19.999999999999968</v>
      </c>
      <c r="V92" s="105">
        <v>138.36666666666667</v>
      </c>
      <c r="W92" s="106"/>
      <c r="X92" s="107"/>
      <c r="Y92" s="265"/>
      <c r="Z92" s="266"/>
      <c r="AA92" s="111">
        <f>M92-J92</f>
        <v>-499.10864851842916</v>
      </c>
      <c r="AB92" s="103">
        <f>M92/J92</f>
        <v>0.86135870874488074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5984</v>
      </c>
      <c r="G93" s="95">
        <f t="shared" si="29"/>
        <v>83955.51999999999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2666.7987125526124</v>
      </c>
      <c r="N93" s="99">
        <f>M93/L93</f>
        <v>888.93290418420418</v>
      </c>
      <c r="O93" s="101">
        <f>L93-I93</f>
        <v>0</v>
      </c>
      <c r="P93" s="102">
        <f>N93-K93</f>
        <v>-111.06709581579582</v>
      </c>
      <c r="Q93" s="103">
        <f>N93/K93</f>
        <v>0.88893290418420423</v>
      </c>
      <c r="R93" s="273"/>
      <c r="S93" s="1">
        <v>0.36206018518518518</v>
      </c>
      <c r="T93" s="2">
        <v>0.45555555555555555</v>
      </c>
      <c r="U93" s="104">
        <v>17.000000000000021</v>
      </c>
      <c r="V93" s="105">
        <v>134.63333333333333</v>
      </c>
      <c r="W93" s="106"/>
      <c r="X93" s="107"/>
      <c r="Y93" s="265"/>
      <c r="Z93" s="266"/>
      <c r="AA93" s="111">
        <f>M93-J93</f>
        <v>-333.20128744738759</v>
      </c>
      <c r="AB93" s="103">
        <f>M93/J93</f>
        <v>0.88893290418420412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2991.5167884855473</v>
      </c>
      <c r="N106" s="139">
        <f t="shared" ref="N106:N112" si="34">M106/L106</f>
        <v>997.17226282851573</v>
      </c>
      <c r="O106" s="140">
        <f t="shared" ref="O106:O112" si="35">L106-I106</f>
        <v>0</v>
      </c>
      <c r="P106" s="141">
        <f t="shared" ref="P106:P112" si="36">N106-K106</f>
        <v>-152.82773717148427</v>
      </c>
      <c r="Q106" s="142">
        <f t="shared" ref="Q106:Q112" si="37">N106/K106</f>
        <v>0.86710631550305717</v>
      </c>
      <c r="R106" s="274"/>
      <c r="S106" s="143">
        <f>S90</f>
        <v>0.16666666666666666</v>
      </c>
      <c r="T106" s="144">
        <f>INDEX(T90:T105,COUNTA(T90:T105))</f>
        <v>0.45555555555555555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-458.48321151445271</v>
      </c>
      <c r="AB106" s="142">
        <f t="shared" ref="AB106:AB112" si="39">M106/J106</f>
        <v>0.86710631550305717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2086</v>
      </c>
      <c r="G107" s="159">
        <f t="shared" ref="G107:G112" si="40">E107*F107</f>
        <v>52212.58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2903.9443155452423</v>
      </c>
      <c r="N107" s="163">
        <f t="shared" si="34"/>
        <v>725.98607888631057</v>
      </c>
      <c r="O107" s="165">
        <f t="shared" si="35"/>
        <v>0</v>
      </c>
      <c r="P107" s="166">
        <f t="shared" si="36"/>
        <v>-99.013921113689435</v>
      </c>
      <c r="Q107" s="152">
        <f t="shared" si="37"/>
        <v>0.8799831259228007</v>
      </c>
      <c r="R107" s="272">
        <f>Q123</f>
        <v>0.88375508108961398</v>
      </c>
      <c r="S107" s="167">
        <v>0.16666666666666666</v>
      </c>
      <c r="T107" s="168">
        <v>0.19659722222222223</v>
      </c>
      <c r="U107" s="169"/>
      <c r="V107" s="170">
        <v>43.100000000000023</v>
      </c>
      <c r="W107" s="168"/>
      <c r="X107" s="171"/>
      <c r="Y107" s="275"/>
      <c r="Z107" s="276"/>
      <c r="AA107" s="109">
        <f t="shared" si="38"/>
        <v>-396.05568445475774</v>
      </c>
      <c r="AB107" s="152">
        <f t="shared" si="39"/>
        <v>0.8799831259228007</v>
      </c>
      <c r="AC107" s="277">
        <f>AB123</f>
        <v>0.88375508108961398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1684</v>
      </c>
      <c r="G108" s="95">
        <f t="shared" si="40"/>
        <v>42857.799999999996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2903.4482758620684</v>
      </c>
      <c r="N108" s="99">
        <f t="shared" si="34"/>
        <v>725.8620689655171</v>
      </c>
      <c r="O108" s="101">
        <f t="shared" si="35"/>
        <v>0</v>
      </c>
      <c r="P108" s="102">
        <f t="shared" si="36"/>
        <v>-99.137931034482904</v>
      </c>
      <c r="Q108" s="103">
        <f t="shared" si="37"/>
        <v>0.87983281086729348</v>
      </c>
      <c r="R108" s="273"/>
      <c r="S108" s="1">
        <v>0.20777777777777778</v>
      </c>
      <c r="T108" s="2">
        <v>0.23194444444444445</v>
      </c>
      <c r="U108" s="104">
        <v>16.099999999999998</v>
      </c>
      <c r="V108" s="105">
        <v>34.800000000000004</v>
      </c>
      <c r="W108" s="106"/>
      <c r="X108" s="113"/>
      <c r="Y108" s="265"/>
      <c r="Z108" s="266"/>
      <c r="AA108" s="111">
        <f t="shared" si="38"/>
        <v>-396.55172413793161</v>
      </c>
      <c r="AB108" s="103">
        <f t="shared" si="39"/>
        <v>0.87983281086729348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537</v>
      </c>
      <c r="G109" s="95">
        <f t="shared" si="40"/>
        <v>14354.01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2907.0676691729354</v>
      </c>
      <c r="N109" s="99">
        <f t="shared" si="34"/>
        <v>726.76691729323386</v>
      </c>
      <c r="O109" s="101">
        <f t="shared" si="35"/>
        <v>0</v>
      </c>
      <c r="P109" s="102">
        <f t="shared" si="36"/>
        <v>-98.23308270676614</v>
      </c>
      <c r="Q109" s="103">
        <f t="shared" si="37"/>
        <v>0.88092959671907134</v>
      </c>
      <c r="R109" s="273"/>
      <c r="S109" s="1">
        <v>0.24305555555555555</v>
      </c>
      <c r="T109" s="2">
        <v>0.2507523148148148</v>
      </c>
      <c r="U109" s="104">
        <v>15.999999999999982</v>
      </c>
      <c r="V109" s="105">
        <v>11.083333333333321</v>
      </c>
      <c r="W109" s="106"/>
      <c r="X109" s="113"/>
      <c r="Y109" s="265"/>
      <c r="Z109" s="266"/>
      <c r="AA109" s="111">
        <f t="shared" si="38"/>
        <v>-392.93233082706456</v>
      </c>
      <c r="AB109" s="103">
        <f t="shared" si="39"/>
        <v>0.88092959671907134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2511</v>
      </c>
      <c r="G110" s="95">
        <f t="shared" si="40"/>
        <v>75330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2679.1938352104339</v>
      </c>
      <c r="N110" s="99">
        <f t="shared" si="34"/>
        <v>669.79845880260848</v>
      </c>
      <c r="O110" s="101">
        <f t="shared" si="35"/>
        <v>0</v>
      </c>
      <c r="P110" s="102">
        <f t="shared" si="36"/>
        <v>-80.201541197391521</v>
      </c>
      <c r="Q110" s="103">
        <f t="shared" si="37"/>
        <v>0.89306461173681129</v>
      </c>
      <c r="R110" s="273"/>
      <c r="S110" s="1">
        <v>0.26111111111111113</v>
      </c>
      <c r="T110" s="2">
        <v>0.30016203703703703</v>
      </c>
      <c r="U110" s="104">
        <v>14.916666666666707</v>
      </c>
      <c r="V110" s="105">
        <v>56.233333333333306</v>
      </c>
      <c r="W110" s="106"/>
      <c r="X110" s="107"/>
      <c r="Y110" s="265"/>
      <c r="Z110" s="266"/>
      <c r="AA110" s="111">
        <f t="shared" si="38"/>
        <v>-320.80616478956608</v>
      </c>
      <c r="AB110" s="103">
        <f t="shared" si="39"/>
        <v>0.89306461173681129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2190</v>
      </c>
      <c r="G111" s="95">
        <f t="shared" si="40"/>
        <v>54355.8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2897.4641675854482</v>
      </c>
      <c r="N111" s="99">
        <f t="shared" si="34"/>
        <v>724.36604189636205</v>
      </c>
      <c r="O111" s="101">
        <f t="shared" si="35"/>
        <v>0</v>
      </c>
      <c r="P111" s="102">
        <f t="shared" si="36"/>
        <v>-100.63395810363795</v>
      </c>
      <c r="Q111" s="103">
        <f t="shared" si="37"/>
        <v>0.87801944472286308</v>
      </c>
      <c r="R111" s="273"/>
      <c r="S111" s="1">
        <v>0.31041666666666667</v>
      </c>
      <c r="T111" s="2">
        <v>0.34190972222222221</v>
      </c>
      <c r="U111" s="104">
        <v>14.766666666666683</v>
      </c>
      <c r="V111" s="105">
        <v>45.349999999999973</v>
      </c>
      <c r="W111" s="106"/>
      <c r="X111" s="107"/>
      <c r="Y111" s="265"/>
      <c r="Z111" s="266"/>
      <c r="AA111" s="111">
        <f t="shared" si="38"/>
        <v>-402.53583241455181</v>
      </c>
      <c r="AB111" s="103">
        <f t="shared" si="39"/>
        <v>0.87801944472286308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3663</v>
      </c>
      <c r="G112" s="115">
        <f t="shared" si="40"/>
        <v>109890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2676.9792935444589</v>
      </c>
      <c r="N112" s="99">
        <f t="shared" si="34"/>
        <v>892.32643118148633</v>
      </c>
      <c r="O112" s="101">
        <f t="shared" si="35"/>
        <v>0</v>
      </c>
      <c r="P112" s="102">
        <f t="shared" si="36"/>
        <v>-107.67356881851367</v>
      </c>
      <c r="Q112" s="103">
        <f t="shared" si="37"/>
        <v>0.89232643118148636</v>
      </c>
      <c r="R112" s="273"/>
      <c r="S112" s="1">
        <v>0.3527777777777778</v>
      </c>
      <c r="T112" s="2">
        <v>0.40979166666666667</v>
      </c>
      <c r="U112" s="104">
        <v>15.650000000000048</v>
      </c>
      <c r="V112" s="105">
        <v>82.099999999999966</v>
      </c>
      <c r="W112" s="106"/>
      <c r="X112" s="4"/>
      <c r="Y112" s="265"/>
      <c r="Z112" s="266"/>
      <c r="AA112" s="111">
        <f t="shared" si="38"/>
        <v>-323.02070645554113</v>
      </c>
      <c r="AB112" s="103">
        <f t="shared" si="39"/>
        <v>0.89232643118148625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2828.0162594867647</v>
      </c>
      <c r="N123" s="139">
        <f t="shared" ref="N123:N128" si="45">M123/L123</f>
        <v>737.74337204002552</v>
      </c>
      <c r="O123" s="140">
        <f t="shared" ref="O123:O128" si="46">L123-I123</f>
        <v>0</v>
      </c>
      <c r="P123" s="141">
        <f t="shared" ref="P123:P128" si="47">N123-K123</f>
        <v>-97.03923665562661</v>
      </c>
      <c r="Q123" s="142">
        <f t="shared" ref="Q123:Q128" si="48">N123/K123</f>
        <v>0.88375508108961398</v>
      </c>
      <c r="R123" s="274"/>
      <c r="S123" s="143">
        <f>S107</f>
        <v>0.16666666666666666</v>
      </c>
      <c r="T123" s="144">
        <f>INDEX(T107:T122,COUNTA(T107:T122))</f>
        <v>0.40979166666666667</v>
      </c>
      <c r="U123" s="145"/>
      <c r="V123" s="156"/>
      <c r="W123" s="135"/>
      <c r="X123" s="139"/>
      <c r="Y123" s="261"/>
      <c r="Z123" s="262"/>
      <c r="AA123" s="157">
        <f t="shared" ref="AA123:AA128" si="49">M123-J123</f>
        <v>-371.98374051323526</v>
      </c>
      <c r="AB123" s="142">
        <f t="shared" ref="AB123:AB128" si="50">M123/J123</f>
        <v>0.88375508108961398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435</v>
      </c>
      <c r="G124" s="159">
        <f t="shared" ref="G124:G128" si="51">E124*F124</f>
        <v>5837.7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3170.0404858299976</v>
      </c>
      <c r="N124" s="163">
        <f t="shared" si="45"/>
        <v>528.34008097166623</v>
      </c>
      <c r="O124" s="165">
        <f t="shared" si="46"/>
        <v>0</v>
      </c>
      <c r="P124" s="166">
        <f t="shared" si="47"/>
        <v>-71.659919028333775</v>
      </c>
      <c r="Q124" s="152">
        <f t="shared" si="48"/>
        <v>0.88056680161944367</v>
      </c>
      <c r="R124" s="272">
        <f>Q140</f>
        <v>0.85848652700023753</v>
      </c>
      <c r="S124" s="167">
        <v>0.70833333333333337</v>
      </c>
      <c r="T124" s="168">
        <v>0.71405092592592589</v>
      </c>
      <c r="U124" s="169"/>
      <c r="V124" s="170">
        <v>8.2333333333332348</v>
      </c>
      <c r="W124" s="168"/>
      <c r="X124" s="171"/>
      <c r="Y124" s="275"/>
      <c r="Z124" s="276"/>
      <c r="AA124" s="109">
        <f t="shared" si="49"/>
        <v>-429.95951417000242</v>
      </c>
      <c r="AB124" s="152">
        <f t="shared" si="50"/>
        <v>0.88056680161944378</v>
      </c>
      <c r="AC124" s="277">
        <f>AB140</f>
        <v>0.85848652700023753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2025</v>
      </c>
      <c r="G125" s="95">
        <f t="shared" si="51"/>
        <v>51921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3135.4838709677433</v>
      </c>
      <c r="N125" s="99">
        <f t="shared" si="45"/>
        <v>285.04398826979485</v>
      </c>
      <c r="O125" s="101">
        <f t="shared" si="46"/>
        <v>0</v>
      </c>
      <c r="P125" s="102">
        <f t="shared" si="47"/>
        <v>-42.2287390029324</v>
      </c>
      <c r="Q125" s="103">
        <f t="shared" si="48"/>
        <v>0.87096774193548432</v>
      </c>
      <c r="R125" s="273"/>
      <c r="S125" s="1">
        <v>0.71892361111111114</v>
      </c>
      <c r="T125" s="2">
        <v>0.74583333333333335</v>
      </c>
      <c r="U125" s="104">
        <v>7.016666666666751</v>
      </c>
      <c r="V125" s="105">
        <v>38.749999999999986</v>
      </c>
      <c r="W125" s="106"/>
      <c r="X125" s="113"/>
      <c r="Y125" s="265"/>
      <c r="Z125" s="266"/>
      <c r="AA125" s="111">
        <f t="shared" si="49"/>
        <v>-464.51612903225669</v>
      </c>
      <c r="AB125" s="103">
        <f t="shared" si="50"/>
        <v>0.87096774193548421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2399</v>
      </c>
      <c r="G126" s="95">
        <f t="shared" si="51"/>
        <v>70818.48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3108.8552915766713</v>
      </c>
      <c r="N126" s="99">
        <f t="shared" si="45"/>
        <v>182.87384068098066</v>
      </c>
      <c r="O126" s="101">
        <f t="shared" si="46"/>
        <v>0</v>
      </c>
      <c r="P126" s="102">
        <f t="shared" si="47"/>
        <v>-28.890865201372264</v>
      </c>
      <c r="Q126" s="103">
        <f t="shared" si="48"/>
        <v>0.86357091432685318</v>
      </c>
      <c r="R126" s="273"/>
      <c r="S126" s="1">
        <v>0.74930555555555556</v>
      </c>
      <c r="T126" s="2">
        <v>0.78145833333333337</v>
      </c>
      <c r="U126" s="104">
        <v>4.9999999999999822</v>
      </c>
      <c r="V126" s="105">
        <v>46.30000000000004</v>
      </c>
      <c r="W126" s="106"/>
      <c r="X126" s="113"/>
      <c r="Y126" s="265"/>
      <c r="Z126" s="266"/>
      <c r="AA126" s="111">
        <f t="shared" si="49"/>
        <v>-491.14470842332867</v>
      </c>
      <c r="AB126" s="103">
        <f t="shared" si="50"/>
        <v>0.86357091432685318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2485</v>
      </c>
      <c r="G127" s="95">
        <f t="shared" si="51"/>
        <v>74177.25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3111.6521739130485</v>
      </c>
      <c r="N127" s="99">
        <f t="shared" si="45"/>
        <v>183.0383631713558</v>
      </c>
      <c r="O127" s="101">
        <f t="shared" si="46"/>
        <v>0</v>
      </c>
      <c r="P127" s="102">
        <f t="shared" si="47"/>
        <v>-28.72634271099713</v>
      </c>
      <c r="Q127" s="103">
        <f t="shared" si="48"/>
        <v>0.86434782608695804</v>
      </c>
      <c r="R127" s="273"/>
      <c r="S127" s="1">
        <v>0.78478009259259263</v>
      </c>
      <c r="T127" s="2">
        <v>0.81805555555555554</v>
      </c>
      <c r="U127" s="104">
        <v>4.783333333333335</v>
      </c>
      <c r="V127" s="105">
        <v>47.916666666666586</v>
      </c>
      <c r="W127" s="106"/>
      <c r="X127" s="107"/>
      <c r="Y127" s="265"/>
      <c r="Z127" s="266"/>
      <c r="AA127" s="111">
        <f t="shared" si="49"/>
        <v>-488.3478260869515</v>
      </c>
      <c r="AB127" s="103">
        <f t="shared" si="50"/>
        <v>0.86434782608695793</v>
      </c>
      <c r="AC127" s="278"/>
    </row>
    <row r="128" spans="1:29" ht="15.75" customHeight="1">
      <c r="A128" s="268"/>
      <c r="B128" s="92" t="s">
        <v>111</v>
      </c>
      <c r="C128" s="263" t="s">
        <v>267</v>
      </c>
      <c r="D128" s="264"/>
      <c r="E128" s="93">
        <v>27.14</v>
      </c>
      <c r="F128" s="94">
        <v>5512</v>
      </c>
      <c r="G128" s="95">
        <f t="shared" si="51"/>
        <v>149595.68</v>
      </c>
      <c r="H128" s="113"/>
      <c r="I128" s="97">
        <v>12</v>
      </c>
      <c r="J128" s="98">
        <v>3600</v>
      </c>
      <c r="K128" s="99">
        <f t="shared" si="30"/>
        <v>300</v>
      </c>
      <c r="L128" s="114">
        <v>12</v>
      </c>
      <c r="M128" s="98">
        <f>F128/V128*60</f>
        <v>2926.7256637168161</v>
      </c>
      <c r="N128" s="99">
        <f t="shared" si="45"/>
        <v>243.89380530973469</v>
      </c>
      <c r="O128" s="101">
        <f t="shared" si="46"/>
        <v>0</v>
      </c>
      <c r="P128" s="102">
        <f t="shared" si="47"/>
        <v>-56.106194690265312</v>
      </c>
      <c r="Q128" s="103">
        <f t="shared" si="48"/>
        <v>0.812979351032449</v>
      </c>
      <c r="R128" s="273"/>
      <c r="S128" s="1">
        <v>0.82291666666666663</v>
      </c>
      <c r="T128" s="2">
        <v>0.9013888888888888</v>
      </c>
      <c r="U128" s="104">
        <v>6.9999999999999751</v>
      </c>
      <c r="V128" s="105">
        <v>112.99999999999991</v>
      </c>
      <c r="W128" s="106"/>
      <c r="X128" s="107"/>
      <c r="Y128" s="265"/>
      <c r="Z128" s="266"/>
      <c r="AA128" s="111">
        <f t="shared" si="49"/>
        <v>-673.27433628318386</v>
      </c>
      <c r="AB128" s="103">
        <f t="shared" si="50"/>
        <v>0.81297935103244889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2">AVERAGE(I124:I139)</f>
        <v>12.6</v>
      </c>
      <c r="J140" s="138">
        <f t="shared" si="52"/>
        <v>3600</v>
      </c>
      <c r="K140" s="139">
        <f t="shared" ref="K140" si="53">J140/I140</f>
        <v>285.71428571428572</v>
      </c>
      <c r="L140" s="137">
        <f t="shared" ref="L140:M140" si="54">AVERAGE(L124:L139)</f>
        <v>12.6</v>
      </c>
      <c r="M140" s="138">
        <f t="shared" si="54"/>
        <v>3090.551497200855</v>
      </c>
      <c r="N140" s="139">
        <f t="shared" ref="N140:N145" si="55">M140/L140</f>
        <v>245.28186485721073</v>
      </c>
      <c r="O140" s="140">
        <f t="shared" ref="O140:O145" si="56">L140-I140</f>
        <v>0</v>
      </c>
      <c r="P140" s="141">
        <f t="shared" ref="P140:P145" si="57">N140-K140</f>
        <v>-40.432420857074987</v>
      </c>
      <c r="Q140" s="142">
        <f t="shared" ref="Q140:Q145" si="58">N140/K140</f>
        <v>0.85848652700023753</v>
      </c>
      <c r="R140" s="274"/>
      <c r="S140" s="143">
        <f>S124</f>
        <v>0.70833333333333337</v>
      </c>
      <c r="T140" s="144">
        <f>INDEX(T124:T139,COUNTA(T124:T139))</f>
        <v>0.9013888888888888</v>
      </c>
      <c r="U140" s="145"/>
      <c r="V140" s="156"/>
      <c r="W140" s="135"/>
      <c r="X140" s="139"/>
      <c r="Y140" s="261"/>
      <c r="Z140" s="262"/>
      <c r="AA140" s="157">
        <f t="shared" ref="AA140:AA145" si="59">M140-J140</f>
        <v>-509.44850279914499</v>
      </c>
      <c r="AB140" s="142">
        <f t="shared" ref="AB140:AB145" si="60">M140/J140</f>
        <v>0.85848652700023753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268</v>
      </c>
      <c r="D141" s="271"/>
      <c r="E141" s="158">
        <v>21.04</v>
      </c>
      <c r="F141" s="87">
        <v>5578</v>
      </c>
      <c r="G141" s="159">
        <f t="shared" ref="G141:G145" si="61">E141*F141</f>
        <v>117361.12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2442.919708029197</v>
      </c>
      <c r="N141" s="163">
        <f t="shared" si="55"/>
        <v>610.72992700729924</v>
      </c>
      <c r="O141" s="165">
        <f t="shared" si="56"/>
        <v>0</v>
      </c>
      <c r="P141" s="166">
        <f t="shared" si="57"/>
        <v>-139.27007299270076</v>
      </c>
      <c r="Q141" s="152">
        <f t="shared" si="58"/>
        <v>0.81430656934306567</v>
      </c>
      <c r="R141" s="272">
        <f>Q157</f>
        <v>0.87257267791655135</v>
      </c>
      <c r="S141" s="167">
        <v>0.70833333333333337</v>
      </c>
      <c r="T141" s="168">
        <v>0.80347222222222225</v>
      </c>
      <c r="U141" s="169"/>
      <c r="V141" s="170">
        <v>137</v>
      </c>
      <c r="W141" s="173"/>
      <c r="X141" s="151"/>
      <c r="Y141" s="275"/>
      <c r="Z141" s="276"/>
      <c r="AA141" s="109">
        <f t="shared" si="59"/>
        <v>-557.08029197080305</v>
      </c>
      <c r="AB141" s="152">
        <f t="shared" si="60"/>
        <v>0.81430656934306567</v>
      </c>
      <c r="AC141" s="277">
        <f>AB157</f>
        <v>0.87257267791655135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956</v>
      </c>
      <c r="G142" s="95">
        <f t="shared" si="61"/>
        <v>23087.399999999998</v>
      </c>
      <c r="H142" s="96"/>
      <c r="I142" s="97">
        <v>4</v>
      </c>
      <c r="J142" s="98">
        <v>3000</v>
      </c>
      <c r="K142" s="99">
        <f t="shared" ref="K142:K145" si="62">J142/I142</f>
        <v>750</v>
      </c>
      <c r="L142" s="100">
        <v>4</v>
      </c>
      <c r="M142" s="98">
        <f>F142/V142*60</f>
        <v>2629.1825821237589</v>
      </c>
      <c r="N142" s="99">
        <f t="shared" si="55"/>
        <v>657.29564553093974</v>
      </c>
      <c r="O142" s="101">
        <f t="shared" si="56"/>
        <v>0</v>
      </c>
      <c r="P142" s="102">
        <f t="shared" si="57"/>
        <v>-92.704354469060263</v>
      </c>
      <c r="Q142" s="103">
        <f t="shared" si="58"/>
        <v>0.87639419404125296</v>
      </c>
      <c r="R142" s="273"/>
      <c r="S142" s="1">
        <v>0.80776620370370367</v>
      </c>
      <c r="T142" s="2">
        <v>0.82291666666666663</v>
      </c>
      <c r="U142" s="104">
        <v>6.1833333333332341</v>
      </c>
      <c r="V142" s="105">
        <v>21.816666666666666</v>
      </c>
      <c r="W142" s="106"/>
      <c r="X142" s="107"/>
      <c r="Y142" s="265"/>
      <c r="Z142" s="266"/>
      <c r="AA142" s="111">
        <f t="shared" si="59"/>
        <v>-370.81741787624105</v>
      </c>
      <c r="AB142" s="103">
        <f t="shared" si="60"/>
        <v>0.87639419404125296</v>
      </c>
      <c r="AC142" s="278"/>
    </row>
    <row r="143" spans="1:29" ht="15.75" customHeight="1">
      <c r="A143" s="281"/>
      <c r="B143" s="92" t="s">
        <v>111</v>
      </c>
      <c r="C143" s="263" t="s">
        <v>129</v>
      </c>
      <c r="D143" s="264"/>
      <c r="E143" s="93">
        <v>17.89</v>
      </c>
      <c r="F143" s="94">
        <v>500</v>
      </c>
      <c r="G143" s="95">
        <f t="shared" si="61"/>
        <v>8945</v>
      </c>
      <c r="H143" s="96">
        <v>2</v>
      </c>
      <c r="I143" s="97">
        <v>4</v>
      </c>
      <c r="J143" s="98">
        <v>3300</v>
      </c>
      <c r="K143" s="99">
        <f t="shared" si="62"/>
        <v>825</v>
      </c>
      <c r="L143" s="100">
        <v>4</v>
      </c>
      <c r="M143" s="98">
        <f>F143/V143*60</f>
        <v>2936.3784665578819</v>
      </c>
      <c r="N143" s="99">
        <f t="shared" si="55"/>
        <v>734.09461663947047</v>
      </c>
      <c r="O143" s="101">
        <f t="shared" si="56"/>
        <v>0</v>
      </c>
      <c r="P143" s="102">
        <f t="shared" si="57"/>
        <v>-90.905383360529527</v>
      </c>
      <c r="Q143" s="103">
        <f t="shared" si="58"/>
        <v>0.88981165653269145</v>
      </c>
      <c r="R143" s="273"/>
      <c r="S143" s="1">
        <v>0.82708333333333328</v>
      </c>
      <c r="T143" s="2">
        <v>0.83417824074074076</v>
      </c>
      <c r="U143" s="104">
        <v>5.9999999999999787</v>
      </c>
      <c r="V143" s="105">
        <v>10.216666666666772</v>
      </c>
      <c r="W143" s="106"/>
      <c r="X143" s="107"/>
      <c r="Y143" s="265"/>
      <c r="Z143" s="266"/>
      <c r="AA143" s="111">
        <f t="shared" si="59"/>
        <v>-363.62153344211811</v>
      </c>
      <c r="AB143" s="103">
        <f t="shared" si="60"/>
        <v>0.88981165653269145</v>
      </c>
      <c r="AC143" s="278"/>
    </row>
    <row r="144" spans="1:29" ht="15.75" customHeight="1">
      <c r="A144" s="281"/>
      <c r="B144" s="92" t="s">
        <v>111</v>
      </c>
      <c r="C144" s="263" t="s">
        <v>132</v>
      </c>
      <c r="D144" s="264"/>
      <c r="E144" s="93">
        <v>18.18</v>
      </c>
      <c r="F144" s="94">
        <v>1417</v>
      </c>
      <c r="G144" s="95">
        <f t="shared" si="61"/>
        <v>25761.06</v>
      </c>
      <c r="H144" s="96"/>
      <c r="I144" s="97">
        <v>4</v>
      </c>
      <c r="J144" s="98">
        <v>3300</v>
      </c>
      <c r="K144" s="99">
        <f t="shared" si="62"/>
        <v>825</v>
      </c>
      <c r="L144" s="100">
        <v>4</v>
      </c>
      <c r="M144" s="98">
        <f>F144/V144*60</f>
        <v>2930.0402067777131</v>
      </c>
      <c r="N144" s="99">
        <f t="shared" si="55"/>
        <v>732.51005169442828</v>
      </c>
      <c r="O144" s="101">
        <f t="shared" si="56"/>
        <v>0</v>
      </c>
      <c r="P144" s="102">
        <f t="shared" si="57"/>
        <v>-92.489948305571716</v>
      </c>
      <c r="Q144" s="103">
        <f t="shared" si="58"/>
        <v>0.88789097175082221</v>
      </c>
      <c r="R144" s="273"/>
      <c r="S144" s="1">
        <v>0.83888888888888891</v>
      </c>
      <c r="T144" s="2">
        <v>0.85903935185185187</v>
      </c>
      <c r="U144" s="104">
        <v>6.7833333333333279</v>
      </c>
      <c r="V144" s="105">
        <v>29.016666666666673</v>
      </c>
      <c r="W144" s="106">
        <v>0.85903935185185187</v>
      </c>
      <c r="X144" s="107">
        <v>0.90005787037037033</v>
      </c>
      <c r="Y144" s="265"/>
      <c r="Z144" s="266"/>
      <c r="AA144" s="111">
        <f t="shared" si="59"/>
        <v>-369.95979322228686</v>
      </c>
      <c r="AB144" s="103">
        <f t="shared" si="60"/>
        <v>0.88789097175082221</v>
      </c>
      <c r="AC144" s="278"/>
    </row>
    <row r="145" spans="1:29" ht="15.75" customHeight="1">
      <c r="A145" s="282"/>
      <c r="B145" s="92" t="s">
        <v>111</v>
      </c>
      <c r="C145" s="263" t="s">
        <v>129</v>
      </c>
      <c r="D145" s="264"/>
      <c r="E145" s="93">
        <v>17.89</v>
      </c>
      <c r="F145" s="94">
        <v>5671</v>
      </c>
      <c r="G145" s="95">
        <f t="shared" si="61"/>
        <v>101454.19</v>
      </c>
      <c r="H145" s="113"/>
      <c r="I145" s="97">
        <v>4</v>
      </c>
      <c r="J145" s="98">
        <v>3300</v>
      </c>
      <c r="K145" s="99">
        <f t="shared" si="62"/>
        <v>825</v>
      </c>
      <c r="L145" s="114">
        <v>4</v>
      </c>
      <c r="M145" s="98">
        <f>F145/V145*60</f>
        <v>2935.3846153846152</v>
      </c>
      <c r="N145" s="99">
        <f t="shared" si="55"/>
        <v>733.84615384615381</v>
      </c>
      <c r="O145" s="101">
        <f t="shared" si="56"/>
        <v>0</v>
      </c>
      <c r="P145" s="102">
        <f t="shared" si="57"/>
        <v>-91.153846153846189</v>
      </c>
      <c r="Q145" s="103">
        <f t="shared" si="58"/>
        <v>0.8895104895104895</v>
      </c>
      <c r="R145" s="273"/>
      <c r="S145" s="1">
        <v>0.90005787037037033</v>
      </c>
      <c r="T145" s="2">
        <v>0.98055555555555551</v>
      </c>
      <c r="U145" s="104">
        <v>59.066666666666578</v>
      </c>
      <c r="V145" s="105">
        <v>115.91666666666667</v>
      </c>
      <c r="W145" s="106"/>
      <c r="X145" s="107"/>
      <c r="Y145" s="265"/>
      <c r="Z145" s="266"/>
      <c r="AA145" s="111">
        <f t="shared" si="59"/>
        <v>-364.61538461538476</v>
      </c>
      <c r="AB145" s="103">
        <f t="shared" si="60"/>
        <v>0.8895104895104895</v>
      </c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63">AVERAGE(I141:I156)</f>
        <v>4</v>
      </c>
      <c r="J157" s="138">
        <f t="shared" si="63"/>
        <v>3180</v>
      </c>
      <c r="K157" s="139">
        <f t="shared" ref="K157" si="64">J157/I157</f>
        <v>795</v>
      </c>
      <c r="L157" s="137">
        <f t="shared" ref="L157:M157" si="65">AVERAGE(L141:L156)</f>
        <v>4</v>
      </c>
      <c r="M157" s="138">
        <f t="shared" si="65"/>
        <v>2774.7811157746332</v>
      </c>
      <c r="N157" s="139">
        <f>M157/L157</f>
        <v>693.69527894365831</v>
      </c>
      <c r="O157" s="140">
        <f>L157-I157</f>
        <v>0</v>
      </c>
      <c r="P157" s="141">
        <f>N157-K157</f>
        <v>-101.30472105634169</v>
      </c>
      <c r="Q157" s="142">
        <f>N157/K157</f>
        <v>0.87257267791655135</v>
      </c>
      <c r="R157" s="274"/>
      <c r="S157" s="143">
        <f>S141</f>
        <v>0.70833333333333337</v>
      </c>
      <c r="T157" s="144">
        <f>INDEX(T141:T156,COUNTA(T141:T156))</f>
        <v>0.98055555555555551</v>
      </c>
      <c r="U157" s="145"/>
      <c r="V157" s="156"/>
      <c r="W157" s="89"/>
      <c r="X157" s="91"/>
      <c r="Y157" s="261"/>
      <c r="Z157" s="262"/>
      <c r="AA157" s="157">
        <f>M157-J157</f>
        <v>-405.21888422536676</v>
      </c>
      <c r="AB157" s="142">
        <f>M157/J157</f>
        <v>0.87257267791655135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1902</v>
      </c>
      <c r="G158" s="159">
        <f t="shared" ref="G158:G161" si="66">E158*F158</f>
        <v>42376.560000000005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2929.9101412066739</v>
      </c>
      <c r="N158" s="163">
        <f>M158/L158</f>
        <v>585.98202824133477</v>
      </c>
      <c r="O158" s="165">
        <f>L158-I158</f>
        <v>0</v>
      </c>
      <c r="P158" s="166">
        <f>N158-K158</f>
        <v>-74.017971758665226</v>
      </c>
      <c r="Q158" s="152">
        <f>N158/K158</f>
        <v>0.88785155794141635</v>
      </c>
      <c r="R158" s="272">
        <f>Q174</f>
        <v>0.8889055530492489</v>
      </c>
      <c r="S158" s="167">
        <v>0.7083680555555556</v>
      </c>
      <c r="T158" s="168">
        <v>0.73541666666666672</v>
      </c>
      <c r="U158" s="169"/>
      <c r="V158" s="170">
        <v>38.950000000000017</v>
      </c>
      <c r="W158" s="173"/>
      <c r="X158" s="151"/>
      <c r="Y158" s="275"/>
      <c r="Z158" s="276"/>
      <c r="AA158" s="109">
        <f>M158-J158</f>
        <v>-370.08985879332613</v>
      </c>
      <c r="AB158" s="152">
        <f>M158/J158</f>
        <v>0.88785155794141635</v>
      </c>
      <c r="AC158" s="277">
        <f>AB174</f>
        <v>0.8889055530492489</v>
      </c>
    </row>
    <row r="159" spans="1:29" ht="15.75" customHeight="1">
      <c r="A159" s="268"/>
      <c r="B159" s="92" t="s">
        <v>111</v>
      </c>
      <c r="C159" s="263" t="s">
        <v>233</v>
      </c>
      <c r="D159" s="264"/>
      <c r="E159" s="93">
        <v>16.7</v>
      </c>
      <c r="F159" s="94">
        <v>3838</v>
      </c>
      <c r="G159" s="95">
        <f t="shared" si="66"/>
        <v>64094.6</v>
      </c>
      <c r="H159" s="96"/>
      <c r="I159" s="97">
        <v>3</v>
      </c>
      <c r="J159" s="98">
        <v>3300</v>
      </c>
      <c r="K159" s="99">
        <f t="shared" ref="K159:K197" si="67">J159/I159</f>
        <v>1100</v>
      </c>
      <c r="L159" s="100">
        <v>3</v>
      </c>
      <c r="M159" s="98">
        <f>F159/V159*60</f>
        <v>2932.2580645161343</v>
      </c>
      <c r="N159" s="99">
        <f>M159/L159</f>
        <v>977.41935483871146</v>
      </c>
      <c r="O159" s="101">
        <f>L159-I159</f>
        <v>0</v>
      </c>
      <c r="P159" s="102">
        <f>N159-K159</f>
        <v>-122.58064516128854</v>
      </c>
      <c r="Q159" s="103">
        <f>N159/K159</f>
        <v>0.88856304985337409</v>
      </c>
      <c r="R159" s="273"/>
      <c r="S159" s="1">
        <v>0.73921296296296302</v>
      </c>
      <c r="T159" s="2">
        <v>0.79374999999999996</v>
      </c>
      <c r="U159" s="104">
        <v>5.4666666666666686</v>
      </c>
      <c r="V159" s="105">
        <v>78.533333333333189</v>
      </c>
      <c r="W159" s="106"/>
      <c r="X159" s="107"/>
      <c r="Y159" s="265"/>
      <c r="Z159" s="266"/>
      <c r="AA159" s="111">
        <f>M159-J159</f>
        <v>-367.74193548386575</v>
      </c>
      <c r="AB159" s="103">
        <f>M159/J159</f>
        <v>0.88856304985337398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3766</v>
      </c>
      <c r="G160" s="95">
        <f t="shared" si="66"/>
        <v>62741.56</v>
      </c>
      <c r="H160" s="96">
        <v>2</v>
      </c>
      <c r="I160" s="97">
        <v>4</v>
      </c>
      <c r="J160" s="98">
        <v>3300</v>
      </c>
      <c r="K160" s="99">
        <f t="shared" si="67"/>
        <v>825</v>
      </c>
      <c r="L160" s="100">
        <v>4</v>
      </c>
      <c r="M160" s="98">
        <f>F160/V160*60</f>
        <v>2935.816370723257</v>
      </c>
      <c r="N160" s="99">
        <f>M160/L160</f>
        <v>733.95409268081426</v>
      </c>
      <c r="O160" s="101">
        <f>L160-I160</f>
        <v>0</v>
      </c>
      <c r="P160" s="102">
        <f>N160-K160</f>
        <v>-91.045907319185744</v>
      </c>
      <c r="Q160" s="103">
        <f>N160/K160</f>
        <v>0.88964132446159305</v>
      </c>
      <c r="R160" s="273"/>
      <c r="S160" s="1">
        <v>0.79655092592592591</v>
      </c>
      <c r="T160" s="2">
        <v>0.85</v>
      </c>
      <c r="U160" s="104">
        <v>4.0333333333333776</v>
      </c>
      <c r="V160" s="105">
        <v>76.966666666666654</v>
      </c>
      <c r="W160" s="106">
        <v>0.85</v>
      </c>
      <c r="X160" s="107">
        <v>0.89027777777777783</v>
      </c>
      <c r="Y160" s="265"/>
      <c r="Z160" s="266"/>
      <c r="AA160" s="111">
        <f>M160-J160</f>
        <v>-364.18362927674298</v>
      </c>
      <c r="AB160" s="103">
        <f>M160/J160</f>
        <v>0.88964132446159305</v>
      </c>
      <c r="AC160" s="278"/>
    </row>
    <row r="161" spans="1:29" ht="15.75" customHeight="1">
      <c r="A161" s="268"/>
      <c r="B161" s="92" t="s">
        <v>111</v>
      </c>
      <c r="C161" s="263" t="s">
        <v>133</v>
      </c>
      <c r="D161" s="264"/>
      <c r="E161" s="93">
        <v>16.66</v>
      </c>
      <c r="F161" s="94">
        <v>5642</v>
      </c>
      <c r="G161" s="95">
        <f t="shared" si="66"/>
        <v>93995.72</v>
      </c>
      <c r="H161" s="96"/>
      <c r="I161" s="97">
        <v>4</v>
      </c>
      <c r="J161" s="98">
        <v>3300</v>
      </c>
      <c r="K161" s="99">
        <f t="shared" si="67"/>
        <v>825</v>
      </c>
      <c r="L161" s="100">
        <v>4</v>
      </c>
      <c r="M161" s="98">
        <f>F161/V161*60</f>
        <v>2935.56872380402</v>
      </c>
      <c r="N161" s="99">
        <f>M161/L161</f>
        <v>733.892180951005</v>
      </c>
      <c r="O161" s="101">
        <f>L161-I161</f>
        <v>0</v>
      </c>
      <c r="P161" s="102">
        <f>N161-K161</f>
        <v>-91.107819048994998</v>
      </c>
      <c r="Q161" s="103">
        <f>N161/K161</f>
        <v>0.8895662799406121</v>
      </c>
      <c r="R161" s="273"/>
      <c r="S161" s="1">
        <v>0.89027777777777783</v>
      </c>
      <c r="T161" s="2">
        <v>0.97035879629629629</v>
      </c>
      <c r="U161" s="104">
        <v>58.000000000000114</v>
      </c>
      <c r="V161" s="105">
        <v>115.31666666666658</v>
      </c>
      <c r="W161" s="106"/>
      <c r="X161" s="107"/>
      <c r="Y161" s="265"/>
      <c r="Z161" s="266"/>
      <c r="AA161" s="111">
        <f>M161-J161</f>
        <v>-364.43127619597999</v>
      </c>
      <c r="AB161" s="103">
        <f>M161/J161</f>
        <v>0.8895662799406121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8">AVERAGE(I158:I173)</f>
        <v>4</v>
      </c>
      <c r="J174" s="138">
        <f t="shared" si="68"/>
        <v>3300</v>
      </c>
      <c r="K174" s="139">
        <f t="shared" ref="K174" si="69">J174/I174</f>
        <v>825</v>
      </c>
      <c r="L174" s="137">
        <f t="shared" ref="L174:M174" si="70">AVERAGE(L158:L173)</f>
        <v>4</v>
      </c>
      <c r="M174" s="138">
        <f t="shared" si="70"/>
        <v>2933.3883250625213</v>
      </c>
      <c r="N174" s="139">
        <f>M174/L174</f>
        <v>733.34708126563032</v>
      </c>
      <c r="O174" s="140">
        <f>L174-I174</f>
        <v>0</v>
      </c>
      <c r="P174" s="141">
        <f>N174-K174</f>
        <v>-91.652918734369678</v>
      </c>
      <c r="Q174" s="142">
        <f>N174/K174</f>
        <v>0.8889055530492489</v>
      </c>
      <c r="R174" s="274"/>
      <c r="S174" s="143">
        <f>S158</f>
        <v>0.7083680555555556</v>
      </c>
      <c r="T174" s="144">
        <f>INDEX(T158:T173,COUNTA(T158:T173))</f>
        <v>0.97035879629629629</v>
      </c>
      <c r="U174" s="145"/>
      <c r="V174" s="156"/>
      <c r="W174" s="89"/>
      <c r="X174" s="91"/>
      <c r="Y174" s="261"/>
      <c r="Z174" s="262"/>
      <c r="AA174" s="157">
        <f>M174-J174</f>
        <v>-366.61167493747871</v>
      </c>
      <c r="AB174" s="142">
        <f>M174/J174</f>
        <v>0.8889055530492489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356</v>
      </c>
      <c r="G175" s="159">
        <f t="shared" ref="G175:G178" si="71">E175*F175</f>
        <v>4994.6799999999994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2670.0000000000095</v>
      </c>
      <c r="N175" s="163">
        <f>M175/L175</f>
        <v>890.00000000000318</v>
      </c>
      <c r="O175" s="165">
        <f>L175-I175</f>
        <v>0</v>
      </c>
      <c r="P175" s="166">
        <f>N175-K175</f>
        <v>-109.99999999999682</v>
      </c>
      <c r="Q175" s="152">
        <f>N175/K175</f>
        <v>0.89000000000000323</v>
      </c>
      <c r="R175" s="272">
        <f>Q191</f>
        <v>0.88132504579436033</v>
      </c>
      <c r="S175" s="167">
        <v>0.70833333333333337</v>
      </c>
      <c r="T175" s="168">
        <v>0.71388888888888891</v>
      </c>
      <c r="U175" s="169"/>
      <c r="V175" s="170">
        <v>7.9999999999999716</v>
      </c>
      <c r="W175" s="173"/>
      <c r="X175" s="151"/>
      <c r="Y175" s="275"/>
      <c r="Z175" s="276"/>
      <c r="AA175" s="109">
        <f>M175-J175</f>
        <v>-329.99999999999045</v>
      </c>
      <c r="AB175" s="152">
        <f>M175/J175</f>
        <v>0.89000000000000323</v>
      </c>
      <c r="AC175" s="277">
        <f>AB191</f>
        <v>0.88132504579436033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2357</v>
      </c>
      <c r="G176" s="95">
        <f t="shared" si="71"/>
        <v>42850.26</v>
      </c>
      <c r="H176" s="96"/>
      <c r="I176" s="97">
        <v>4</v>
      </c>
      <c r="J176" s="98">
        <v>3000</v>
      </c>
      <c r="K176" s="99">
        <f t="shared" si="67"/>
        <v>750</v>
      </c>
      <c r="L176" s="100">
        <v>4</v>
      </c>
      <c r="M176" s="98">
        <f>F176/V176*60</f>
        <v>2668.3018867924543</v>
      </c>
      <c r="N176" s="99">
        <f>M176/L176</f>
        <v>667.07547169811357</v>
      </c>
      <c r="O176" s="101">
        <f>L176-I176</f>
        <v>0</v>
      </c>
      <c r="P176" s="102">
        <f>N176-K176</f>
        <v>-82.924528301886426</v>
      </c>
      <c r="Q176" s="103">
        <f>N176/K176</f>
        <v>0.88943396226415139</v>
      </c>
      <c r="R176" s="273"/>
      <c r="S176" s="1">
        <v>0.72430555555555554</v>
      </c>
      <c r="T176" s="2">
        <v>0.76111111111111107</v>
      </c>
      <c r="U176" s="104">
        <v>14.999999999999947</v>
      </c>
      <c r="V176" s="105">
        <v>52.999999999999972</v>
      </c>
      <c r="W176" s="106"/>
      <c r="X176" s="107"/>
      <c r="Y176" s="265"/>
      <c r="Z176" s="266"/>
      <c r="AA176" s="111">
        <f>M176-J176</f>
        <v>-331.6981132075457</v>
      </c>
      <c r="AB176" s="103">
        <f>M176/J176</f>
        <v>0.88943396226415139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6096</v>
      </c>
      <c r="G177" s="95">
        <f t="shared" si="71"/>
        <v>87050.87999999999</v>
      </c>
      <c r="H177" s="96">
        <v>2</v>
      </c>
      <c r="I177" s="97">
        <v>3</v>
      </c>
      <c r="J177" s="98">
        <v>3600</v>
      </c>
      <c r="K177" s="99">
        <f t="shared" si="67"/>
        <v>1200</v>
      </c>
      <c r="L177" s="100">
        <v>3</v>
      </c>
      <c r="M177" s="98">
        <f>F177/V177*60</f>
        <v>3099.661016949151</v>
      </c>
      <c r="N177" s="99">
        <f>M177/L177</f>
        <v>1033.2203389830504</v>
      </c>
      <c r="O177" s="101">
        <f>L177-I177</f>
        <v>0</v>
      </c>
      <c r="P177" s="102">
        <f>N177-K177</f>
        <v>-166.7796610169496</v>
      </c>
      <c r="Q177" s="103">
        <f>N177/K177</f>
        <v>0.86101694915254201</v>
      </c>
      <c r="R177" s="273"/>
      <c r="S177" s="1">
        <v>0.77083333333333326</v>
      </c>
      <c r="T177" s="2">
        <v>0.85277777777777775</v>
      </c>
      <c r="U177" s="104">
        <v>13.99999999999995</v>
      </c>
      <c r="V177" s="105">
        <v>118.00000000000006</v>
      </c>
      <c r="W177" s="106">
        <v>0.85277777777777775</v>
      </c>
      <c r="X177" s="107">
        <v>0.90486111111111101</v>
      </c>
      <c r="Y177" s="265"/>
      <c r="Z177" s="266"/>
      <c r="AA177" s="111">
        <f>M177-J177</f>
        <v>-500.33898305084904</v>
      </c>
      <c r="AB177" s="103">
        <f>M177/J177</f>
        <v>0.8610169491525419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8978</v>
      </c>
      <c r="G178" s="95">
        <f t="shared" si="71"/>
        <v>125961.34</v>
      </c>
      <c r="H178" s="96"/>
      <c r="I178" s="97">
        <v>3</v>
      </c>
      <c r="J178" s="98">
        <v>3000</v>
      </c>
      <c r="K178" s="99">
        <f t="shared" si="67"/>
        <v>1000</v>
      </c>
      <c r="L178" s="100">
        <v>3</v>
      </c>
      <c r="M178" s="98">
        <f>F178/V178*60</f>
        <v>2666.7326732673255</v>
      </c>
      <c r="N178" s="99">
        <f>M178/L178</f>
        <v>888.91089108910853</v>
      </c>
      <c r="O178" s="101">
        <f>L178-I178</f>
        <v>0</v>
      </c>
      <c r="P178" s="102">
        <f>N178-K178</f>
        <v>-111.08910891089147</v>
      </c>
      <c r="Q178" s="103">
        <f>N178/K178</f>
        <v>0.88891089108910848</v>
      </c>
      <c r="R178" s="273"/>
      <c r="S178" s="1">
        <v>0.90486111111111101</v>
      </c>
      <c r="T178" s="2">
        <v>1.0451388888888888</v>
      </c>
      <c r="U178" s="104">
        <v>74.999999999999886</v>
      </c>
      <c r="V178" s="105">
        <v>202.00000000000009</v>
      </c>
      <c r="W178" s="106"/>
      <c r="X178" s="107"/>
      <c r="Y178" s="265"/>
      <c r="Z178" s="266"/>
      <c r="AA178" s="111">
        <f>M178-J178</f>
        <v>-333.26732673267452</v>
      </c>
      <c r="AB178" s="103">
        <f>M178/J178</f>
        <v>0.88891089108910848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72">AVERAGE(I175:I190)</f>
        <v>3.25</v>
      </c>
      <c r="J191" s="138">
        <f t="shared" si="72"/>
        <v>3150</v>
      </c>
      <c r="K191" s="139">
        <f t="shared" ref="K191" si="73">J191/I191</f>
        <v>969.23076923076928</v>
      </c>
      <c r="L191" s="137">
        <f t="shared" ref="L191:M191" si="74">AVERAGE(L175:L190)</f>
        <v>3.25</v>
      </c>
      <c r="M191" s="138">
        <f t="shared" si="74"/>
        <v>2776.1738942522352</v>
      </c>
      <c r="N191" s="139">
        <f t="shared" ref="N191:N197" si="75">M191/L191</f>
        <v>854.20735207761084</v>
      </c>
      <c r="O191" s="140">
        <f t="shared" ref="O191:O197" si="76">L191-I191</f>
        <v>0</v>
      </c>
      <c r="P191" s="141">
        <f t="shared" ref="P191:P197" si="77">N191-K191</f>
        <v>-115.02341715315845</v>
      </c>
      <c r="Q191" s="142">
        <f t="shared" ref="Q191:Q197" si="78">N191/K191</f>
        <v>0.88132504579436033</v>
      </c>
      <c r="R191" s="274"/>
      <c r="S191" s="143">
        <f>S175</f>
        <v>0.70833333333333337</v>
      </c>
      <c r="T191" s="144">
        <f>INDEX(T175:T190,COUNTA(T175:T190))</f>
        <v>1.0451388888888888</v>
      </c>
      <c r="U191" s="145"/>
      <c r="V191" s="156"/>
      <c r="W191" s="89"/>
      <c r="X191" s="91"/>
      <c r="Y191" s="261"/>
      <c r="Z191" s="262"/>
      <c r="AA191" s="157">
        <f t="shared" ref="AA191:AA197" si="79">M191-J191</f>
        <v>-373.82610574776481</v>
      </c>
      <c r="AB191" s="142">
        <f t="shared" ref="AB191:AB197" si="80">M191/J191</f>
        <v>0.88132504579436033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630</v>
      </c>
      <c r="G192" s="159">
        <f t="shared" ref="G192:G197" si="81">E192*F192</f>
        <v>11453.4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82">F192/V192*60</f>
        <v>3094.133697135077</v>
      </c>
      <c r="N192" s="163">
        <f t="shared" si="75"/>
        <v>1031.3778990450257</v>
      </c>
      <c r="O192" s="165">
        <f t="shared" si="76"/>
        <v>0</v>
      </c>
      <c r="P192" s="166">
        <f t="shared" si="77"/>
        <v>-168.62210095497426</v>
      </c>
      <c r="Q192" s="152">
        <f t="shared" si="78"/>
        <v>0.85948158253752149</v>
      </c>
      <c r="R192" s="272">
        <f>Q208</f>
        <v>0.86599847602010238</v>
      </c>
      <c r="S192" s="167">
        <v>0.70833333333333337</v>
      </c>
      <c r="T192" s="168">
        <v>0.71681712962962962</v>
      </c>
      <c r="U192" s="169"/>
      <c r="V192" s="170">
        <v>12.216666666666605</v>
      </c>
      <c r="W192" s="168"/>
      <c r="X192" s="171"/>
      <c r="Y192" s="275"/>
      <c r="Z192" s="276"/>
      <c r="AA192" s="174">
        <f t="shared" si="79"/>
        <v>-505.866302864923</v>
      </c>
      <c r="AB192" s="152">
        <f t="shared" si="80"/>
        <v>0.85948158253752138</v>
      </c>
      <c r="AC192" s="277">
        <f>AB208</f>
        <v>0.86599847602010249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1988</v>
      </c>
      <c r="G193" s="95">
        <f t="shared" si="81"/>
        <v>36141.839999999997</v>
      </c>
      <c r="H193" s="96"/>
      <c r="I193" s="97">
        <v>3</v>
      </c>
      <c r="J193" s="98">
        <v>3600</v>
      </c>
      <c r="K193" s="99">
        <f t="shared" si="67"/>
        <v>1200</v>
      </c>
      <c r="L193" s="100">
        <v>3</v>
      </c>
      <c r="M193" s="98">
        <f t="shared" si="82"/>
        <v>3096.8411942881826</v>
      </c>
      <c r="N193" s="99">
        <f t="shared" si="75"/>
        <v>1032.2803980960609</v>
      </c>
      <c r="O193" s="101">
        <f t="shared" si="76"/>
        <v>0</v>
      </c>
      <c r="P193" s="102">
        <f t="shared" si="77"/>
        <v>-167.71960190393906</v>
      </c>
      <c r="Q193" s="103">
        <f t="shared" si="78"/>
        <v>0.86023366508005072</v>
      </c>
      <c r="R193" s="273"/>
      <c r="S193" s="1">
        <v>0.72741898148148143</v>
      </c>
      <c r="T193" s="2">
        <v>0.75416666666666665</v>
      </c>
      <c r="U193" s="104">
        <v>15.266666666666602</v>
      </c>
      <c r="V193" s="105">
        <v>38.516666666666723</v>
      </c>
      <c r="W193" s="106"/>
      <c r="X193" s="113"/>
      <c r="Y193" s="265"/>
      <c r="Z193" s="266"/>
      <c r="AA193" s="175">
        <f t="shared" si="79"/>
        <v>-503.15880571181742</v>
      </c>
      <c r="AB193" s="103">
        <f t="shared" si="80"/>
        <v>0.86023366508005072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3075</v>
      </c>
      <c r="G194" s="95">
        <f t="shared" si="81"/>
        <v>76321.5</v>
      </c>
      <c r="H194" s="96"/>
      <c r="I194" s="97">
        <v>4</v>
      </c>
      <c r="J194" s="98">
        <v>3300</v>
      </c>
      <c r="K194" s="99">
        <f t="shared" si="67"/>
        <v>825</v>
      </c>
      <c r="L194" s="100">
        <v>4</v>
      </c>
      <c r="M194" s="98">
        <f t="shared" si="82"/>
        <v>2895.6317028511644</v>
      </c>
      <c r="N194" s="99">
        <f t="shared" si="75"/>
        <v>723.9079257127911</v>
      </c>
      <c r="O194" s="101">
        <f t="shared" si="76"/>
        <v>0</v>
      </c>
      <c r="P194" s="102">
        <f t="shared" si="77"/>
        <v>-101.0920742872089</v>
      </c>
      <c r="Q194" s="103">
        <f t="shared" si="78"/>
        <v>0.87746415237914077</v>
      </c>
      <c r="R194" s="273"/>
      <c r="S194" s="1">
        <v>0.76408564814814817</v>
      </c>
      <c r="T194" s="2">
        <v>0.80833333333333335</v>
      </c>
      <c r="U194" s="104">
        <v>14.283333333333381</v>
      </c>
      <c r="V194" s="105">
        <v>63.716666666666661</v>
      </c>
      <c r="W194" s="106"/>
      <c r="X194" s="113"/>
      <c r="Y194" s="265"/>
      <c r="Z194" s="266"/>
      <c r="AA194" s="175">
        <f t="shared" si="79"/>
        <v>-404.36829714883561</v>
      </c>
      <c r="AB194" s="103">
        <f t="shared" si="80"/>
        <v>0.87746415237914077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2636</v>
      </c>
      <c r="G195" s="95">
        <f t="shared" si="81"/>
        <v>65979.08</v>
      </c>
      <c r="H195" s="96"/>
      <c r="I195" s="97">
        <v>4</v>
      </c>
      <c r="J195" s="98">
        <v>3300</v>
      </c>
      <c r="K195" s="99">
        <f t="shared" si="67"/>
        <v>825</v>
      </c>
      <c r="L195" s="100">
        <v>4</v>
      </c>
      <c r="M195" s="98">
        <f t="shared" si="82"/>
        <v>2904.6831955922758</v>
      </c>
      <c r="N195" s="99">
        <f t="shared" si="75"/>
        <v>726.17079889806894</v>
      </c>
      <c r="O195" s="101">
        <f t="shared" si="76"/>
        <v>0</v>
      </c>
      <c r="P195" s="102">
        <f t="shared" si="77"/>
        <v>-98.829201101931062</v>
      </c>
      <c r="Q195" s="103">
        <f t="shared" si="78"/>
        <v>0.88020702896735625</v>
      </c>
      <c r="R195" s="273"/>
      <c r="S195" s="1">
        <v>0.81805555555555542</v>
      </c>
      <c r="T195" s="2">
        <v>0.85586805555555556</v>
      </c>
      <c r="U195" s="104">
        <v>13.99999999999979</v>
      </c>
      <c r="V195" s="105">
        <v>54.450000000000202</v>
      </c>
      <c r="W195" s="106">
        <v>0.85586805555555556</v>
      </c>
      <c r="X195" s="107">
        <v>0.9090625</v>
      </c>
      <c r="Y195" s="265"/>
      <c r="Z195" s="266"/>
      <c r="AA195" s="175">
        <f t="shared" si="79"/>
        <v>-395.31680440772425</v>
      </c>
      <c r="AB195" s="103">
        <f t="shared" si="80"/>
        <v>0.88020702896735625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3608</v>
      </c>
      <c r="G196" s="95">
        <f t="shared" si="81"/>
        <v>65593.440000000002</v>
      </c>
      <c r="H196" s="113"/>
      <c r="I196" s="97">
        <v>3</v>
      </c>
      <c r="J196" s="98">
        <v>3600</v>
      </c>
      <c r="K196" s="99">
        <f t="shared" si="67"/>
        <v>1200</v>
      </c>
      <c r="L196" s="114">
        <v>3</v>
      </c>
      <c r="M196" s="98">
        <f t="shared" si="82"/>
        <v>3094.7819871336642</v>
      </c>
      <c r="N196" s="99">
        <f t="shared" si="75"/>
        <v>1031.5939957112214</v>
      </c>
      <c r="O196" s="101">
        <f t="shared" si="76"/>
        <v>0</v>
      </c>
      <c r="P196" s="102">
        <f t="shared" si="77"/>
        <v>-168.4060042887786</v>
      </c>
      <c r="Q196" s="103">
        <f t="shared" si="78"/>
        <v>0.85966166309268455</v>
      </c>
      <c r="R196" s="273"/>
      <c r="S196" s="1">
        <v>0.9090625</v>
      </c>
      <c r="T196" s="2">
        <v>0.95763888888888893</v>
      </c>
      <c r="U196" s="104">
        <v>76.59999999999998</v>
      </c>
      <c r="V196" s="105">
        <v>69.95000000000006</v>
      </c>
      <c r="W196" s="106"/>
      <c r="X196" s="107"/>
      <c r="Y196" s="265"/>
      <c r="Z196" s="266"/>
      <c r="AA196" s="175">
        <f t="shared" si="79"/>
        <v>-505.21801286633581</v>
      </c>
      <c r="AB196" s="103">
        <f t="shared" si="80"/>
        <v>0.85966166309268455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5808</v>
      </c>
      <c r="G197" s="115">
        <f t="shared" si="81"/>
        <v>82938.239999999991</v>
      </c>
      <c r="H197" s="116"/>
      <c r="I197" s="97">
        <v>3</v>
      </c>
      <c r="J197" s="98">
        <v>3600</v>
      </c>
      <c r="K197" s="99">
        <f t="shared" si="67"/>
        <v>1200</v>
      </c>
      <c r="L197" s="100">
        <v>3</v>
      </c>
      <c r="M197" s="98">
        <f t="shared" si="82"/>
        <v>3099.896219421787</v>
      </c>
      <c r="N197" s="99">
        <f t="shared" si="75"/>
        <v>1033.2987398072623</v>
      </c>
      <c r="O197" s="101">
        <f t="shared" si="76"/>
        <v>0</v>
      </c>
      <c r="P197" s="102">
        <f t="shared" si="77"/>
        <v>-166.70126019273766</v>
      </c>
      <c r="Q197" s="103">
        <f t="shared" si="78"/>
        <v>0.86108228317271862</v>
      </c>
      <c r="R197" s="273"/>
      <c r="S197" s="1">
        <v>0.96736111111111089</v>
      </c>
      <c r="T197" s="2">
        <v>1.0454282407407407</v>
      </c>
      <c r="U197" s="104">
        <v>13.999999999999631</v>
      </c>
      <c r="V197" s="105">
        <v>112.41666666666691</v>
      </c>
      <c r="W197" s="106"/>
      <c r="X197" s="4"/>
      <c r="Y197" s="265"/>
      <c r="Z197" s="266"/>
      <c r="AA197" s="175">
        <f t="shared" si="79"/>
        <v>-500.10378057821299</v>
      </c>
      <c r="AB197" s="103">
        <f t="shared" si="80"/>
        <v>0.86108228317271862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83">AVERAGE(I192:I207)</f>
        <v>3.3333333333333335</v>
      </c>
      <c r="J208" s="138">
        <f t="shared" si="83"/>
        <v>3500</v>
      </c>
      <c r="K208" s="139">
        <f t="shared" ref="K208" si="84">J208/I208</f>
        <v>1050</v>
      </c>
      <c r="L208" s="137">
        <f t="shared" ref="L208:M208" si="85">AVERAGE(L192:L207)</f>
        <v>3.3333333333333335</v>
      </c>
      <c r="M208" s="138">
        <f t="shared" si="85"/>
        <v>3030.9946660703586</v>
      </c>
      <c r="N208" s="139">
        <f>M208/L208</f>
        <v>909.29839982110752</v>
      </c>
      <c r="O208" s="140">
        <f>L208-I208</f>
        <v>0</v>
      </c>
      <c r="P208" s="141">
        <f>N208-K208</f>
        <v>-140.70160017889248</v>
      </c>
      <c r="Q208" s="142">
        <f>N208/K208</f>
        <v>0.86599847602010238</v>
      </c>
      <c r="R208" s="274"/>
      <c r="S208" s="143">
        <f>S192</f>
        <v>0.70833333333333337</v>
      </c>
      <c r="T208" s="144">
        <f>INDEX(T192:T207,COUNTA(T192:T207))</f>
        <v>1.0454282407407407</v>
      </c>
      <c r="U208" s="145"/>
      <c r="V208" s="156"/>
      <c r="W208" s="135"/>
      <c r="X208" s="139"/>
      <c r="Y208" s="261"/>
      <c r="Z208" s="262"/>
      <c r="AA208" s="177">
        <f>M208-J208</f>
        <v>-469.00533392964144</v>
      </c>
      <c r="AB208" s="142">
        <f>M208/J208</f>
        <v>0.86599847602010249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715" priority="1" operator="greaterThan">
      <formula>0</formula>
    </cfRule>
  </conditionalFormatting>
  <conditionalFormatting sqref="P5:P208 AA5:AA208">
    <cfRule type="cellIs" dxfId="714" priority="4" operator="lessThan">
      <formula>0</formula>
    </cfRule>
  </conditionalFormatting>
  <conditionalFormatting sqref="Q5:Q208 AB5:AB208">
    <cfRule type="cellIs" dxfId="713" priority="2" operator="greaterThan">
      <formula>1</formula>
    </cfRule>
    <cfRule type="cellIs" dxfId="712" priority="3" operator="lessThan">
      <formula>0.8</formula>
    </cfRule>
  </conditionalFormatting>
  <conditionalFormatting sqref="AC5:AC23 R5:R208 AC124:AC129">
    <cfRule type="cellIs" dxfId="711" priority="5" operator="lessThan">
      <formula>0.8</formula>
    </cfRule>
  </conditionalFormatting>
  <conditionalFormatting sqref="AC29:AC37">
    <cfRule type="cellIs" dxfId="710" priority="15" operator="lessThan">
      <formula>0.8</formula>
    </cfRule>
  </conditionalFormatting>
  <conditionalFormatting sqref="AC39:AC44">
    <cfRule type="cellIs" dxfId="709" priority="14" operator="lessThan">
      <formula>0.8</formula>
    </cfRule>
  </conditionalFormatting>
  <conditionalFormatting sqref="AC56:AC61">
    <cfRule type="cellIs" dxfId="708" priority="8" operator="lessThan">
      <formula>0.8</formula>
    </cfRule>
  </conditionalFormatting>
  <conditionalFormatting sqref="AC73">
    <cfRule type="cellIs" dxfId="707" priority="13" operator="lessThan">
      <formula>0.8</formula>
    </cfRule>
  </conditionalFormatting>
  <conditionalFormatting sqref="AC90">
    <cfRule type="cellIs" dxfId="706" priority="7" operator="lessThan">
      <formula>0.8</formula>
    </cfRule>
  </conditionalFormatting>
  <conditionalFormatting sqref="AC107:AC112">
    <cfRule type="cellIs" dxfId="705" priority="6" operator="lessThan">
      <formula>0.8</formula>
    </cfRule>
  </conditionalFormatting>
  <conditionalFormatting sqref="AC141">
    <cfRule type="cellIs" dxfId="704" priority="12" operator="lessThan">
      <formula>0.8</formula>
    </cfRule>
  </conditionalFormatting>
  <conditionalFormatting sqref="AC158">
    <cfRule type="cellIs" dxfId="703" priority="11" operator="lessThan">
      <formula>0.8</formula>
    </cfRule>
  </conditionalFormatting>
  <conditionalFormatting sqref="AC175">
    <cfRule type="cellIs" dxfId="702" priority="10" operator="lessThan">
      <formula>0.8</formula>
    </cfRule>
  </conditionalFormatting>
  <conditionalFormatting sqref="AC192:AC197">
    <cfRule type="cellIs" dxfId="701" priority="9" operator="lessThan">
      <formula>0.8</formula>
    </cfRule>
  </conditionalFormatting>
  <dataValidations count="1">
    <dataValidation type="list" allowBlank="1" showInputMessage="1" showErrorMessage="1" sqref="Y5:Z208" xr:uid="{33DC61FA-0840-4490-8B0D-489439D35A0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4F30-4928-45BB-9834-9530DAB18A8F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105058</v>
      </c>
      <c r="E1" s="77" t="s">
        <v>3</v>
      </c>
      <c r="F1" s="78">
        <f>SUM(G5:G157)</f>
        <v>5068542.62</v>
      </c>
      <c r="G1" s="79" t="s">
        <v>73</v>
      </c>
      <c r="H1" s="80">
        <f>L21+L38+L55+L72+L89+L106+L123+L140+L157</f>
        <v>168.95000000000002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45957</v>
      </c>
      <c r="B2" s="326"/>
      <c r="C2" s="82" t="s">
        <v>34</v>
      </c>
      <c r="D2" s="83">
        <f>AVERAGE(N21,N38,N55,N72,N89,N106,N123,N140,N157)</f>
        <v>153.90991855926816</v>
      </c>
      <c r="E2" s="83" t="s">
        <v>80</v>
      </c>
      <c r="F2" s="84">
        <f>F1/D1</f>
        <v>48.245184755087664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3249</v>
      </c>
      <c r="G5" s="159">
        <f t="shared" ref="G5:G6" si="0">E5*F5</f>
        <v>64005.299999999996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1075.4321441706511</v>
      </c>
      <c r="N5" s="163">
        <f>M5/L5</f>
        <v>82.725549551588543</v>
      </c>
      <c r="O5" s="179">
        <f>L5-I5</f>
        <v>0</v>
      </c>
      <c r="P5" s="180">
        <f>N5-K5</f>
        <v>-9.5821427561037638</v>
      </c>
      <c r="Q5" s="132">
        <f>N5/K5</f>
        <v>0.89619345347554258</v>
      </c>
      <c r="R5" s="273">
        <f>Q21</f>
        <v>0.88929125348394711</v>
      </c>
      <c r="S5" s="167">
        <v>0.25</v>
      </c>
      <c r="T5" s="168">
        <v>0.37587962962962962</v>
      </c>
      <c r="U5" s="169"/>
      <c r="V5" s="170">
        <v>181.26666666666665</v>
      </c>
      <c r="W5" s="87"/>
      <c r="X5" s="88"/>
      <c r="Y5" s="275"/>
      <c r="Z5" s="276"/>
      <c r="AA5" s="109">
        <f>M5-J5</f>
        <v>-124.5678558293489</v>
      </c>
      <c r="AB5" s="110">
        <f>M5/J5</f>
        <v>0.89619345347554258</v>
      </c>
      <c r="AC5" s="292">
        <f>AB21</f>
        <v>0.88929125348394711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2940</v>
      </c>
      <c r="G6" s="95">
        <f t="shared" si="0"/>
        <v>88111.8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2303.8746190683478</v>
      </c>
      <c r="N6" s="99">
        <f>M6/L6</f>
        <v>115.19373095341739</v>
      </c>
      <c r="O6" s="101">
        <f>L6-I6</f>
        <v>0</v>
      </c>
      <c r="P6" s="102">
        <f>N6-K6</f>
        <v>-14.806269046582614</v>
      </c>
      <c r="Q6" s="103">
        <f>N6/K6</f>
        <v>0.88610562271859528</v>
      </c>
      <c r="R6" s="273"/>
      <c r="S6" s="1">
        <v>0.49405092592592592</v>
      </c>
      <c r="T6" s="2">
        <v>0.54722222222222228</v>
      </c>
      <c r="U6" s="104">
        <v>59.433333333333323</v>
      </c>
      <c r="V6" s="105">
        <v>76.566666666666748</v>
      </c>
      <c r="W6" s="2"/>
      <c r="X6" s="107"/>
      <c r="Y6" s="265"/>
      <c r="Z6" s="266"/>
      <c r="AA6" s="111">
        <f>M6-J6</f>
        <v>-296.12538093165222</v>
      </c>
      <c r="AB6" s="112">
        <f>M6/J6</f>
        <v>0.88610562271859528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1689.6533816194994</v>
      </c>
      <c r="N21" s="139">
        <f t="shared" ref="N21:N26" si="5">M21/L21</f>
        <v>102.40323524966664</v>
      </c>
      <c r="O21" s="140">
        <f t="shared" ref="O21:O26" si="6">L21-I21</f>
        <v>0</v>
      </c>
      <c r="P21" s="141">
        <f t="shared" ref="P21:P26" si="7">N21-K21</f>
        <v>-12.74827990184852</v>
      </c>
      <c r="Q21" s="142">
        <f t="shared" ref="Q21:Q26" si="8">N21/K21</f>
        <v>0.88929125348394711</v>
      </c>
      <c r="R21" s="274"/>
      <c r="S21" s="143">
        <f>S5</f>
        <v>0.25</v>
      </c>
      <c r="T21" s="144">
        <f>INDEX(T5:T20,COUNTA(T5:T20))</f>
        <v>0.54722222222222228</v>
      </c>
      <c r="U21" s="145"/>
      <c r="V21" s="145"/>
      <c r="W21" s="146"/>
      <c r="X21" s="147"/>
      <c r="Y21" s="261"/>
      <c r="Z21" s="262"/>
      <c r="AA21" s="148">
        <f t="shared" ref="AA21:AA26" si="9">M21-J21</f>
        <v>-210.34661838050056</v>
      </c>
      <c r="AB21" s="149">
        <f t="shared" ref="AB21:AB26" si="10">M21/J21</f>
        <v>0.88929125348394711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4612</v>
      </c>
      <c r="G22" s="159">
        <f t="shared" ref="G22:G26" si="11">E22*F22</f>
        <v>261823.24000000002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1773.088423750534</v>
      </c>
      <c r="N22" s="163">
        <f t="shared" si="5"/>
        <v>70.923536950021358</v>
      </c>
      <c r="O22" s="165">
        <f t="shared" si="6"/>
        <v>0</v>
      </c>
      <c r="P22" s="166">
        <f t="shared" si="7"/>
        <v>-9.0764630499786421</v>
      </c>
      <c r="Q22" s="152">
        <f t="shared" si="8"/>
        <v>0.886544211875267</v>
      </c>
      <c r="R22" s="272">
        <f>Q38</f>
        <v>0.88482135846891263</v>
      </c>
      <c r="S22" s="167">
        <v>0.16666666666666666</v>
      </c>
      <c r="T22" s="168">
        <v>0.27504629629629629</v>
      </c>
      <c r="U22" s="169"/>
      <c r="V22" s="170">
        <v>156.06666666666666</v>
      </c>
      <c r="W22" s="181"/>
      <c r="X22" s="163"/>
      <c r="Y22" s="275"/>
      <c r="Z22" s="276"/>
      <c r="AA22" s="109">
        <f t="shared" si="9"/>
        <v>-226.91157624946595</v>
      </c>
      <c r="AB22" s="152">
        <f t="shared" si="10"/>
        <v>0.886544211875267</v>
      </c>
      <c r="AC22" s="352">
        <f>AB38</f>
        <v>0.88482135846891263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1635</v>
      </c>
      <c r="G23" s="95">
        <f t="shared" si="11"/>
        <v>84791.1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1760.6939874364361</v>
      </c>
      <c r="N23" s="99">
        <f t="shared" si="5"/>
        <v>70.427759497457444</v>
      </c>
      <c r="O23" s="101">
        <f t="shared" si="6"/>
        <v>0</v>
      </c>
      <c r="P23" s="102">
        <f t="shared" si="7"/>
        <v>-9.5722405025425559</v>
      </c>
      <c r="Q23" s="103">
        <f t="shared" si="8"/>
        <v>0.88034699371821801</v>
      </c>
      <c r="R23" s="273"/>
      <c r="S23" s="1">
        <v>0.27936342592592595</v>
      </c>
      <c r="T23" s="2">
        <v>0.31805555555555554</v>
      </c>
      <c r="U23" s="104">
        <v>6.2166666666667059</v>
      </c>
      <c r="V23" s="105">
        <v>55.716666666666612</v>
      </c>
      <c r="W23" s="106"/>
      <c r="X23" s="107"/>
      <c r="Y23" s="265"/>
      <c r="Z23" s="266"/>
      <c r="AA23" s="111">
        <f t="shared" si="9"/>
        <v>-239.30601256356385</v>
      </c>
      <c r="AB23" s="103">
        <f t="shared" si="10"/>
        <v>0.88034699371821812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917</v>
      </c>
      <c r="G24" s="95">
        <f t="shared" si="11"/>
        <v>52544.1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1760.6399999999996</v>
      </c>
      <c r="N24" s="99">
        <f t="shared" si="5"/>
        <v>67.716923076923067</v>
      </c>
      <c r="O24" s="101">
        <f t="shared" si="6"/>
        <v>0</v>
      </c>
      <c r="P24" s="102">
        <f t="shared" si="7"/>
        <v>-9.2061538461538532</v>
      </c>
      <c r="Q24" s="103">
        <f t="shared" si="8"/>
        <v>0.88031999999999988</v>
      </c>
      <c r="R24" s="273"/>
      <c r="S24" s="1">
        <v>0.32222222222222224</v>
      </c>
      <c r="T24" s="2">
        <v>0.34392361111111114</v>
      </c>
      <c r="U24" s="104">
        <v>6.0000000000000586</v>
      </c>
      <c r="V24" s="105">
        <v>31.250000000000007</v>
      </c>
      <c r="W24" s="106"/>
      <c r="X24" s="107"/>
      <c r="Y24" s="265"/>
      <c r="Z24" s="266"/>
      <c r="AA24" s="111">
        <f t="shared" si="9"/>
        <v>-239.36000000000035</v>
      </c>
      <c r="AB24" s="103">
        <f t="shared" si="10"/>
        <v>0.88031999999999977</v>
      </c>
      <c r="AC24" s="294"/>
    </row>
    <row r="25" spans="1:29" ht="15.75" customHeight="1">
      <c r="A25" s="268"/>
      <c r="B25" s="92" t="s">
        <v>164</v>
      </c>
      <c r="C25" s="286" t="s">
        <v>165</v>
      </c>
      <c r="D25" s="286"/>
      <c r="E25" s="93">
        <v>59.52</v>
      </c>
      <c r="F25" s="94">
        <v>5993</v>
      </c>
      <c r="G25" s="95">
        <f t="shared" si="11"/>
        <v>356703.36000000004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1781.5689512799343</v>
      </c>
      <c r="N25" s="99">
        <f t="shared" si="5"/>
        <v>71.262758051197366</v>
      </c>
      <c r="O25" s="101">
        <f t="shared" si="6"/>
        <v>0</v>
      </c>
      <c r="P25" s="102">
        <f t="shared" si="7"/>
        <v>-8.7372419488026338</v>
      </c>
      <c r="Q25" s="103">
        <f t="shared" si="8"/>
        <v>0.8907844756399671</v>
      </c>
      <c r="R25" s="273"/>
      <c r="S25" s="1">
        <v>0.34733796296296299</v>
      </c>
      <c r="T25" s="2">
        <v>0.48749999999999999</v>
      </c>
      <c r="U25" s="104">
        <v>4.9166666666666625</v>
      </c>
      <c r="V25" s="105">
        <v>201.83333333333329</v>
      </c>
      <c r="W25" s="106">
        <v>0.48749999999999999</v>
      </c>
      <c r="X25" s="107">
        <v>0.52916666666666667</v>
      </c>
      <c r="Y25" s="265"/>
      <c r="Z25" s="266"/>
      <c r="AA25" s="111">
        <f t="shared" si="9"/>
        <v>-218.43104872006575</v>
      </c>
      <c r="AB25" s="103">
        <f t="shared" si="10"/>
        <v>0.8907844756399671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3190</v>
      </c>
      <c r="G26" s="95">
        <f t="shared" si="11"/>
        <v>246714.6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1772.2222222222231</v>
      </c>
      <c r="N26" s="99">
        <f t="shared" si="5"/>
        <v>70.888888888888928</v>
      </c>
      <c r="O26" s="101">
        <f t="shared" si="6"/>
        <v>0</v>
      </c>
      <c r="P26" s="102">
        <f t="shared" si="7"/>
        <v>-9.1111111111110716</v>
      </c>
      <c r="Q26" s="103">
        <f t="shared" si="8"/>
        <v>0.88611111111111163</v>
      </c>
      <c r="R26" s="273"/>
      <c r="S26" s="1">
        <v>0.52916666666666667</v>
      </c>
      <c r="T26" s="2">
        <v>0.60416666666666663</v>
      </c>
      <c r="U26" s="104">
        <v>60.000000000000028</v>
      </c>
      <c r="V26" s="105">
        <v>107.99999999999994</v>
      </c>
      <c r="W26" s="106"/>
      <c r="X26" s="107"/>
      <c r="Y26" s="265"/>
      <c r="Z26" s="266"/>
      <c r="AA26" s="111">
        <f t="shared" si="9"/>
        <v>-227.77777777777692</v>
      </c>
      <c r="AB26" s="103">
        <f t="shared" si="10"/>
        <v>0.88611111111111152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1769.6427169378253</v>
      </c>
      <c r="N38" s="139">
        <f t="shared" ref="N38:N44" si="16">M38/L38</f>
        <v>70.223917338802593</v>
      </c>
      <c r="O38" s="140">
        <f t="shared" ref="O38:O44" si="17">L38-I38</f>
        <v>0</v>
      </c>
      <c r="P38" s="141">
        <f t="shared" ref="P38:P44" si="18">N38-K38</f>
        <v>-9.1411620262767741</v>
      </c>
      <c r="Q38" s="142">
        <f t="shared" ref="Q38:Q44" si="19">N38/K38</f>
        <v>0.88482135846891263</v>
      </c>
      <c r="R38" s="274"/>
      <c r="S38" s="143">
        <f>S22</f>
        <v>0.16666666666666666</v>
      </c>
      <c r="T38" s="144">
        <f>INDEX(T22:T37,COUNTA(T22:T37))</f>
        <v>0.60416666666666663</v>
      </c>
      <c r="U38" s="145"/>
      <c r="V38" s="156"/>
      <c r="W38" s="135"/>
      <c r="X38" s="139"/>
      <c r="Y38" s="261"/>
      <c r="Z38" s="262"/>
      <c r="AA38" s="157">
        <f t="shared" ref="AA38:AA44" si="20">M38-J38</f>
        <v>-230.3572830621747</v>
      </c>
      <c r="AB38" s="142">
        <f t="shared" ref="AB38:AB44" si="21">M38/J38</f>
        <v>0.88482135846891263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3093</v>
      </c>
      <c r="G39" s="159">
        <f t="shared" ref="G39:G44" si="22">E39*F39</f>
        <v>177228.9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 t="shared" ref="M39:M44" si="23">F39/V39*60</f>
        <v>1590.4585059277242</v>
      </c>
      <c r="N39" s="163">
        <f t="shared" si="16"/>
        <v>63.618340237108967</v>
      </c>
      <c r="O39" s="165">
        <f t="shared" si="17"/>
        <v>0</v>
      </c>
      <c r="P39" s="166">
        <f t="shared" si="18"/>
        <v>-8.381659762891033</v>
      </c>
      <c r="Q39" s="152">
        <f t="shared" si="19"/>
        <v>0.8835880588487357</v>
      </c>
      <c r="R39" s="272">
        <f>Q55</f>
        <v>0.88240271799954162</v>
      </c>
      <c r="S39" s="167">
        <v>0.16688657407407406</v>
      </c>
      <c r="T39" s="168">
        <v>0.24791666666666667</v>
      </c>
      <c r="U39" s="169"/>
      <c r="V39" s="170">
        <v>116.68333333333337</v>
      </c>
      <c r="W39" s="87"/>
      <c r="X39" s="88"/>
      <c r="Y39" s="275"/>
      <c r="Z39" s="276"/>
      <c r="AA39" s="109">
        <f t="shared" si="20"/>
        <v>-209.54149407227578</v>
      </c>
      <c r="AB39" s="152">
        <f t="shared" si="21"/>
        <v>0.8835880588487357</v>
      </c>
      <c r="AC39" s="352">
        <f>AB55</f>
        <v>0.88240271799954162</v>
      </c>
    </row>
    <row r="40" spans="1:29" ht="15.75" customHeight="1">
      <c r="A40" s="281"/>
      <c r="B40" s="153" t="s">
        <v>164</v>
      </c>
      <c r="C40" s="263" t="s">
        <v>173</v>
      </c>
      <c r="D40" s="264"/>
      <c r="E40" s="93">
        <v>47.37</v>
      </c>
      <c r="F40" s="104">
        <v>2298</v>
      </c>
      <c r="G40" s="95">
        <f t="shared" si="22"/>
        <v>108856.26</v>
      </c>
      <c r="H40" s="96"/>
      <c r="I40" s="100">
        <v>21</v>
      </c>
      <c r="J40" s="98">
        <v>2000</v>
      </c>
      <c r="K40" s="99">
        <f t="shared" si="12"/>
        <v>95.238095238095241</v>
      </c>
      <c r="L40" s="100">
        <v>21</v>
      </c>
      <c r="M40" s="98">
        <f t="shared" si="23"/>
        <v>1762.4201107797194</v>
      </c>
      <c r="N40" s="99">
        <f t="shared" si="16"/>
        <v>83.924767179986631</v>
      </c>
      <c r="O40" s="101">
        <f t="shared" si="17"/>
        <v>0</v>
      </c>
      <c r="P40" s="102">
        <f t="shared" si="18"/>
        <v>-11.31332805810861</v>
      </c>
      <c r="Q40" s="103">
        <f t="shared" si="19"/>
        <v>0.88121005538985964</v>
      </c>
      <c r="R40" s="273"/>
      <c r="S40" s="1">
        <v>0.25138888888888888</v>
      </c>
      <c r="T40" s="2">
        <v>0.30571759259259257</v>
      </c>
      <c r="U40" s="104">
        <v>4.9999999999999822</v>
      </c>
      <c r="V40" s="105">
        <v>78.233333333333306</v>
      </c>
      <c r="W40" s="106"/>
      <c r="X40" s="107"/>
      <c r="Y40" s="265"/>
      <c r="Z40" s="266"/>
      <c r="AA40" s="111">
        <f t="shared" si="20"/>
        <v>-237.57988922028062</v>
      </c>
      <c r="AB40" s="103">
        <f t="shared" si="21"/>
        <v>0.88121005538985964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3239</v>
      </c>
      <c r="G41" s="95">
        <f t="shared" si="22"/>
        <v>182776.77</v>
      </c>
      <c r="H41" s="96"/>
      <c r="I41" s="100">
        <v>22</v>
      </c>
      <c r="J41" s="98">
        <v>2000</v>
      </c>
      <c r="K41" s="99">
        <f t="shared" si="12"/>
        <v>90.909090909090907</v>
      </c>
      <c r="L41" s="100">
        <v>22</v>
      </c>
      <c r="M41" s="98">
        <f t="shared" si="23"/>
        <v>1766.192063011209</v>
      </c>
      <c r="N41" s="99">
        <f t="shared" si="16"/>
        <v>80.281457409600407</v>
      </c>
      <c r="O41" s="101">
        <f t="shared" si="17"/>
        <v>0</v>
      </c>
      <c r="P41" s="102">
        <f t="shared" si="18"/>
        <v>-10.6276334994905</v>
      </c>
      <c r="Q41" s="103">
        <f t="shared" si="19"/>
        <v>0.88309603150560445</v>
      </c>
      <c r="R41" s="273"/>
      <c r="S41" s="1">
        <v>0.30972222222222223</v>
      </c>
      <c r="T41" s="2">
        <v>0.38613425925925926</v>
      </c>
      <c r="U41" s="104">
        <v>5.7666666666667155</v>
      </c>
      <c r="V41" s="105">
        <v>110.03333333333332</v>
      </c>
      <c r="W41" s="106"/>
      <c r="X41" s="107"/>
      <c r="Y41" s="265"/>
      <c r="Z41" s="266"/>
      <c r="AA41" s="111">
        <f t="shared" si="20"/>
        <v>-233.80793698879097</v>
      </c>
      <c r="AB41" s="103">
        <f t="shared" si="21"/>
        <v>0.88309603150560456</v>
      </c>
      <c r="AC41" s="294"/>
    </row>
    <row r="42" spans="1:29" ht="15.75" customHeight="1">
      <c r="A42" s="281"/>
      <c r="B42" s="153" t="s">
        <v>164</v>
      </c>
      <c r="C42" s="263" t="s">
        <v>238</v>
      </c>
      <c r="D42" s="264"/>
      <c r="E42" s="93">
        <v>59.36</v>
      </c>
      <c r="F42" s="104">
        <v>2191</v>
      </c>
      <c r="G42" s="95">
        <f t="shared" si="22"/>
        <v>130057.76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 t="shared" si="23"/>
        <v>1762.9861421546711</v>
      </c>
      <c r="N42" s="99">
        <f t="shared" si="16"/>
        <v>88.149307107733563</v>
      </c>
      <c r="O42" s="101">
        <f t="shared" si="17"/>
        <v>0</v>
      </c>
      <c r="P42" s="102">
        <f t="shared" si="18"/>
        <v>-11.850692892266437</v>
      </c>
      <c r="Q42" s="103">
        <f t="shared" si="19"/>
        <v>0.88149307107733565</v>
      </c>
      <c r="R42" s="273"/>
      <c r="S42" s="1">
        <v>0.39057870370370368</v>
      </c>
      <c r="T42" s="2">
        <v>0.44236111111111109</v>
      </c>
      <c r="U42" s="104">
        <v>6.3999999999999613</v>
      </c>
      <c r="V42" s="105">
        <v>74.566666666666677</v>
      </c>
      <c r="W42" s="106">
        <v>0.44236111111111109</v>
      </c>
      <c r="X42" s="107">
        <v>0.48087962962962966</v>
      </c>
      <c r="Y42" s="265"/>
      <c r="Z42" s="266"/>
      <c r="AA42" s="111">
        <f t="shared" si="20"/>
        <v>-237.01385784532886</v>
      </c>
      <c r="AB42" s="103">
        <f t="shared" si="21"/>
        <v>0.88149307107733554</v>
      </c>
      <c r="AC42" s="294"/>
    </row>
    <row r="43" spans="1:29" ht="15.75" customHeight="1">
      <c r="A43" s="282"/>
      <c r="B43" s="153" t="s">
        <v>161</v>
      </c>
      <c r="C43" s="263" t="s">
        <v>214</v>
      </c>
      <c r="D43" s="264"/>
      <c r="E43" s="93">
        <v>57.3</v>
      </c>
      <c r="F43" s="104">
        <v>1015</v>
      </c>
      <c r="G43" s="95">
        <f t="shared" si="22"/>
        <v>58159.5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 t="shared" si="23"/>
        <v>1763.513513513517</v>
      </c>
      <c r="N43" s="99">
        <f t="shared" si="16"/>
        <v>88.175675675675848</v>
      </c>
      <c r="O43" s="101">
        <f t="shared" si="17"/>
        <v>0</v>
      </c>
      <c r="P43" s="102">
        <f t="shared" si="18"/>
        <v>-11.824324324324152</v>
      </c>
      <c r="Q43" s="103">
        <f t="shared" si="19"/>
        <v>0.88175675675675846</v>
      </c>
      <c r="R43" s="273"/>
      <c r="S43" s="1">
        <v>0.48087962962962966</v>
      </c>
      <c r="T43" s="2">
        <v>0.50486111111111109</v>
      </c>
      <c r="U43" s="104">
        <v>55.466666666666733</v>
      </c>
      <c r="V43" s="105">
        <v>34.533333333333267</v>
      </c>
      <c r="W43" s="106"/>
      <c r="X43" s="107"/>
      <c r="Y43" s="265"/>
      <c r="Z43" s="266"/>
      <c r="AA43" s="111">
        <f t="shared" si="20"/>
        <v>-236.48648648648305</v>
      </c>
      <c r="AB43" s="103">
        <f t="shared" si="21"/>
        <v>0.88175675675675846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57.3</v>
      </c>
      <c r="F44" s="104">
        <v>4664</v>
      </c>
      <c r="G44" s="115">
        <f t="shared" si="22"/>
        <v>267247.2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1590.3011934078429</v>
      </c>
      <c r="N44" s="99">
        <f t="shared" si="16"/>
        <v>63.612047736313713</v>
      </c>
      <c r="O44" s="101">
        <f t="shared" si="17"/>
        <v>0</v>
      </c>
      <c r="P44" s="102">
        <f t="shared" si="18"/>
        <v>-8.3879522636862873</v>
      </c>
      <c r="Q44" s="103">
        <f t="shared" si="19"/>
        <v>0.88350066300435715</v>
      </c>
      <c r="R44" s="273"/>
      <c r="S44" s="1">
        <v>0.50835648148148149</v>
      </c>
      <c r="T44" s="2">
        <v>0.63055555555555554</v>
      </c>
      <c r="U44" s="104">
        <v>5.0333333333333741</v>
      </c>
      <c r="V44" s="105">
        <v>175.96666666666661</v>
      </c>
      <c r="W44" s="106"/>
      <c r="X44" s="107"/>
      <c r="Y44" s="265"/>
      <c r="Z44" s="266"/>
      <c r="AA44" s="111">
        <f t="shared" si="20"/>
        <v>-209.6988065921571</v>
      </c>
      <c r="AB44" s="103">
        <f t="shared" si="21"/>
        <v>0.88350066300435715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1705.9785881324472</v>
      </c>
      <c r="N55" s="139">
        <f>M55/L55</f>
        <v>76.961440066125434</v>
      </c>
      <c r="O55" s="140">
        <f>L55-I55</f>
        <v>0</v>
      </c>
      <c r="P55" s="141">
        <f>N55-K55</f>
        <v>-10.256605046656517</v>
      </c>
      <c r="Q55" s="142">
        <f>N55/K55</f>
        <v>0.88240271799954162</v>
      </c>
      <c r="R55" s="274"/>
      <c r="S55" s="143">
        <f>S39</f>
        <v>0.16688657407407406</v>
      </c>
      <c r="T55" s="144">
        <f>INDEX(T39:T54,COUNTA(T39:T54))</f>
        <v>0.63055555555555554</v>
      </c>
      <c r="U55" s="145"/>
      <c r="V55" s="156"/>
      <c r="W55" s="188"/>
      <c r="X55" s="189"/>
      <c r="Y55" s="261"/>
      <c r="Z55" s="262"/>
      <c r="AA55" s="157">
        <f>M55-J55</f>
        <v>-227.3547452008861</v>
      </c>
      <c r="AB55" s="142">
        <f>M55/J55</f>
        <v>0.88240271799954162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2415</v>
      </c>
      <c r="G56" s="159">
        <f t="shared" ref="G56:G59" si="27">E56*F56</f>
        <v>143306.1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1763.1312107077665</v>
      </c>
      <c r="N56" s="163">
        <f>M56/L56</f>
        <v>73.463800446156938</v>
      </c>
      <c r="O56" s="165">
        <f>L56-I56</f>
        <v>0</v>
      </c>
      <c r="P56" s="166">
        <f>N56-K56</f>
        <v>-9.8695328871763905</v>
      </c>
      <c r="Q56" s="152">
        <f>N56/K56</f>
        <v>0.88156560535388329</v>
      </c>
      <c r="R56" s="272">
        <f>Q72</f>
        <v>0.88289101179069374</v>
      </c>
      <c r="S56" s="167">
        <v>0.16666666666666666</v>
      </c>
      <c r="T56" s="168">
        <v>0.22373842592592594</v>
      </c>
      <c r="U56" s="169"/>
      <c r="V56" s="170">
        <v>82.183333333333366</v>
      </c>
      <c r="W56" s="168"/>
      <c r="X56" s="171"/>
      <c r="Y56" s="275"/>
      <c r="Z56" s="276"/>
      <c r="AA56" s="109">
        <f>M56-J56</f>
        <v>-236.86878929223349</v>
      </c>
      <c r="AB56" s="152">
        <f>M56/J56</f>
        <v>0.88156560535388329</v>
      </c>
      <c r="AC56" s="277">
        <f>AB72</f>
        <v>0.88289101179069385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4250</v>
      </c>
      <c r="G57" s="95">
        <f t="shared" si="27"/>
        <v>249347.5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1772.2691995829955</v>
      </c>
      <c r="N57" s="99">
        <f>M57/L57</f>
        <v>73.844549982624812</v>
      </c>
      <c r="O57" s="101">
        <f>L57-I57</f>
        <v>0</v>
      </c>
      <c r="P57" s="102">
        <f>N57-K57</f>
        <v>-9.4887833507085162</v>
      </c>
      <c r="Q57" s="103">
        <f>N57/K57</f>
        <v>0.88613459979149778</v>
      </c>
      <c r="R57" s="273"/>
      <c r="S57" s="1">
        <v>0.2278587962962963</v>
      </c>
      <c r="T57" s="2">
        <v>0.32777777777777778</v>
      </c>
      <c r="U57" s="104">
        <v>5.9333333333333149</v>
      </c>
      <c r="V57" s="105">
        <v>143.88333333333333</v>
      </c>
      <c r="W57" s="106"/>
      <c r="X57" s="107"/>
      <c r="Y57" s="265"/>
      <c r="Z57" s="266"/>
      <c r="AA57" s="111">
        <f>M57-J57</f>
        <v>-227.7308004170045</v>
      </c>
      <c r="AB57" s="103">
        <f>M57/J57</f>
        <v>0.88613459979149778</v>
      </c>
      <c r="AC57" s="278"/>
    </row>
    <row r="58" spans="1:29" ht="15.75" customHeight="1">
      <c r="A58" s="268"/>
      <c r="B58" s="153" t="s">
        <v>164</v>
      </c>
      <c r="C58" s="263" t="s">
        <v>218</v>
      </c>
      <c r="D58" s="264"/>
      <c r="E58" s="93">
        <v>59.54</v>
      </c>
      <c r="F58" s="94">
        <v>4364</v>
      </c>
      <c r="G58" s="95">
        <f t="shared" si="27"/>
        <v>259832.56</v>
      </c>
      <c r="H58" s="96"/>
      <c r="I58" s="97">
        <v>23</v>
      </c>
      <c r="J58" s="98">
        <v>2000</v>
      </c>
      <c r="K58" s="99">
        <f t="shared" si="12"/>
        <v>86.956521739130437</v>
      </c>
      <c r="L58" s="100">
        <v>23</v>
      </c>
      <c r="M58" s="98">
        <f>F58/V58*60</f>
        <v>1764.420485175202</v>
      </c>
      <c r="N58" s="99">
        <f>M58/L58</f>
        <v>76.713934138052267</v>
      </c>
      <c r="O58" s="101">
        <f>L58-I58</f>
        <v>0</v>
      </c>
      <c r="P58" s="102">
        <f>N58-K58</f>
        <v>-10.242587601078171</v>
      </c>
      <c r="Q58" s="103">
        <f>N58/K58</f>
        <v>0.88221024258760106</v>
      </c>
      <c r="R58" s="273"/>
      <c r="S58" s="1">
        <v>0.33124999999999999</v>
      </c>
      <c r="T58" s="2">
        <v>0.43430555555555556</v>
      </c>
      <c r="U58" s="104">
        <v>4.9999999999999822</v>
      </c>
      <c r="V58" s="105">
        <v>148.4</v>
      </c>
      <c r="W58" s="106">
        <v>0.43430555555555556</v>
      </c>
      <c r="X58" s="107">
        <v>0.47575231481481484</v>
      </c>
      <c r="Y58" s="265"/>
      <c r="Z58" s="266"/>
      <c r="AA58" s="111">
        <f>M58-J58</f>
        <v>-235.57951482479803</v>
      </c>
      <c r="AB58" s="103">
        <f>M58/J58</f>
        <v>0.88221024258760095</v>
      </c>
      <c r="AC58" s="278"/>
    </row>
    <row r="59" spans="1:29" ht="15.75" customHeight="1">
      <c r="A59" s="268"/>
      <c r="B59" s="153" t="s">
        <v>164</v>
      </c>
      <c r="C59" s="263" t="s">
        <v>217</v>
      </c>
      <c r="D59" s="264"/>
      <c r="E59" s="93">
        <v>71.55</v>
      </c>
      <c r="F59" s="94">
        <v>3436</v>
      </c>
      <c r="G59" s="95">
        <f t="shared" si="27"/>
        <v>245845.8</v>
      </c>
      <c r="H59" s="96"/>
      <c r="I59" s="97">
        <v>24</v>
      </c>
      <c r="J59" s="98">
        <v>2000</v>
      </c>
      <c r="K59" s="99">
        <f t="shared" si="12"/>
        <v>83.333333333333329</v>
      </c>
      <c r="L59" s="100">
        <v>24</v>
      </c>
      <c r="M59" s="98">
        <f>F59/V59*60</f>
        <v>1763.3071988595866</v>
      </c>
      <c r="N59" s="99">
        <f>M59/L59</f>
        <v>73.471133285816109</v>
      </c>
      <c r="O59" s="101">
        <f>L59-I59</f>
        <v>0</v>
      </c>
      <c r="P59" s="102">
        <f>N59-K59</f>
        <v>-9.86220004751722</v>
      </c>
      <c r="Q59" s="103">
        <f>N59/K59</f>
        <v>0.88165359942979338</v>
      </c>
      <c r="R59" s="273"/>
      <c r="S59" s="1">
        <v>0.47575231481481484</v>
      </c>
      <c r="T59" s="2">
        <v>0.55694444444444446</v>
      </c>
      <c r="U59" s="104">
        <v>59.683333333333366</v>
      </c>
      <c r="V59" s="105">
        <v>116.91666666666666</v>
      </c>
      <c r="W59" s="106"/>
      <c r="X59" s="107"/>
      <c r="Y59" s="265"/>
      <c r="Z59" s="266"/>
      <c r="AA59" s="111">
        <f>M59-J59</f>
        <v>-236.69280114041339</v>
      </c>
      <c r="AB59" s="103">
        <f>M59/J59</f>
        <v>0.88165359942979327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1765.7820235813876</v>
      </c>
      <c r="N72" s="139">
        <f t="shared" ref="N72:N78" si="31">M72/L72</f>
        <v>74.348716782374211</v>
      </c>
      <c r="O72" s="140">
        <f t="shared" ref="O72:O78" si="32">L72-I72</f>
        <v>0</v>
      </c>
      <c r="P72" s="141">
        <f t="shared" ref="P72:P78" si="33">N72-K72</f>
        <v>-9.8618095334152684</v>
      </c>
      <c r="Q72" s="142">
        <f t="shared" ref="Q72:Q78" si="34">N72/K72</f>
        <v>0.88289101179069374</v>
      </c>
      <c r="R72" s="274"/>
      <c r="S72" s="143">
        <f>S56</f>
        <v>0.16666666666666666</v>
      </c>
      <c r="T72" s="144">
        <f>INDEX(T56:T71,COUNTA(T56:T71))</f>
        <v>0.55694444444444446</v>
      </c>
      <c r="U72" s="145"/>
      <c r="V72" s="156"/>
      <c r="W72" s="135"/>
      <c r="X72" s="139"/>
      <c r="Y72" s="261"/>
      <c r="Z72" s="262"/>
      <c r="AA72" s="157">
        <f t="shared" ref="AA72:AA78" si="35">M72-J72</f>
        <v>-234.21797641861235</v>
      </c>
      <c r="AB72" s="142">
        <f t="shared" ref="AB72:AB78" si="36">M72/J72</f>
        <v>0.88289101179069385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2868</v>
      </c>
      <c r="G73" s="159">
        <f t="shared" ref="G73:G78" si="37">E73*F73</f>
        <v>110790.84000000001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8">F73/V73*60</f>
        <v>3248.8357457520456</v>
      </c>
      <c r="N73" s="163">
        <f t="shared" si="31"/>
        <v>162.44178728760227</v>
      </c>
      <c r="O73" s="165">
        <f t="shared" si="32"/>
        <v>0</v>
      </c>
      <c r="P73" s="166">
        <f t="shared" si="33"/>
        <v>-17.558212712397733</v>
      </c>
      <c r="Q73" s="152">
        <f t="shared" si="34"/>
        <v>0.90245437382001259</v>
      </c>
      <c r="R73" s="272">
        <f>Q89</f>
        <v>0.88286876802819936</v>
      </c>
      <c r="S73" s="167">
        <v>0.25002314814814813</v>
      </c>
      <c r="T73" s="168">
        <v>0.28680555555555554</v>
      </c>
      <c r="U73" s="169"/>
      <c r="V73" s="170">
        <v>52.966666666666661</v>
      </c>
      <c r="W73" s="168"/>
      <c r="X73" s="171"/>
      <c r="Y73" s="275"/>
      <c r="Z73" s="276"/>
      <c r="AA73" s="109">
        <f t="shared" si="35"/>
        <v>-351.16425424795443</v>
      </c>
      <c r="AB73" s="152">
        <f t="shared" si="36"/>
        <v>0.9024543738200127</v>
      </c>
      <c r="AC73" s="277">
        <f>AB89</f>
        <v>0.88286876802819936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4245</v>
      </c>
      <c r="G74" s="95">
        <f t="shared" si="37"/>
        <v>161310</v>
      </c>
      <c r="H74" s="96"/>
      <c r="I74" s="97">
        <v>21</v>
      </c>
      <c r="J74" s="98">
        <v>3600</v>
      </c>
      <c r="K74" s="99">
        <f t="shared" ref="K74:K109" si="39">J74/I74</f>
        <v>171.42857142857142</v>
      </c>
      <c r="L74" s="100">
        <v>21</v>
      </c>
      <c r="M74" s="98">
        <f t="shared" si="38"/>
        <v>3247.3438164045861</v>
      </c>
      <c r="N74" s="99">
        <f t="shared" si="31"/>
        <v>154.63541982878982</v>
      </c>
      <c r="O74" s="101">
        <f t="shared" si="32"/>
        <v>0</v>
      </c>
      <c r="P74" s="102">
        <f t="shared" si="33"/>
        <v>-16.793151599781595</v>
      </c>
      <c r="Q74" s="103">
        <f t="shared" si="34"/>
        <v>0.90203994900127404</v>
      </c>
      <c r="R74" s="273"/>
      <c r="S74" s="1">
        <v>0.29097222222222219</v>
      </c>
      <c r="T74" s="2">
        <v>0.34543981481481484</v>
      </c>
      <c r="U74" s="104">
        <v>5.9999999999999787</v>
      </c>
      <c r="V74" s="105">
        <v>78.433333333333422</v>
      </c>
      <c r="W74" s="106"/>
      <c r="X74" s="107"/>
      <c r="Y74" s="265"/>
      <c r="Z74" s="266"/>
      <c r="AA74" s="111">
        <f t="shared" si="35"/>
        <v>-352.65618359541395</v>
      </c>
      <c r="AB74" s="103">
        <f t="shared" si="36"/>
        <v>0.90203994900127393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2814</v>
      </c>
      <c r="G75" s="95">
        <f t="shared" si="37"/>
        <v>87993.78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3106.5317387304494</v>
      </c>
      <c r="N75" s="99">
        <f t="shared" si="31"/>
        <v>163.50167045949735</v>
      </c>
      <c r="O75" s="101">
        <f t="shared" si="32"/>
        <v>0</v>
      </c>
      <c r="P75" s="102">
        <f t="shared" si="33"/>
        <v>-25.972013751028982</v>
      </c>
      <c r="Q75" s="103">
        <f t="shared" si="34"/>
        <v>0.86292548298068039</v>
      </c>
      <c r="R75" s="273"/>
      <c r="S75" s="1">
        <v>0.34930555555555554</v>
      </c>
      <c r="T75" s="2">
        <v>0.38704861111111111</v>
      </c>
      <c r="U75" s="104">
        <v>5.5666666666666043</v>
      </c>
      <c r="V75" s="105">
        <v>54.350000000000023</v>
      </c>
      <c r="W75" s="106"/>
      <c r="X75" s="107"/>
      <c r="Y75" s="265"/>
      <c r="Z75" s="266"/>
      <c r="AA75" s="111">
        <f t="shared" si="35"/>
        <v>-493.46826126955057</v>
      </c>
      <c r="AB75" s="103">
        <f t="shared" si="36"/>
        <v>0.86292548298068039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3914</v>
      </c>
      <c r="G76" s="95">
        <f t="shared" si="37"/>
        <v>148497.16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3107.7194530216143</v>
      </c>
      <c r="N76" s="99">
        <f t="shared" si="31"/>
        <v>147.98664062007688</v>
      </c>
      <c r="O76" s="101">
        <f t="shared" si="32"/>
        <v>0</v>
      </c>
      <c r="P76" s="102">
        <f t="shared" si="33"/>
        <v>-23.441930808494533</v>
      </c>
      <c r="Q76" s="103">
        <f t="shared" si="34"/>
        <v>0.86325540361711517</v>
      </c>
      <c r="R76" s="273"/>
      <c r="S76" s="1">
        <v>0.39057870370370368</v>
      </c>
      <c r="T76" s="2">
        <v>0.44305555555555554</v>
      </c>
      <c r="U76" s="104">
        <v>5.083333333333302</v>
      </c>
      <c r="V76" s="105">
        <v>75.566666666666677</v>
      </c>
      <c r="W76" s="106">
        <v>0.44305555555555554</v>
      </c>
      <c r="X76" s="107">
        <v>0.48541666666666666</v>
      </c>
      <c r="Y76" s="265"/>
      <c r="Z76" s="266"/>
      <c r="AA76" s="191">
        <f t="shared" si="35"/>
        <v>-492.2805469783857</v>
      </c>
      <c r="AB76" s="192">
        <f t="shared" si="36"/>
        <v>0.86325540361711506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1046</v>
      </c>
      <c r="G77" s="95">
        <f t="shared" si="37"/>
        <v>47760.359999999993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1590.8745247148283</v>
      </c>
      <c r="N77" s="99">
        <f t="shared" si="31"/>
        <v>79.543726235741417</v>
      </c>
      <c r="O77" s="101">
        <f t="shared" si="32"/>
        <v>0</v>
      </c>
      <c r="P77" s="102">
        <f t="shared" si="33"/>
        <v>-10.456273764258583</v>
      </c>
      <c r="Q77" s="103">
        <f t="shared" si="34"/>
        <v>0.88381918039712681</v>
      </c>
      <c r="R77" s="273"/>
      <c r="S77" s="1">
        <v>0.48541666666666666</v>
      </c>
      <c r="T77" s="2">
        <v>0.5128125</v>
      </c>
      <c r="U77" s="104">
        <v>61.000000000000021</v>
      </c>
      <c r="V77" s="105">
        <v>39.45000000000001</v>
      </c>
      <c r="W77" s="106"/>
      <c r="X77" s="107"/>
      <c r="Y77" s="265"/>
      <c r="Z77" s="266"/>
      <c r="AA77" s="191">
        <f t="shared" si="35"/>
        <v>-209.12547528517166</v>
      </c>
      <c r="AB77" s="192">
        <f t="shared" si="36"/>
        <v>0.88381918039712681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2431</v>
      </c>
      <c r="G78" s="115">
        <f t="shared" si="37"/>
        <v>140341.63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1590.3325458840623</v>
      </c>
      <c r="N78" s="99">
        <f t="shared" si="31"/>
        <v>72.287842994730099</v>
      </c>
      <c r="O78" s="101">
        <f t="shared" si="32"/>
        <v>0</v>
      </c>
      <c r="P78" s="102">
        <f t="shared" si="33"/>
        <v>-9.5303388234517143</v>
      </c>
      <c r="Q78" s="103">
        <f t="shared" si="34"/>
        <v>0.88351808104670126</v>
      </c>
      <c r="R78" s="273"/>
      <c r="S78" s="1">
        <v>0.51686342592592593</v>
      </c>
      <c r="T78" s="2">
        <v>0.5805555555555556</v>
      </c>
      <c r="U78" s="104">
        <v>5.8333333333333393</v>
      </c>
      <c r="V78" s="105">
        <v>91.716666666666725</v>
      </c>
      <c r="W78" s="106"/>
      <c r="X78" s="107"/>
      <c r="Y78" s="265"/>
      <c r="Z78" s="266"/>
      <c r="AA78" s="191">
        <f t="shared" si="35"/>
        <v>-209.66745411593774</v>
      </c>
      <c r="AB78" s="192">
        <f t="shared" si="36"/>
        <v>0.88351808104670126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2648.6063040845979</v>
      </c>
      <c r="N89" s="139">
        <f>M89/L89</f>
        <v>129.20030751632186</v>
      </c>
      <c r="O89" s="140">
        <f>L89-I89</f>
        <v>0</v>
      </c>
      <c r="P89" s="141">
        <f>N89-K89</f>
        <v>-17.141155898312292</v>
      </c>
      <c r="Q89" s="142">
        <f>N89/K89</f>
        <v>0.88286876802819936</v>
      </c>
      <c r="R89" s="274"/>
      <c r="S89" s="143">
        <f>S73</f>
        <v>0.25002314814814813</v>
      </c>
      <c r="T89" s="144">
        <f>INDEX(T73:T88,COUNTA(T73:T88))</f>
        <v>0.5805555555555556</v>
      </c>
      <c r="U89" s="145"/>
      <c r="V89" s="156"/>
      <c r="W89" s="135"/>
      <c r="X89" s="139"/>
      <c r="Y89" s="261"/>
      <c r="Z89" s="262"/>
      <c r="AA89" s="157">
        <f>M89-J89</f>
        <v>-351.39369591540208</v>
      </c>
      <c r="AB89" s="142">
        <f>M89/J89</f>
        <v>0.88286876802819936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2151</v>
      </c>
      <c r="G90" s="159">
        <f t="shared" ref="G90:G93" si="43">E90*F90</f>
        <v>73628.73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2608.1508925564167</v>
      </c>
      <c r="N90" s="163">
        <f>M90/L90</f>
        <v>163.00943078477604</v>
      </c>
      <c r="O90" s="165">
        <f>L90-I90</f>
        <v>0</v>
      </c>
      <c r="P90" s="166">
        <f>N90-K90</f>
        <v>-24.490569215223957</v>
      </c>
      <c r="Q90" s="152">
        <f>N90/K90</f>
        <v>0.86938363085213888</v>
      </c>
      <c r="R90" s="272">
        <f>Q106</f>
        <v>0.87874178010701876</v>
      </c>
      <c r="S90" s="167">
        <v>0.16666666666666666</v>
      </c>
      <c r="T90" s="168">
        <v>0.20103009259259258</v>
      </c>
      <c r="U90" s="169"/>
      <c r="V90" s="170">
        <v>49.483333333333327</v>
      </c>
      <c r="W90" s="173"/>
      <c r="X90" s="151"/>
      <c r="Y90" s="275"/>
      <c r="Z90" s="276"/>
      <c r="AA90" s="109">
        <f>M90-J90</f>
        <v>-391.84910744358331</v>
      </c>
      <c r="AB90" s="152">
        <f>M90/J90</f>
        <v>0.86938363085213888</v>
      </c>
      <c r="AC90" s="277">
        <f>AB106</f>
        <v>0.87874178010701876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1818</v>
      </c>
      <c r="G91" s="95">
        <f t="shared" si="43"/>
        <v>63211.860000000008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2607.490039840638</v>
      </c>
      <c r="N91" s="99">
        <f>M91/L91</f>
        <v>237.04454907642165</v>
      </c>
      <c r="O91" s="101">
        <f>L91-I91</f>
        <v>0</v>
      </c>
      <c r="P91" s="102">
        <f>N91-K91</f>
        <v>-35.682723650851102</v>
      </c>
      <c r="Q91" s="103">
        <f>N91/K91</f>
        <v>0.869163346613546</v>
      </c>
      <c r="R91" s="273"/>
      <c r="S91" s="1">
        <v>0.20497685185185185</v>
      </c>
      <c r="T91" s="2">
        <v>0.23402777777777778</v>
      </c>
      <c r="U91" s="104">
        <v>5.6833333333333558</v>
      </c>
      <c r="V91" s="105">
        <v>41.833333333333329</v>
      </c>
      <c r="W91" s="106"/>
      <c r="X91" s="107"/>
      <c r="Y91" s="265"/>
      <c r="Z91" s="266"/>
      <c r="AA91" s="111">
        <f>M91-J91</f>
        <v>-392.50996015936198</v>
      </c>
      <c r="AB91" s="103">
        <f>M91/J91</f>
        <v>0.869163346613546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6889</v>
      </c>
      <c r="G92" s="95">
        <f t="shared" si="43"/>
        <v>246832.87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2904.7083626141953</v>
      </c>
      <c r="N92" s="99">
        <f>M92/L92</f>
        <v>242.0590302178496</v>
      </c>
      <c r="O92" s="101">
        <f>L92-I92</f>
        <v>0</v>
      </c>
      <c r="P92" s="102">
        <f>N92-K92</f>
        <v>-30.690969782150404</v>
      </c>
      <c r="Q92" s="103">
        <f>N92/K92</f>
        <v>0.88747582114701962</v>
      </c>
      <c r="R92" s="273"/>
      <c r="S92" s="1">
        <v>0.23819444444444443</v>
      </c>
      <c r="T92" s="2">
        <v>0.33701388888888889</v>
      </c>
      <c r="U92" s="104">
        <v>5.9999999999999787</v>
      </c>
      <c r="V92" s="105">
        <v>142.30000000000001</v>
      </c>
      <c r="W92" s="106"/>
      <c r="X92" s="107"/>
      <c r="Y92" s="265"/>
      <c r="Z92" s="266"/>
      <c r="AA92" s="111">
        <f>M92-J92</f>
        <v>-368.29163738580473</v>
      </c>
      <c r="AB92" s="103">
        <f>M92/J92</f>
        <v>0.88747582114701962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5106</v>
      </c>
      <c r="G93" s="95">
        <f t="shared" si="43"/>
        <v>185909.46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2904.345078211406</v>
      </c>
      <c r="N93" s="99">
        <f>M93/L93</f>
        <v>264.03137074649146</v>
      </c>
      <c r="O93" s="101">
        <f>L93-I93</f>
        <v>0</v>
      </c>
      <c r="P93" s="102">
        <f>N93-K93</f>
        <v>-33.5140837989631</v>
      </c>
      <c r="Q93" s="103">
        <f>N93/K93</f>
        <v>0.88736482682902718</v>
      </c>
      <c r="R93" s="273"/>
      <c r="S93" s="1">
        <v>0.36666666666666664</v>
      </c>
      <c r="T93" s="2">
        <v>0.43991898148148151</v>
      </c>
      <c r="U93" s="104">
        <v>5.9999999999999787</v>
      </c>
      <c r="V93" s="105">
        <v>105.48333333333341</v>
      </c>
      <c r="W93" s="106"/>
      <c r="X93" s="107"/>
      <c r="Y93" s="265"/>
      <c r="Z93" s="266"/>
      <c r="AA93" s="111">
        <f>M93-J93</f>
        <v>-368.65492178859404</v>
      </c>
      <c r="AB93" s="103">
        <f>M93/J93</f>
        <v>0.88736482682902718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2756.1735933056643</v>
      </c>
      <c r="N106" s="139">
        <f>M106/L106</f>
        <v>220.49388746445314</v>
      </c>
      <c r="O106" s="140">
        <f>L106-I106</f>
        <v>0</v>
      </c>
      <c r="P106" s="141">
        <f>N106-K106</f>
        <v>-30.426112535546849</v>
      </c>
      <c r="Q106" s="142">
        <f>N106/K106</f>
        <v>0.87874178010701876</v>
      </c>
      <c r="R106" s="274"/>
      <c r="S106" s="143">
        <f>S90</f>
        <v>0.16666666666666666</v>
      </c>
      <c r="T106" s="144">
        <f>INDEX(T90:T105,COUNTA(T90:T105))</f>
        <v>0.43991898148148151</v>
      </c>
      <c r="U106" s="145"/>
      <c r="V106" s="156"/>
      <c r="W106" s="135"/>
      <c r="X106" s="139"/>
      <c r="Y106" s="261"/>
      <c r="Z106" s="262"/>
      <c r="AA106" s="157">
        <f>M106-J106</f>
        <v>-380.32640669433567</v>
      </c>
      <c r="AB106" s="142">
        <f>M106/J106</f>
        <v>0.87874178010701876</v>
      </c>
      <c r="AC106" s="279"/>
    </row>
    <row r="107" spans="1:29" ht="15.75" customHeight="1">
      <c r="A107" s="280" t="s">
        <v>185</v>
      </c>
      <c r="B107" s="108" t="s">
        <v>158</v>
      </c>
      <c r="C107" s="270" t="s">
        <v>215</v>
      </c>
      <c r="D107" s="271"/>
      <c r="E107" s="158">
        <v>20.11</v>
      </c>
      <c r="F107" s="87">
        <v>732</v>
      </c>
      <c r="G107" s="159">
        <f t="shared" ref="G107:G109" si="47">E107*F107</f>
        <v>14720.52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3261.3861386138678</v>
      </c>
      <c r="N107" s="163">
        <f>M107/L107</f>
        <v>543.56435643564464</v>
      </c>
      <c r="O107" s="165">
        <f>L107-I107</f>
        <v>0</v>
      </c>
      <c r="P107" s="166">
        <f>N107-K107</f>
        <v>-56.43564356435536</v>
      </c>
      <c r="Q107" s="152">
        <f>N107/K107</f>
        <v>0.90594059405940774</v>
      </c>
      <c r="R107" s="272">
        <f>Q123</f>
        <v>0.90586316887602403</v>
      </c>
      <c r="S107" s="193">
        <v>0.25</v>
      </c>
      <c r="T107" s="194">
        <v>0.25935185185185183</v>
      </c>
      <c r="U107" s="169"/>
      <c r="V107" s="170">
        <v>13.46666666666664</v>
      </c>
      <c r="W107" s="168"/>
      <c r="X107" s="171"/>
      <c r="Y107" s="275"/>
      <c r="Z107" s="276"/>
      <c r="AA107" s="109">
        <f>M107-J107</f>
        <v>-338.61386138613216</v>
      </c>
      <c r="AB107" s="152">
        <f>M107/J107</f>
        <v>0.90594059405940774</v>
      </c>
      <c r="AC107" s="277">
        <f>AB123</f>
        <v>0.90586316887602403</v>
      </c>
    </row>
    <row r="108" spans="1:29" ht="15.75" customHeight="1">
      <c r="A108" s="281"/>
      <c r="B108" s="92" t="s">
        <v>158</v>
      </c>
      <c r="C108" s="263" t="s">
        <v>188</v>
      </c>
      <c r="D108" s="264"/>
      <c r="E108" s="93">
        <v>24.73</v>
      </c>
      <c r="F108" s="94">
        <v>2340</v>
      </c>
      <c r="G108" s="95">
        <f t="shared" si="47"/>
        <v>57868.200000000004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3261.3240418118457</v>
      </c>
      <c r="N108" s="99">
        <f>M108/L108</f>
        <v>543.55400696864092</v>
      </c>
      <c r="O108" s="101">
        <f>L108-I108</f>
        <v>0</v>
      </c>
      <c r="P108" s="102">
        <f>N108-K108</f>
        <v>-56.44599303135908</v>
      </c>
      <c r="Q108" s="103">
        <f>N108/K108</f>
        <v>0.90592334494773485</v>
      </c>
      <c r="R108" s="273"/>
      <c r="S108" s="1">
        <v>0.26250000000000001</v>
      </c>
      <c r="T108" s="2">
        <v>0.29239583333333335</v>
      </c>
      <c r="U108" s="104">
        <v>4.5333333333333758</v>
      </c>
      <c r="V108" s="105">
        <v>43.050000000000011</v>
      </c>
      <c r="W108" s="106"/>
      <c r="X108" s="113"/>
      <c r="Y108" s="265"/>
      <c r="Z108" s="266"/>
      <c r="AA108" s="111">
        <f>M108-J108</f>
        <v>-338.67595818815425</v>
      </c>
      <c r="AB108" s="103">
        <f>M108/J108</f>
        <v>0.90592334494773497</v>
      </c>
      <c r="AC108" s="278"/>
    </row>
    <row r="109" spans="1:29" ht="15.75" customHeight="1">
      <c r="A109" s="281"/>
      <c r="B109" s="92" t="s">
        <v>158</v>
      </c>
      <c r="C109" s="263" t="s">
        <v>200</v>
      </c>
      <c r="D109" s="264"/>
      <c r="E109" s="93">
        <v>24.73</v>
      </c>
      <c r="F109" s="94">
        <v>1835</v>
      </c>
      <c r="G109" s="95">
        <f t="shared" si="47"/>
        <v>45379.55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3260.6120434353456</v>
      </c>
      <c r="N109" s="99">
        <f>M109/L109</f>
        <v>543.43534057255761</v>
      </c>
      <c r="O109" s="101">
        <f>L109-I109</f>
        <v>0</v>
      </c>
      <c r="P109" s="102">
        <f>N109-K109</f>
        <v>-56.564659427442393</v>
      </c>
      <c r="Q109" s="103">
        <f>N109/K109</f>
        <v>0.90572556762092937</v>
      </c>
      <c r="R109" s="273"/>
      <c r="S109" s="1">
        <v>0.29668981481481482</v>
      </c>
      <c r="T109" s="2">
        <v>0.32013888888888886</v>
      </c>
      <c r="U109" s="104">
        <v>6.183333333333314</v>
      </c>
      <c r="V109" s="105">
        <v>33.766666666666616</v>
      </c>
      <c r="W109" s="106"/>
      <c r="X109" s="107"/>
      <c r="Y109" s="265"/>
      <c r="Z109" s="266"/>
      <c r="AA109" s="111">
        <f>M109-J109</f>
        <v>-339.38795656465436</v>
      </c>
      <c r="AB109" s="103">
        <f>M109/J109</f>
        <v>0.90572556762092937</v>
      </c>
      <c r="AC109" s="278"/>
    </row>
    <row r="110" spans="1:29" ht="15.75" customHeight="1">
      <c r="A110" s="281"/>
      <c r="B110" s="92"/>
      <c r="C110" s="263"/>
      <c r="D110" s="264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3"/>
      <c r="S110" s="1"/>
      <c r="T110" s="2"/>
      <c r="U110" s="104"/>
      <c r="V110" s="105"/>
      <c r="W110" s="106"/>
      <c r="X110" s="113"/>
      <c r="Y110" s="265"/>
      <c r="Z110" s="266"/>
      <c r="AA110" s="111"/>
      <c r="AB110" s="103"/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3600</v>
      </c>
      <c r="K123" s="139">
        <f t="shared" ref="K123" si="49">J123/I123</f>
        <v>600</v>
      </c>
      <c r="L123" s="137">
        <f t="shared" ref="L123:M123" si="50">AVERAGE(L107:L122)</f>
        <v>6</v>
      </c>
      <c r="M123" s="138">
        <f t="shared" si="50"/>
        <v>3261.1074079536866</v>
      </c>
      <c r="N123" s="139">
        <f>M123/L123</f>
        <v>543.51790132561439</v>
      </c>
      <c r="O123" s="140">
        <f>L123-I123</f>
        <v>0</v>
      </c>
      <c r="P123" s="141">
        <f>N123-K123</f>
        <v>-56.482098674385611</v>
      </c>
      <c r="Q123" s="142">
        <f>N123/K123</f>
        <v>0.90586316887602403</v>
      </c>
      <c r="R123" s="274"/>
      <c r="S123" s="143">
        <f>S107</f>
        <v>0.25</v>
      </c>
      <c r="T123" s="144">
        <f>INDEX(T107:T122,COUNTA(T107:T122))</f>
        <v>0.32013888888888886</v>
      </c>
      <c r="U123" s="145"/>
      <c r="V123" s="156"/>
      <c r="W123" s="135"/>
      <c r="X123" s="139"/>
      <c r="Y123" s="261"/>
      <c r="Z123" s="262"/>
      <c r="AA123" s="157">
        <f>M123-J123</f>
        <v>-338.89259204631344</v>
      </c>
      <c r="AB123" s="142">
        <f>M123/J123</f>
        <v>0.90586316887602403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1668</v>
      </c>
      <c r="G124" s="159">
        <f t="shared" ref="G124:G126" si="51">E124*F124</f>
        <v>73892.399999999994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1763.0064591896644</v>
      </c>
      <c r="N124" s="163">
        <f>M124/L124</f>
        <v>103.70626230527438</v>
      </c>
      <c r="O124" s="165">
        <f>L124-I124</f>
        <v>0</v>
      </c>
      <c r="P124" s="166">
        <f>N124-K124</f>
        <v>-13.940796518255027</v>
      </c>
      <c r="Q124" s="152">
        <f>N124/K124</f>
        <v>0.88150322959483229</v>
      </c>
      <c r="R124" s="272">
        <f>Q140</f>
        <v>0.88223375308659246</v>
      </c>
      <c r="S124" s="167">
        <v>0.70849537037037036</v>
      </c>
      <c r="T124" s="168">
        <v>0.74791666666666667</v>
      </c>
      <c r="U124" s="169"/>
      <c r="V124" s="170">
        <v>56.766666666666694</v>
      </c>
      <c r="W124" s="87"/>
      <c r="X124" s="88"/>
      <c r="Y124" s="275"/>
      <c r="Z124" s="276"/>
      <c r="AA124" s="109">
        <f>M124-J124</f>
        <v>-236.99354081033562</v>
      </c>
      <c r="AB124" s="152">
        <f>M124/J124</f>
        <v>0.88150322959483218</v>
      </c>
      <c r="AC124" s="352">
        <f>AB140</f>
        <v>0.88223375308659246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1598</v>
      </c>
      <c r="G125" s="95">
        <f t="shared" si="51"/>
        <v>80970.66</v>
      </c>
      <c r="H125" s="96"/>
      <c r="I125" s="97">
        <v>20</v>
      </c>
      <c r="J125" s="98">
        <v>2000</v>
      </c>
      <c r="K125" s="99">
        <f t="shared" ref="K125:K126" si="52">J125/I125</f>
        <v>100</v>
      </c>
      <c r="L125" s="100">
        <v>20</v>
      </c>
      <c r="M125" s="98">
        <f>F125/V125*60</f>
        <v>1764.6625766871143</v>
      </c>
      <c r="N125" s="99">
        <f>M125/L125</f>
        <v>88.233128834355711</v>
      </c>
      <c r="O125" s="101">
        <f>L125-I125</f>
        <v>0</v>
      </c>
      <c r="P125" s="102">
        <f>N125-K125</f>
        <v>-11.766871165644289</v>
      </c>
      <c r="Q125" s="103">
        <f>N125/K125</f>
        <v>0.88233128834355712</v>
      </c>
      <c r="R125" s="273"/>
      <c r="S125" s="1">
        <v>0.75138888888888888</v>
      </c>
      <c r="T125" s="2">
        <v>0.78912037037037042</v>
      </c>
      <c r="U125" s="104">
        <v>4.9999999999999822</v>
      </c>
      <c r="V125" s="105">
        <v>54.333333333333407</v>
      </c>
      <c r="W125" s="106"/>
      <c r="X125" s="107"/>
      <c r="Y125" s="265"/>
      <c r="Z125" s="266"/>
      <c r="AA125" s="111">
        <f>M125-J125</f>
        <v>-235.33742331288568</v>
      </c>
      <c r="AB125" s="103">
        <f>M125/J125</f>
        <v>0.88233128834355712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3066</v>
      </c>
      <c r="G126" s="95">
        <f t="shared" si="51"/>
        <v>175681.8</v>
      </c>
      <c r="H126" s="96"/>
      <c r="I126" s="97">
        <v>21</v>
      </c>
      <c r="J126" s="98">
        <v>2000</v>
      </c>
      <c r="K126" s="99">
        <f t="shared" si="52"/>
        <v>95.238095238095241</v>
      </c>
      <c r="L126" s="100">
        <v>21</v>
      </c>
      <c r="M126" s="98">
        <f>F126/V126*60</f>
        <v>1765.7334826427766</v>
      </c>
      <c r="N126" s="99">
        <f>M126/L126</f>
        <v>84.08254679251317</v>
      </c>
      <c r="O126" s="101">
        <f>L126-I126</f>
        <v>0</v>
      </c>
      <c r="P126" s="102">
        <f>N126-K126</f>
        <v>-11.15554844558207</v>
      </c>
      <c r="Q126" s="103">
        <f>N126/K126</f>
        <v>0.88286674132138832</v>
      </c>
      <c r="R126" s="273"/>
      <c r="S126" s="1">
        <v>0.79305555555555551</v>
      </c>
      <c r="T126" s="2">
        <v>0.86540509259259257</v>
      </c>
      <c r="U126" s="104">
        <v>5.66666666666654</v>
      </c>
      <c r="V126" s="105">
        <v>104.18333333333337</v>
      </c>
      <c r="W126" s="106"/>
      <c r="X126" s="107"/>
      <c r="Y126" s="265"/>
      <c r="Z126" s="266"/>
      <c r="AA126" s="111">
        <f>M126-J126</f>
        <v>-234.26651735722339</v>
      </c>
      <c r="AB126" s="103">
        <f>M126/J126</f>
        <v>0.88286674132138832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3">AVERAGE(I124:I139)</f>
        <v>19.333333333333332</v>
      </c>
      <c r="J140" s="138">
        <f t="shared" si="53"/>
        <v>2000</v>
      </c>
      <c r="K140" s="139">
        <f t="shared" ref="K140" si="54">J140/I140</f>
        <v>103.44827586206897</v>
      </c>
      <c r="L140" s="137">
        <f t="shared" ref="L140:M140" si="55">AVERAGE(L124:L139)</f>
        <v>19.333333333333332</v>
      </c>
      <c r="M140" s="138">
        <f t="shared" si="55"/>
        <v>1764.467506173185</v>
      </c>
      <c r="N140" s="139">
        <f>M140/L140</f>
        <v>91.265560664130263</v>
      </c>
      <c r="O140" s="140">
        <f>L140-I140</f>
        <v>0</v>
      </c>
      <c r="P140" s="141">
        <f>N140-K140</f>
        <v>-12.182715197938705</v>
      </c>
      <c r="Q140" s="142">
        <f>N140/K140</f>
        <v>0.88223375308659246</v>
      </c>
      <c r="R140" s="274"/>
      <c r="S140" s="143">
        <f>S124</f>
        <v>0.70849537037037036</v>
      </c>
      <c r="T140" s="144">
        <f>INDEX(T124:T139,COUNTA(T124:T139))</f>
        <v>0.86540509259259257</v>
      </c>
      <c r="U140" s="145"/>
      <c r="V140" s="156"/>
      <c r="W140" s="188"/>
      <c r="X140" s="189"/>
      <c r="Y140" s="261"/>
      <c r="Z140" s="262"/>
      <c r="AA140" s="157">
        <f>M140-J140</f>
        <v>-235.53249382681497</v>
      </c>
      <c r="AB140" s="142">
        <f>M140/J140</f>
        <v>0.88223375308659246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2498</v>
      </c>
      <c r="G141" s="159">
        <f t="shared" ref="G141:G143" si="56">E141*F141</f>
        <v>141861.41999999998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1764.6781789638922</v>
      </c>
      <c r="N141" s="163">
        <f>M141/L141</f>
        <v>76.725138215821403</v>
      </c>
      <c r="O141" s="165">
        <f>L141-I141</f>
        <v>0</v>
      </c>
      <c r="P141" s="166">
        <f>N141-K141</f>
        <v>-10.231383523309034</v>
      </c>
      <c r="Q141" s="152">
        <f>N141/K141</f>
        <v>0.88233908948194606</v>
      </c>
      <c r="R141" s="272">
        <f>Q157</f>
        <v>0.88290445719813548</v>
      </c>
      <c r="S141" s="167">
        <v>0.70837962962962964</v>
      </c>
      <c r="T141" s="168">
        <v>0.76736111111111116</v>
      </c>
      <c r="U141" s="169"/>
      <c r="V141" s="170">
        <v>84.933333333333394</v>
      </c>
      <c r="W141" s="168"/>
      <c r="X141" s="171"/>
      <c r="Y141" s="275"/>
      <c r="Z141" s="276"/>
      <c r="AA141" s="109">
        <f>M141-J141</f>
        <v>-235.32182103610785</v>
      </c>
      <c r="AB141" s="152">
        <f>M141/J141</f>
        <v>0.88233908948194606</v>
      </c>
      <c r="AC141" s="277">
        <f>AB157</f>
        <v>0.88290445719813548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1999</v>
      </c>
      <c r="G142" s="95">
        <f t="shared" si="56"/>
        <v>113683.12999999999</v>
      </c>
      <c r="H142" s="96"/>
      <c r="I142" s="97">
        <v>23</v>
      </c>
      <c r="J142" s="98">
        <v>2000</v>
      </c>
      <c r="K142" s="99">
        <f t="shared" ref="K142:K143" si="57">J142/I142</f>
        <v>86.956521739130437</v>
      </c>
      <c r="L142" s="100">
        <v>23</v>
      </c>
      <c r="M142" s="98">
        <f>F142/V142*60</f>
        <v>1765.1214128035344</v>
      </c>
      <c r="N142" s="99">
        <f>M142/L142</f>
        <v>76.744409252327586</v>
      </c>
      <c r="O142" s="101">
        <f>L142-I142</f>
        <v>0</v>
      </c>
      <c r="P142" s="102">
        <f>N142-K142</f>
        <v>-10.212112486802852</v>
      </c>
      <c r="Q142" s="103">
        <f>N142/K142</f>
        <v>0.8825607064017672</v>
      </c>
      <c r="R142" s="273"/>
      <c r="S142" s="1">
        <v>0.77156250000000004</v>
      </c>
      <c r="T142" s="2">
        <v>0.81874999999999998</v>
      </c>
      <c r="U142" s="104">
        <v>6.0499999999999865</v>
      </c>
      <c r="V142" s="105">
        <v>67.949999999999903</v>
      </c>
      <c r="W142" s="106"/>
      <c r="X142" s="107"/>
      <c r="Y142" s="265"/>
      <c r="Z142" s="266"/>
      <c r="AA142" s="111">
        <f>M142-J142</f>
        <v>-234.87858719646556</v>
      </c>
      <c r="AB142" s="103">
        <f>M142/J142</f>
        <v>0.8825607064017672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2539</v>
      </c>
      <c r="G143" s="95">
        <f t="shared" si="56"/>
        <v>120856.40000000001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1767.6271514213868</v>
      </c>
      <c r="N143" s="99">
        <f>M143/L143</f>
        <v>76.85335440962551</v>
      </c>
      <c r="O143" s="101">
        <f>L143-I143</f>
        <v>0</v>
      </c>
      <c r="P143" s="102">
        <f>N143-K143</f>
        <v>-10.103167329504927</v>
      </c>
      <c r="Q143" s="103">
        <f>N143/K143</f>
        <v>0.8838135757106933</v>
      </c>
      <c r="R143" s="273"/>
      <c r="S143" s="1">
        <v>0.82291666666666663</v>
      </c>
      <c r="T143" s="2">
        <v>0.88276620370370373</v>
      </c>
      <c r="U143" s="104">
        <v>5.9999999999999787</v>
      </c>
      <c r="V143" s="105">
        <v>86.183333333333422</v>
      </c>
      <c r="W143" s="106"/>
      <c r="X143" s="107"/>
      <c r="Y143" s="265"/>
      <c r="Z143" s="266"/>
      <c r="AA143" s="111">
        <f>M143-J143</f>
        <v>-232.37284857861323</v>
      </c>
      <c r="AB143" s="103">
        <f>M143/J143</f>
        <v>0.88381357571069341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58">AVERAGE(I141:I156)</f>
        <v>23</v>
      </c>
      <c r="J157" s="138">
        <f t="shared" si="58"/>
        <v>2000</v>
      </c>
      <c r="K157" s="139">
        <f t="shared" ref="K157" si="59">J157/I157</f>
        <v>86.956521739130437</v>
      </c>
      <c r="L157" s="137">
        <f t="shared" ref="L157:M157" si="60">AVERAGE(L141:L156)</f>
        <v>23</v>
      </c>
      <c r="M157" s="138">
        <f t="shared" si="60"/>
        <v>1765.8089143962709</v>
      </c>
      <c r="N157" s="139">
        <f>M157/L157</f>
        <v>76.774300625924823</v>
      </c>
      <c r="O157" s="140">
        <f>L157-I157</f>
        <v>0</v>
      </c>
      <c r="P157" s="141">
        <f>N157-K157</f>
        <v>-10.182221113205614</v>
      </c>
      <c r="Q157" s="142">
        <f>N157/K157</f>
        <v>0.88290445719813548</v>
      </c>
      <c r="R157" s="274"/>
      <c r="S157" s="143">
        <f>S141</f>
        <v>0.70837962962962964</v>
      </c>
      <c r="T157" s="144">
        <f>INDEX(T141:T156,COUNTA(T141:T156))</f>
        <v>0.88276620370370373</v>
      </c>
      <c r="U157" s="145"/>
      <c r="V157" s="156"/>
      <c r="W157" s="135"/>
      <c r="X157" s="139"/>
      <c r="Y157" s="261"/>
      <c r="Z157" s="262"/>
      <c r="AA157" s="157">
        <f>M157-J157</f>
        <v>-234.19108560372911</v>
      </c>
      <c r="AB157" s="142">
        <f>M157/J157</f>
        <v>0.88290445719813548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00" priority="3" operator="greaterThan">
      <formula>0</formula>
    </cfRule>
  </conditionalFormatting>
  <conditionalFormatting sqref="P5:P157 AA5:AA157">
    <cfRule type="cellIs" dxfId="699" priority="6" operator="lessThan">
      <formula>0</formula>
    </cfRule>
  </conditionalFormatting>
  <conditionalFormatting sqref="Q5:Q157 AB5:AB157">
    <cfRule type="cellIs" dxfId="698" priority="4" operator="greaterThan">
      <formula>1</formula>
    </cfRule>
    <cfRule type="cellIs" dxfId="697" priority="5" operator="lessThan">
      <formula>0.8</formula>
    </cfRule>
  </conditionalFormatting>
  <conditionalFormatting sqref="R5:R157 AC124">
    <cfRule type="cellIs" dxfId="696" priority="7" operator="lessThan">
      <formula>0.8</formula>
    </cfRule>
  </conditionalFormatting>
  <conditionalFormatting sqref="AC5:AC22 AC56:AC91">
    <cfRule type="cellIs" dxfId="695" priority="9" operator="lessThan">
      <formula>0.8</formula>
    </cfRule>
  </conditionalFormatting>
  <conditionalFormatting sqref="AC39">
    <cfRule type="cellIs" dxfId="694" priority="12" operator="lessThan">
      <formula>0.8</formula>
    </cfRule>
  </conditionalFormatting>
  <conditionalFormatting sqref="AC54">
    <cfRule type="cellIs" dxfId="693" priority="11" operator="lessThan">
      <formula>0.8</formula>
    </cfRule>
  </conditionalFormatting>
  <conditionalFormatting sqref="AC97:AC105">
    <cfRule type="cellIs" dxfId="692" priority="10" operator="lessThan">
      <formula>0.8</formula>
    </cfRule>
  </conditionalFormatting>
  <conditionalFormatting sqref="AC107:AC112">
    <cfRule type="cellIs" dxfId="691" priority="8" operator="lessThan">
      <formula>0.8</formula>
    </cfRule>
  </conditionalFormatting>
  <conditionalFormatting sqref="AC139">
    <cfRule type="cellIs" dxfId="690" priority="2" operator="lessThan">
      <formula>0.8</formula>
    </cfRule>
  </conditionalFormatting>
  <conditionalFormatting sqref="AC141:AC157">
    <cfRule type="cellIs" dxfId="689" priority="1" operator="lessThan">
      <formula>0.8</formula>
    </cfRule>
  </conditionalFormatting>
  <dataValidations count="1">
    <dataValidation type="list" allowBlank="1" showInputMessage="1" showErrorMessage="1" sqref="Y5:Z157" xr:uid="{68CC88F8-3F19-4F26-8E19-52B7E1A2AA96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3793-C68B-4A5D-AC7C-458EAB3FA946}">
  <sheetPr codeName="工作表5">
    <tabColor theme="9" tint="0.59999389629810485"/>
  </sheetPr>
  <dimension ref="B1:AR36"/>
  <sheetViews>
    <sheetView zoomScale="70" zoomScaleNormal="70" workbookViewId="0">
      <selection activeCell="P20" sqref="P20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265</v>
      </c>
      <c r="D3" s="249"/>
      <c r="E3" s="7" t="s">
        <v>2</v>
      </c>
      <c r="F3" s="250">
        <f>'1026(18度C)'!D1+'1026(4度C)'!D1</f>
        <v>253071</v>
      </c>
      <c r="G3" s="251"/>
      <c r="H3" s="7" t="s">
        <v>3</v>
      </c>
      <c r="I3" s="252">
        <f>'1026(18度C)'!F1+'1026(4度C)'!F1</f>
        <v>8112299.6199999992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475.65493821624693</v>
      </c>
      <c r="F6" s="227" t="e">
        <f>AVERAGE(#REF!,D13:K13)</f>
        <v>#REF!</v>
      </c>
      <c r="G6" s="228">
        <f>AVERAGE(D13:K13)</f>
        <v>192.43737562282857</v>
      </c>
      <c r="H6" s="229"/>
      <c r="I6" s="228">
        <f>AVERAGE(L13:O13)</f>
        <v>95.202398800599696</v>
      </c>
      <c r="J6" s="229"/>
      <c r="K6" s="228">
        <f>AVERAGE(D27:O27)</f>
        <v>627.97750523134152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418.91943447657866</v>
      </c>
      <c r="F7" s="231" t="e">
        <f>AVERAGE(#REF!,D14:K14)</f>
        <v>#REF!</v>
      </c>
      <c r="G7" s="218">
        <f>AVERAGE(D14:K14)</f>
        <v>171.09195267160473</v>
      </c>
      <c r="H7" s="219"/>
      <c r="I7" s="218">
        <f>AVERAGE(L14:O14)</f>
        <v>84.011873468370226</v>
      </c>
      <c r="J7" s="219"/>
      <c r="K7" s="218">
        <f>AVERAGE(D28:O28)</f>
        <v>552.9348469993655</v>
      </c>
      <c r="L7" s="219"/>
      <c r="M7" s="218">
        <f>AVERAGE(P28:X28)</f>
        <v>685.41627337036709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0.88112974557507961</v>
      </c>
      <c r="F8" s="223" t="e">
        <f>AVERAGE(D15:K15,#REF!)</f>
        <v>#REF!</v>
      </c>
      <c r="G8" s="224">
        <f>AVERAGE(D15:K15)</f>
        <v>0.88511677884939088</v>
      </c>
      <c r="H8" s="225"/>
      <c r="I8" s="224">
        <f>AVERAGE(L15:O15)</f>
        <v>0.88248427422003983</v>
      </c>
      <c r="J8" s="225"/>
      <c r="K8" s="224">
        <f>AVERAGE(D29:O29)</f>
        <v>0.87949499633183559</v>
      </c>
      <c r="L8" s="225"/>
      <c r="M8" s="224">
        <f>AVERAGE(P29:X29)</f>
        <v>0.87762168632225124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102.39915306973388</v>
      </c>
      <c r="E14" s="28">
        <v>70.216480479808794</v>
      </c>
      <c r="F14" s="28">
        <v>76.952560962103291</v>
      </c>
      <c r="G14" s="28">
        <v>74.34437394865077</v>
      </c>
      <c r="H14" s="28">
        <v>129.19870111196894</v>
      </c>
      <c r="I14" s="28">
        <v>217.25627112640205</v>
      </c>
      <c r="J14" s="28" t="s">
        <v>36</v>
      </c>
      <c r="K14" s="55">
        <v>527.27612800256543</v>
      </c>
      <c r="L14" s="27" t="s">
        <v>36</v>
      </c>
      <c r="M14" s="67" t="s">
        <v>36</v>
      </c>
      <c r="N14" s="28">
        <v>91.257022544964968</v>
      </c>
      <c r="O14" s="29">
        <v>76.766724391775497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0.88925580297400475</v>
      </c>
      <c r="E15" s="32">
        <f t="shared" si="0"/>
        <v>0.88472765404559073</v>
      </c>
      <c r="F15" s="32">
        <f t="shared" si="0"/>
        <v>0.88230091447928782</v>
      </c>
      <c r="G15" s="32">
        <f t="shared" si="0"/>
        <v>0.88283944064022779</v>
      </c>
      <c r="H15" s="32">
        <f t="shared" si="0"/>
        <v>0.88285779093178773</v>
      </c>
      <c r="I15" s="32">
        <f t="shared" si="0"/>
        <v>0.87462266959099066</v>
      </c>
      <c r="J15" s="32" t="s">
        <v>36</v>
      </c>
      <c r="K15" s="56">
        <f t="shared" ref="K15" si="1">K14/K13</f>
        <v>0.89921317928384636</v>
      </c>
      <c r="L15" s="31" t="s">
        <v>36</v>
      </c>
      <c r="M15" s="68" t="s">
        <v>36</v>
      </c>
      <c r="N15" s="32">
        <f t="shared" ref="N15:O15" si="2">N14/N13</f>
        <v>0.88215121793466134</v>
      </c>
      <c r="O15" s="33">
        <f t="shared" si="2"/>
        <v>0.88281733050541822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0.16674768518518518</v>
      </c>
      <c r="G16" s="2">
        <v>0.25017361111111114</v>
      </c>
      <c r="H16" s="2">
        <v>0.25006944444444446</v>
      </c>
      <c r="I16" s="2">
        <v>0.16697916666666668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0.70857638888888885</v>
      </c>
      <c r="O16" s="4">
        <v>0.70840277777777783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0.55634259259259256</v>
      </c>
      <c r="E17" s="2">
        <v>0.62388888888888894</v>
      </c>
      <c r="F17" s="2">
        <v>0.65017361111111116</v>
      </c>
      <c r="G17" s="2">
        <v>0.65555555555555556</v>
      </c>
      <c r="H17" s="2">
        <v>0.59444444444444444</v>
      </c>
      <c r="I17" s="2">
        <v>0.45277777777777778</v>
      </c>
      <c r="J17" s="2" t="s">
        <v>36</v>
      </c>
      <c r="K17" s="3">
        <v>0.3417824074074074</v>
      </c>
      <c r="L17" s="1" t="s">
        <v>36</v>
      </c>
      <c r="M17" s="69" t="s">
        <v>36</v>
      </c>
      <c r="N17" s="2">
        <v>0.87668981481481478</v>
      </c>
      <c r="O17" s="4">
        <v>0.89310185185185187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>
        <v>825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182.75809777740733</v>
      </c>
      <c r="E28" s="28" t="s">
        <v>36</v>
      </c>
      <c r="F28" s="28" t="s">
        <v>36</v>
      </c>
      <c r="G28" s="28">
        <v>285.28765920070214</v>
      </c>
      <c r="H28" s="28">
        <v>383.2828804692308</v>
      </c>
      <c r="I28" s="28">
        <v>369.44693000895558</v>
      </c>
      <c r="J28" s="28" t="s">
        <v>36</v>
      </c>
      <c r="K28" s="28">
        <v>734.90996398559412</v>
      </c>
      <c r="L28" s="28" t="s">
        <v>36</v>
      </c>
      <c r="M28" s="28">
        <v>733.0384833338137</v>
      </c>
      <c r="N28" s="28">
        <v>997.01509457645659</v>
      </c>
      <c r="O28" s="28">
        <v>737.73966664276338</v>
      </c>
      <c r="P28" s="27">
        <v>245.54780686063205</v>
      </c>
      <c r="Q28" s="28" t="s">
        <v>36</v>
      </c>
      <c r="R28" s="28" t="s">
        <v>36</v>
      </c>
      <c r="S28" s="28" t="s">
        <v>36</v>
      </c>
      <c r="T28" s="28">
        <v>741.77703121657748</v>
      </c>
      <c r="U28" s="28" t="s">
        <v>36</v>
      </c>
      <c r="V28" s="28">
        <v>676.47579432258385</v>
      </c>
      <c r="W28" s="28">
        <v>853.97156940839045</v>
      </c>
      <c r="X28" s="29">
        <v>909.30916504365132</v>
      </c>
    </row>
    <row r="29" spans="2:44" ht="40.15" customHeight="1">
      <c r="B29" s="206"/>
      <c r="C29" s="30" t="s">
        <v>38</v>
      </c>
      <c r="D29" s="32">
        <f>D28/D27</f>
        <v>0.86302435061553462</v>
      </c>
      <c r="E29" s="32" t="s">
        <v>36</v>
      </c>
      <c r="F29" s="32" t="s">
        <v>36</v>
      </c>
      <c r="G29" s="32">
        <f>G28/G27</f>
        <v>0.87171229200214551</v>
      </c>
      <c r="H29" s="32">
        <f>H28/H27</f>
        <v>0.88449895492899422</v>
      </c>
      <c r="I29" s="32">
        <f>I28/I27</f>
        <v>0.88667263202149338</v>
      </c>
      <c r="J29" s="32" t="s">
        <v>36</v>
      </c>
      <c r="K29" s="32">
        <f>K28/K27</f>
        <v>0.8907999563461747</v>
      </c>
      <c r="L29" s="32" t="s">
        <v>36</v>
      </c>
      <c r="M29" s="32">
        <f>M28/M27</f>
        <v>0.88853149495007722</v>
      </c>
      <c r="N29" s="32">
        <f>N28/N27</f>
        <v>0.86696964745778837</v>
      </c>
      <c r="O29" s="32">
        <f>O28/O27</f>
        <v>0.88375064233247702</v>
      </c>
      <c r="P29" s="31">
        <f>P28/P27</f>
        <v>0.86964848263140515</v>
      </c>
      <c r="Q29" s="32" t="s">
        <v>36</v>
      </c>
      <c r="R29" s="32" t="s">
        <v>36</v>
      </c>
      <c r="S29" s="32" t="s">
        <v>36</v>
      </c>
      <c r="T29" s="32">
        <f>T28/T27</f>
        <v>0.88306789430544941</v>
      </c>
      <c r="U29" s="32" t="s">
        <v>36</v>
      </c>
      <c r="V29" s="32">
        <f>V28/V27</f>
        <v>0.88830154810036266</v>
      </c>
      <c r="W29" s="32">
        <f>W28/W27</f>
        <v>0.8810817779610377</v>
      </c>
      <c r="X29" s="33">
        <f>X28/X27</f>
        <v>0.86600872861300127</v>
      </c>
    </row>
    <row r="30" spans="2:44" ht="17.25" customHeight="1">
      <c r="B30" s="207" t="s">
        <v>39</v>
      </c>
      <c r="C30" s="15" t="s">
        <v>40</v>
      </c>
      <c r="D30" s="2">
        <v>0.38749999999999996</v>
      </c>
      <c r="E30" s="2" t="s">
        <v>36</v>
      </c>
      <c r="F30" s="2" t="s">
        <v>36</v>
      </c>
      <c r="G30" s="2">
        <v>0.34027777777777773</v>
      </c>
      <c r="H30" s="2">
        <v>0.25</v>
      </c>
      <c r="I30" s="2">
        <v>0.34652777777777777</v>
      </c>
      <c r="J30" s="2" t="s">
        <v>36</v>
      </c>
      <c r="K30" s="2">
        <v>0.25</v>
      </c>
      <c r="L30" s="2" t="s">
        <v>36</v>
      </c>
      <c r="M30" s="2">
        <v>0.16666666666666666</v>
      </c>
      <c r="N30" s="2">
        <v>0.16666666666666666</v>
      </c>
      <c r="O30" s="2">
        <v>0.16696759259259258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0.70835648148148145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0.46388888888888891</v>
      </c>
      <c r="E31" s="2" t="s">
        <v>36</v>
      </c>
      <c r="F31" s="2" t="s">
        <v>36</v>
      </c>
      <c r="G31" s="2">
        <v>0.36184027777777777</v>
      </c>
      <c r="H31" s="2">
        <v>0.39444444444444443</v>
      </c>
      <c r="I31" s="2">
        <v>0.48541666666666666</v>
      </c>
      <c r="J31" s="2" t="s">
        <v>36</v>
      </c>
      <c r="K31" s="2">
        <v>0.29820601851851852</v>
      </c>
      <c r="L31" s="2" t="s">
        <v>36</v>
      </c>
      <c r="M31" s="2">
        <v>0.41143518518518518</v>
      </c>
      <c r="N31" s="2">
        <v>0.46114583333333331</v>
      </c>
      <c r="O31" s="2">
        <v>0.42237268518518517</v>
      </c>
      <c r="P31" s="1">
        <v>0.81736111111111109</v>
      </c>
      <c r="Q31" s="2" t="s">
        <v>36</v>
      </c>
      <c r="R31" s="2" t="s">
        <v>36</v>
      </c>
      <c r="S31" s="2" t="s">
        <v>36</v>
      </c>
      <c r="T31" s="2">
        <v>0.89652777777777781</v>
      </c>
      <c r="U31" s="2" t="s">
        <v>36</v>
      </c>
      <c r="V31" s="2">
        <v>0.90503472222222225</v>
      </c>
      <c r="W31" s="2">
        <v>1.0535763888888889</v>
      </c>
      <c r="X31" s="4">
        <v>1.0527777777777778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>
        <v>4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11A3-5294-49A7-B43B-E95B3F3B151A}">
  <sheetPr codeName="工作表3"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C22" sqref="B22:X38"/>
      <selection pane="bottomLeft" activeCell="E36" sqref="E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141988</v>
      </c>
      <c r="E1" s="77" t="s">
        <v>3</v>
      </c>
      <c r="F1" s="78">
        <f>SUM(G5:G225)</f>
        <v>2756600.12</v>
      </c>
      <c r="G1" s="79" t="s">
        <v>73</v>
      </c>
      <c r="H1" s="80">
        <f>L21+L38+L55+L72+L89+L106+L123+L140+L157+L174+L191+L208+L225</f>
        <v>82.25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45956</v>
      </c>
      <c r="B2" s="326"/>
      <c r="C2" s="82" t="s">
        <v>34</v>
      </c>
      <c r="D2" s="83">
        <f>AVERAGE(N21,N38,N55,N72,N89,N106,N123,N140,N157,N174,N191,N208,N225)</f>
        <v>603.88924175744307</v>
      </c>
      <c r="E2" s="83" t="s">
        <v>80</v>
      </c>
      <c r="F2" s="84">
        <f>F1/D1</f>
        <v>19.414317547961801</v>
      </c>
      <c r="G2" s="85" t="s">
        <v>81</v>
      </c>
      <c r="H2" s="86">
        <f>COUNT(H5:H225)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2716</v>
      </c>
      <c r="G5" s="95">
        <f>E5*F5</f>
        <v>81072.600000000006</v>
      </c>
      <c r="H5" s="96"/>
      <c r="I5" s="97">
        <v>17</v>
      </c>
      <c r="J5" s="98">
        <v>3600</v>
      </c>
      <c r="K5" s="99">
        <f>J5/I5</f>
        <v>211.76470588235293</v>
      </c>
      <c r="L5" s="100">
        <v>17</v>
      </c>
      <c r="M5" s="98">
        <f>F5/V5*60</f>
        <v>3105.972045743325</v>
      </c>
      <c r="N5" s="99">
        <f>M5/L5</f>
        <v>182.70423798490148</v>
      </c>
      <c r="O5" s="101">
        <f>L5-I5</f>
        <v>0</v>
      </c>
      <c r="P5" s="102">
        <f>N5-K5</f>
        <v>-29.060467897451446</v>
      </c>
      <c r="Q5" s="103">
        <f>N5/K5</f>
        <v>0.86277001270647924</v>
      </c>
      <c r="R5" s="273">
        <f>Q21</f>
        <v>0.86302435061553462</v>
      </c>
      <c r="S5" s="1">
        <v>0.38749999999999996</v>
      </c>
      <c r="T5" s="2">
        <v>0.42393518518518519</v>
      </c>
      <c r="U5" s="104">
        <v>5.5166666666665964</v>
      </c>
      <c r="V5" s="105">
        <v>52.46666666666674</v>
      </c>
      <c r="W5" s="106"/>
      <c r="X5" s="107"/>
      <c r="Y5" s="275"/>
      <c r="Z5" s="276"/>
      <c r="AA5" s="109">
        <f>M5-J5</f>
        <v>-494.027954256675</v>
      </c>
      <c r="AB5" s="110">
        <f>M5/J5</f>
        <v>0.86277001270647913</v>
      </c>
      <c r="AC5" s="292">
        <f>AB21</f>
        <v>0.86302435061553462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2633</v>
      </c>
      <c r="G6" s="95">
        <f>E6*F6</f>
        <v>77726.16</v>
      </c>
      <c r="H6" s="96"/>
      <c r="I6" s="97">
        <v>17</v>
      </c>
      <c r="J6" s="98">
        <v>3600</v>
      </c>
      <c r="K6" s="99">
        <f>J6/I6</f>
        <v>211.76470588235293</v>
      </c>
      <c r="L6" s="100">
        <v>17</v>
      </c>
      <c r="M6" s="98">
        <f>F6/V6*60</f>
        <v>3107.8032786885242</v>
      </c>
      <c r="N6" s="99">
        <f>M6/L6</f>
        <v>182.81195756991318</v>
      </c>
      <c r="O6" s="101">
        <f>L6-I6</f>
        <v>0</v>
      </c>
      <c r="P6" s="102">
        <f>N6-K6</f>
        <v>-28.952748312439752</v>
      </c>
      <c r="Q6" s="103">
        <f>N6/K6</f>
        <v>0.86327868852459</v>
      </c>
      <c r="R6" s="273"/>
      <c r="S6" s="1">
        <v>0.42858796296296298</v>
      </c>
      <c r="T6" s="2">
        <v>0.46388888888888891</v>
      </c>
      <c r="U6" s="104">
        <v>6.7000000000000082</v>
      </c>
      <c r="V6" s="105">
        <v>50.833333333333343</v>
      </c>
      <c r="W6" s="106">
        <v>0.46388888888888891</v>
      </c>
      <c r="X6" s="107">
        <v>0.50208333333333321</v>
      </c>
      <c r="Y6" s="265"/>
      <c r="Z6" s="266"/>
      <c r="AA6" s="111">
        <f>M6-J6</f>
        <v>-492.19672131147581</v>
      </c>
      <c r="AB6" s="112">
        <f>M6/J6</f>
        <v>0.86327868852459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0">AVERAGE(I5:I20)</f>
        <v>17</v>
      </c>
      <c r="J21" s="138">
        <f t="shared" si="0"/>
        <v>3600</v>
      </c>
      <c r="K21" s="139">
        <f t="shared" ref="K21:K22" si="1">J21/I21</f>
        <v>211.76470588235293</v>
      </c>
      <c r="L21" s="137">
        <f>AVERAGE(L5:L20)</f>
        <v>17</v>
      </c>
      <c r="M21" s="138">
        <f>AVERAGE(M5:M20)</f>
        <v>3106.8876622159246</v>
      </c>
      <c r="N21" s="139">
        <f>M21/L21</f>
        <v>182.75809777740733</v>
      </c>
      <c r="O21" s="140">
        <f>L21-I21</f>
        <v>0</v>
      </c>
      <c r="P21" s="141">
        <f>N21-K21</f>
        <v>-29.006608104945599</v>
      </c>
      <c r="Q21" s="142">
        <f>N21/K21</f>
        <v>0.86302435061553462</v>
      </c>
      <c r="R21" s="274"/>
      <c r="S21" s="143">
        <f>S5</f>
        <v>0.38749999999999996</v>
      </c>
      <c r="T21" s="144">
        <f>INDEX(T5:T20,COUNTA(T5:T20))</f>
        <v>0.46388888888888891</v>
      </c>
      <c r="U21" s="145"/>
      <c r="V21" s="145"/>
      <c r="W21" s="146"/>
      <c r="X21" s="147"/>
      <c r="Y21" s="261"/>
      <c r="Z21" s="262"/>
      <c r="AA21" s="148">
        <f>M21-J21</f>
        <v>-493.11233778407541</v>
      </c>
      <c r="AB21" s="149">
        <f>M21/J21</f>
        <v>0.86302435061553462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1624</v>
      </c>
      <c r="G22" s="95">
        <f t="shared" ref="G22" si="2">E22*F22</f>
        <v>41639.360000000001</v>
      </c>
      <c r="H22" s="96"/>
      <c r="I22" s="97">
        <v>11</v>
      </c>
      <c r="J22" s="98">
        <v>3600</v>
      </c>
      <c r="K22" s="99">
        <f t="shared" si="1"/>
        <v>327.27272727272725</v>
      </c>
      <c r="L22" s="100">
        <v>11</v>
      </c>
      <c r="M22" s="98">
        <f>F22/V22*60</f>
        <v>3138.1642512077237</v>
      </c>
      <c r="N22" s="99">
        <f>M22/L22</f>
        <v>285.28765920070214</v>
      </c>
      <c r="O22" s="101">
        <f>L22-I22</f>
        <v>0</v>
      </c>
      <c r="P22" s="102">
        <f>N22-K22</f>
        <v>-41.985068072025115</v>
      </c>
      <c r="Q22" s="103">
        <f>N22/K22</f>
        <v>0.87171229200214551</v>
      </c>
      <c r="R22" s="272">
        <f>Q38</f>
        <v>0.87171229200214551</v>
      </c>
      <c r="S22" s="1">
        <v>0.34027777777777773</v>
      </c>
      <c r="T22" s="2">
        <v>0.36184027777777777</v>
      </c>
      <c r="U22" s="104">
        <v>6.6166666666666085</v>
      </c>
      <c r="V22" s="105">
        <v>31.050000000000058</v>
      </c>
      <c r="W22" s="173"/>
      <c r="X22" s="151"/>
      <c r="Y22" s="275"/>
      <c r="Z22" s="276"/>
      <c r="AA22" s="109">
        <f>M22-J22</f>
        <v>-461.83574879227626</v>
      </c>
      <c r="AB22" s="152">
        <f>M22/J22</f>
        <v>0.87171229200214551</v>
      </c>
      <c r="AC22" s="277">
        <f>AB38</f>
        <v>0.87171229200214551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3">AVERAGE(I22:I37)</f>
        <v>11</v>
      </c>
      <c r="J38" s="138">
        <f t="shared" si="3"/>
        <v>3600</v>
      </c>
      <c r="K38" s="139">
        <f>J38/I38</f>
        <v>327.27272727272725</v>
      </c>
      <c r="L38" s="137">
        <f>AVERAGE(L22:L37)</f>
        <v>11</v>
      </c>
      <c r="M38" s="138">
        <f>AVERAGE(M22:M37)</f>
        <v>3138.1642512077237</v>
      </c>
      <c r="N38" s="139">
        <f>M38/L38</f>
        <v>285.28765920070214</v>
      </c>
      <c r="O38" s="140">
        <f>L38-I38</f>
        <v>0</v>
      </c>
      <c r="P38" s="141">
        <f>N38-K38</f>
        <v>-41.985068072025115</v>
      </c>
      <c r="Q38" s="142">
        <f>N38/K38</f>
        <v>0.87171229200214551</v>
      </c>
      <c r="R38" s="274"/>
      <c r="S38" s="143">
        <f>S22</f>
        <v>0.34027777777777773</v>
      </c>
      <c r="T38" s="144">
        <f>INDEX(T22:T37,COUNTA(T22:T37))</f>
        <v>0.36184027777777777</v>
      </c>
      <c r="U38" s="145"/>
      <c r="V38" s="156"/>
      <c r="W38" s="135"/>
      <c r="X38" s="139"/>
      <c r="Y38" s="261"/>
      <c r="Z38" s="262"/>
      <c r="AA38" s="157">
        <f>M38-J38</f>
        <v>-461.83574879227626</v>
      </c>
      <c r="AB38" s="142">
        <f>M38/J38</f>
        <v>0.87171229200214551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3313</v>
      </c>
      <c r="G39" s="159">
        <f>E39*F39</f>
        <v>46481.39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2299.3637941006364</v>
      </c>
      <c r="N39" s="163">
        <f>M39/L39</f>
        <v>383.22729901677275</v>
      </c>
      <c r="O39" s="165">
        <f>L39-I39</f>
        <v>0</v>
      </c>
      <c r="P39" s="166">
        <f>N39-K39</f>
        <v>-50.106034316560567</v>
      </c>
      <c r="Q39" s="152">
        <f>N39/K39</f>
        <v>0.88437069003870639</v>
      </c>
      <c r="R39" s="272">
        <f>Q55</f>
        <v>0.88449895492899422</v>
      </c>
      <c r="S39" s="167">
        <v>0.25</v>
      </c>
      <c r="T39" s="168">
        <v>0.31003472222222223</v>
      </c>
      <c r="U39" s="169"/>
      <c r="V39" s="170">
        <v>86.45</v>
      </c>
      <c r="W39" s="168"/>
      <c r="X39" s="171"/>
      <c r="Y39" s="275"/>
      <c r="Z39" s="276"/>
      <c r="AA39" s="109">
        <f>M39-J39</f>
        <v>-300.63620589936363</v>
      </c>
      <c r="AB39" s="152">
        <f>M39/J39</f>
        <v>0.88437069003870628</v>
      </c>
      <c r="AC39" s="277">
        <f>AB55</f>
        <v>0.88449895492899411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1904</v>
      </c>
      <c r="G40" s="95">
        <f>E40*F40</f>
        <v>33757.919999999998</v>
      </c>
      <c r="H40" s="96"/>
      <c r="I40" s="97">
        <v>6</v>
      </c>
      <c r="J40" s="98">
        <v>2600</v>
      </c>
      <c r="K40" s="99">
        <f>J40/I40</f>
        <v>433.33333333333331</v>
      </c>
      <c r="L40" s="100">
        <v>6</v>
      </c>
      <c r="M40" s="98">
        <f>F40/V40*60</f>
        <v>2300.1342281879215</v>
      </c>
      <c r="N40" s="99">
        <f>M40/L40</f>
        <v>383.35570469798694</v>
      </c>
      <c r="O40" s="101">
        <f>L40-I40</f>
        <v>0</v>
      </c>
      <c r="P40" s="102">
        <f>N40-K40</f>
        <v>-49.977628635346377</v>
      </c>
      <c r="Q40" s="103">
        <f>N40/K40</f>
        <v>0.88466701084150834</v>
      </c>
      <c r="R40" s="273"/>
      <c r="S40" s="1">
        <v>0.31342592592592594</v>
      </c>
      <c r="T40" s="2">
        <v>0.34791666666666665</v>
      </c>
      <c r="U40" s="104">
        <v>4.8833333333333506</v>
      </c>
      <c r="V40" s="105">
        <v>49.666666666666622</v>
      </c>
      <c r="W40" s="106"/>
      <c r="X40" s="113"/>
      <c r="Y40" s="265"/>
      <c r="Z40" s="266"/>
      <c r="AA40" s="111">
        <f>M40-J40</f>
        <v>-299.86577181207849</v>
      </c>
      <c r="AB40" s="103">
        <f>M40/J40</f>
        <v>0.88466701084150823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2359</v>
      </c>
      <c r="G41" s="95">
        <f>E41*F41</f>
        <v>34181.910000000003</v>
      </c>
      <c r="H41" s="96"/>
      <c r="I41" s="97">
        <v>6</v>
      </c>
      <c r="J41" s="98">
        <v>2600</v>
      </c>
      <c r="K41" s="99">
        <f>J41/I41</f>
        <v>433.33333333333331</v>
      </c>
      <c r="L41" s="100">
        <v>6</v>
      </c>
      <c r="M41" s="98">
        <f>F41/V41*60</f>
        <v>2299.5938261575971</v>
      </c>
      <c r="N41" s="99">
        <f>M41/L41</f>
        <v>383.26563769293284</v>
      </c>
      <c r="O41" s="101">
        <f>L41-I41</f>
        <v>0</v>
      </c>
      <c r="P41" s="102">
        <f>N41-K41</f>
        <v>-50.067695640400473</v>
      </c>
      <c r="Q41" s="103">
        <f>N41/K41</f>
        <v>0.88445916390676815</v>
      </c>
      <c r="R41" s="273"/>
      <c r="S41" s="1">
        <v>0.35170138888888891</v>
      </c>
      <c r="T41" s="2">
        <v>0.39444444444444443</v>
      </c>
      <c r="U41" s="104">
        <v>5.4500000000000526</v>
      </c>
      <c r="V41" s="105">
        <v>61.549999999999947</v>
      </c>
      <c r="W41" s="106"/>
      <c r="X41" s="113"/>
      <c r="Y41" s="265"/>
      <c r="Z41" s="266"/>
      <c r="AA41" s="111">
        <f>M41-J41</f>
        <v>-300.40617384240295</v>
      </c>
      <c r="AB41" s="103">
        <f>M41/J41</f>
        <v>0.88445916390676804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4">AVERAGE(I39:I54)</f>
        <v>6</v>
      </c>
      <c r="J55" s="138">
        <f t="shared" si="4"/>
        <v>2600</v>
      </c>
      <c r="K55" s="139">
        <f t="shared" ref="K55:K57" si="5">J55/I55</f>
        <v>433.33333333333331</v>
      </c>
      <c r="L55" s="137">
        <f>AVERAGE(L39:L54)</f>
        <v>6</v>
      </c>
      <c r="M55" s="138">
        <f>AVERAGE(M39:M54)</f>
        <v>2299.6972828153848</v>
      </c>
      <c r="N55" s="139">
        <f>M55/L55</f>
        <v>383.2828804692308</v>
      </c>
      <c r="O55" s="140">
        <f>L55-I55</f>
        <v>0</v>
      </c>
      <c r="P55" s="141">
        <f>N55-K55</f>
        <v>-50.05045286410251</v>
      </c>
      <c r="Q55" s="142">
        <f>N55/K55</f>
        <v>0.88449895492899422</v>
      </c>
      <c r="R55" s="274"/>
      <c r="S55" s="143">
        <f>S39</f>
        <v>0.25</v>
      </c>
      <c r="T55" s="144">
        <f>INDEX(T39:T54,COUNTA(T39:T54))</f>
        <v>0.39444444444444443</v>
      </c>
      <c r="U55" s="145"/>
      <c r="V55" s="156"/>
      <c r="W55" s="135"/>
      <c r="X55" s="139"/>
      <c r="Y55" s="261"/>
      <c r="Z55" s="262"/>
      <c r="AA55" s="157">
        <f>M55-J55</f>
        <v>-300.30271718461518</v>
      </c>
      <c r="AB55" s="142">
        <f>M55/J55</f>
        <v>0.88449895492899411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2922</v>
      </c>
      <c r="G56" s="95">
        <f t="shared" ref="G56:G57" si="6">E56*F56</f>
        <v>56657.58</v>
      </c>
      <c r="H56" s="113"/>
      <c r="I56" s="97">
        <v>6</v>
      </c>
      <c r="J56" s="98">
        <v>2500</v>
      </c>
      <c r="K56" s="99">
        <f t="shared" si="5"/>
        <v>416.66666666666669</v>
      </c>
      <c r="L56" s="114">
        <v>6</v>
      </c>
      <c r="M56" s="98">
        <f>F56/V56*60</f>
        <v>2216.4348925410877</v>
      </c>
      <c r="N56" s="99">
        <f>M56/L56</f>
        <v>369.40581542351464</v>
      </c>
      <c r="O56" s="101">
        <f>L56-I56</f>
        <v>0</v>
      </c>
      <c r="P56" s="102">
        <f>N56-K56</f>
        <v>-47.260851243152047</v>
      </c>
      <c r="Q56" s="103">
        <f>N56/K56</f>
        <v>0.88657395701643504</v>
      </c>
      <c r="R56" s="272">
        <f>Q72</f>
        <v>0.88667263202149338</v>
      </c>
      <c r="S56" s="1">
        <v>0.34652777777777777</v>
      </c>
      <c r="T56" s="2">
        <v>0.40145833333333331</v>
      </c>
      <c r="U56" s="104">
        <v>6.8333333333333357</v>
      </c>
      <c r="V56" s="105">
        <v>79.09999999999998</v>
      </c>
      <c r="W56" s="106"/>
      <c r="X56" s="171"/>
      <c r="Y56" s="275"/>
      <c r="Z56" s="276"/>
      <c r="AA56" s="109">
        <f>M56-J56</f>
        <v>-283.56510745891228</v>
      </c>
      <c r="AB56" s="152">
        <f>M56/J56</f>
        <v>0.88657395701643504</v>
      </c>
      <c r="AC56" s="277">
        <f>AB72</f>
        <v>0.88667263202149338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4198</v>
      </c>
      <c r="G57" s="115">
        <f t="shared" si="6"/>
        <v>82700.599999999991</v>
      </c>
      <c r="H57" s="116"/>
      <c r="I57" s="97">
        <v>6</v>
      </c>
      <c r="J57" s="98">
        <v>2500</v>
      </c>
      <c r="K57" s="99">
        <f t="shared" si="5"/>
        <v>416.66666666666669</v>
      </c>
      <c r="L57" s="100">
        <v>6</v>
      </c>
      <c r="M57" s="98">
        <f>F57/V57*60</f>
        <v>2216.928267566379</v>
      </c>
      <c r="N57" s="99">
        <f>M57/L57</f>
        <v>369.48804459439651</v>
      </c>
      <c r="O57" s="101">
        <f>L57-I57</f>
        <v>0</v>
      </c>
      <c r="P57" s="102">
        <f>N57-K57</f>
        <v>-47.178622072270173</v>
      </c>
      <c r="Q57" s="103">
        <f>N57/K57</f>
        <v>0.8867713070265516</v>
      </c>
      <c r="R57" s="273"/>
      <c r="S57" s="1">
        <v>0.40651620370370373</v>
      </c>
      <c r="T57" s="2">
        <v>0.48541666666666666</v>
      </c>
      <c r="U57" s="104">
        <v>7.283333333333406</v>
      </c>
      <c r="V57" s="105">
        <v>113.61666666666663</v>
      </c>
      <c r="W57" s="106"/>
      <c r="X57" s="113"/>
      <c r="Y57" s="265"/>
      <c r="Z57" s="266"/>
      <c r="AA57" s="111">
        <f>M57-J57</f>
        <v>-283.07173243362104</v>
      </c>
      <c r="AB57" s="103">
        <f>M57/J57</f>
        <v>0.8867713070265516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7">AVERAGE(I56:I71)</f>
        <v>6</v>
      </c>
      <c r="J72" s="138">
        <f t="shared" si="7"/>
        <v>2500</v>
      </c>
      <c r="K72" s="139">
        <f>J72/I72</f>
        <v>416.66666666666669</v>
      </c>
      <c r="L72" s="137">
        <f>AVERAGE(L56:L71)</f>
        <v>6</v>
      </c>
      <c r="M72" s="138">
        <f>AVERAGE(M56:M71)</f>
        <v>2216.6815800537333</v>
      </c>
      <c r="N72" s="139">
        <f>M72/L72</f>
        <v>369.44693000895558</v>
      </c>
      <c r="O72" s="140">
        <f>L72-I72</f>
        <v>0</v>
      </c>
      <c r="P72" s="141">
        <f>N72-K72</f>
        <v>-47.21973665771111</v>
      </c>
      <c r="Q72" s="142">
        <f>N72/K72</f>
        <v>0.88667263202149338</v>
      </c>
      <c r="R72" s="274"/>
      <c r="S72" s="143">
        <f>S56</f>
        <v>0.34652777777777777</v>
      </c>
      <c r="T72" s="144">
        <f>INDEX(T56:T71,COUNTA(T56:T71))</f>
        <v>0.48541666666666666</v>
      </c>
      <c r="U72" s="145"/>
      <c r="V72" s="156"/>
      <c r="W72" s="135"/>
      <c r="X72" s="139"/>
      <c r="Y72" s="261"/>
      <c r="Z72" s="262"/>
      <c r="AA72" s="157">
        <f>M72-J72</f>
        <v>-283.31841994626666</v>
      </c>
      <c r="AB72" s="142">
        <f>M72/J72</f>
        <v>0.88667263202149338</v>
      </c>
      <c r="AC72" s="279"/>
    </row>
    <row r="73" spans="1:29" ht="15.75" customHeight="1">
      <c r="A73" s="280" t="s">
        <v>249</v>
      </c>
      <c r="B73" s="108" t="s">
        <v>111</v>
      </c>
      <c r="C73" s="270" t="s">
        <v>211</v>
      </c>
      <c r="D73" s="271"/>
      <c r="E73" s="158">
        <v>21.45</v>
      </c>
      <c r="F73" s="87">
        <v>3401</v>
      </c>
      <c r="G73" s="159">
        <f>E73*F73</f>
        <v>72951.45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2939.6398559423765</v>
      </c>
      <c r="N73" s="163">
        <f>M73/L73</f>
        <v>734.90996398559412</v>
      </c>
      <c r="O73" s="165">
        <f>L73-I73</f>
        <v>0</v>
      </c>
      <c r="P73" s="166">
        <f>N73-K73</f>
        <v>-90.090036014405882</v>
      </c>
      <c r="Q73" s="152">
        <f>N73/K73</f>
        <v>0.8907999563461747</v>
      </c>
      <c r="R73" s="272">
        <f>Q89</f>
        <v>0.8907999563461747</v>
      </c>
      <c r="S73" s="167">
        <v>0.25</v>
      </c>
      <c r="T73" s="168">
        <v>0.29820601851851852</v>
      </c>
      <c r="U73" s="169"/>
      <c r="V73" s="170">
        <v>69.416666666666671</v>
      </c>
      <c r="W73" s="168"/>
      <c r="X73" s="171"/>
      <c r="Y73" s="275"/>
      <c r="Z73" s="276"/>
      <c r="AA73" s="109">
        <f>M73-J73</f>
        <v>-360.36014405762353</v>
      </c>
      <c r="AB73" s="152">
        <f>M73/J73</f>
        <v>0.8907999563461747</v>
      </c>
      <c r="AC73" s="277">
        <f>AB89</f>
        <v>0.8907999563461747</v>
      </c>
    </row>
    <row r="74" spans="1:29" ht="15.75" customHeight="1">
      <c r="A74" s="281"/>
      <c r="B74" s="92"/>
      <c r="C74" s="263"/>
      <c r="D74" s="264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3"/>
      <c r="S74" s="1"/>
      <c r="T74" s="2"/>
      <c r="U74" s="104"/>
      <c r="V74" s="105"/>
      <c r="W74" s="106"/>
      <c r="X74" s="107"/>
      <c r="Y74" s="265"/>
      <c r="Z74" s="266"/>
      <c r="AA74" s="111"/>
      <c r="AB74" s="103"/>
      <c r="AC74" s="278"/>
    </row>
    <row r="75" spans="1:29" ht="15.75" customHeight="1">
      <c r="A75" s="281"/>
      <c r="B75" s="92"/>
      <c r="C75" s="263"/>
      <c r="D75" s="264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3"/>
      <c r="S75" s="1"/>
      <c r="T75" s="2"/>
      <c r="U75" s="104"/>
      <c r="V75" s="105"/>
      <c r="W75" s="106"/>
      <c r="X75" s="113"/>
      <c r="Y75" s="265"/>
      <c r="Z75" s="266"/>
      <c r="AA75" s="111"/>
      <c r="AB75" s="103"/>
      <c r="AC75" s="278"/>
    </row>
    <row r="76" spans="1:29" ht="15.75" customHeight="1">
      <c r="A76" s="281"/>
      <c r="B76" s="92"/>
      <c r="C76" s="263"/>
      <c r="D76" s="264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3"/>
      <c r="S76" s="1"/>
      <c r="T76" s="2"/>
      <c r="U76" s="104"/>
      <c r="V76" s="105"/>
      <c r="W76" s="106"/>
      <c r="X76" s="113"/>
      <c r="Y76" s="265"/>
      <c r="Z76" s="266"/>
      <c r="AA76" s="111"/>
      <c r="AB76" s="103"/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13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8">AVERAGE(I73:I88)</f>
        <v>4</v>
      </c>
      <c r="J89" s="138">
        <f t="shared" si="8"/>
        <v>3300</v>
      </c>
      <c r="K89" s="139">
        <f>J89/I89</f>
        <v>825</v>
      </c>
      <c r="L89" s="137">
        <f>AVERAGE(L73:L88)</f>
        <v>4</v>
      </c>
      <c r="M89" s="138">
        <f>AVERAGE(M73:M88)</f>
        <v>2939.6398559423765</v>
      </c>
      <c r="N89" s="139">
        <f>M89/L89</f>
        <v>734.90996398559412</v>
      </c>
      <c r="O89" s="140">
        <f>L89-I89</f>
        <v>0</v>
      </c>
      <c r="P89" s="141">
        <f>N89-K89</f>
        <v>-90.090036014405882</v>
      </c>
      <c r="Q89" s="142">
        <f>N89/K89</f>
        <v>0.8907999563461747</v>
      </c>
      <c r="R89" s="274"/>
      <c r="S89" s="143">
        <f>S73</f>
        <v>0.25</v>
      </c>
      <c r="T89" s="144">
        <f>INDEX(T73:T88,COUNTA(T73:T88))</f>
        <v>0.29820601851851852</v>
      </c>
      <c r="U89" s="145"/>
      <c r="V89" s="156"/>
      <c r="W89" s="135"/>
      <c r="X89" s="139"/>
      <c r="Y89" s="261"/>
      <c r="Z89" s="262"/>
      <c r="AA89" s="157">
        <f>M89-J89</f>
        <v>-360.36014405762353</v>
      </c>
      <c r="AB89" s="142">
        <f>M89/J89</f>
        <v>0.8907999563461747</v>
      </c>
      <c r="AC89" s="279"/>
    </row>
    <row r="90" spans="1:29" ht="15.75" customHeight="1">
      <c r="A90" s="267" t="s">
        <v>114</v>
      </c>
      <c r="B90" s="108" t="s">
        <v>111</v>
      </c>
      <c r="C90" s="270" t="s">
        <v>116</v>
      </c>
      <c r="D90" s="271"/>
      <c r="E90" s="158">
        <v>17.89</v>
      </c>
      <c r="F90" s="87">
        <v>3586</v>
      </c>
      <c r="G90" s="159">
        <f>E90*F90</f>
        <v>64153.54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2936.0018194223335</v>
      </c>
      <c r="N90" s="163">
        <f>M90/L90</f>
        <v>734.00045485558337</v>
      </c>
      <c r="O90" s="165">
        <f>L90-I90</f>
        <v>0</v>
      </c>
      <c r="P90" s="166">
        <f>N90-K90</f>
        <v>-90.999545144416629</v>
      </c>
      <c r="Q90" s="152">
        <f>N90/K90</f>
        <v>0.88969752103707078</v>
      </c>
      <c r="R90" s="272">
        <f>Q106</f>
        <v>0.88853149495007722</v>
      </c>
      <c r="S90" s="167">
        <v>0.16666666666666666</v>
      </c>
      <c r="T90" s="168">
        <v>0.21755787037037036</v>
      </c>
      <c r="U90" s="169"/>
      <c r="V90" s="170">
        <v>73.283333333333331</v>
      </c>
      <c r="W90" s="173"/>
      <c r="X90" s="151"/>
      <c r="Y90" s="275"/>
      <c r="Z90" s="276"/>
      <c r="AA90" s="109">
        <f>M90-J90</f>
        <v>-363.99818057766652</v>
      </c>
      <c r="AB90" s="152">
        <f>M90/J90</f>
        <v>0.88969752103707078</v>
      </c>
      <c r="AC90" s="277">
        <f>AB106</f>
        <v>0.88853149495007722</v>
      </c>
    </row>
    <row r="91" spans="1:29" ht="15.75" customHeight="1">
      <c r="A91" s="268"/>
      <c r="B91" s="92" t="s">
        <v>111</v>
      </c>
      <c r="C91" s="263" t="s">
        <v>115</v>
      </c>
      <c r="D91" s="264"/>
      <c r="E91" s="93">
        <v>22.28</v>
      </c>
      <c r="F91" s="94">
        <v>1434</v>
      </c>
      <c r="G91" s="95">
        <f>E91*F91</f>
        <v>31949.52</v>
      </c>
      <c r="H91" s="96"/>
      <c r="I91" s="97">
        <v>5</v>
      </c>
      <c r="J91" s="98">
        <v>3300</v>
      </c>
      <c r="K91" s="99">
        <f>J91/I91</f>
        <v>660</v>
      </c>
      <c r="L91" s="100">
        <v>5</v>
      </c>
      <c r="M91" s="98">
        <f>F91/V91*60</f>
        <v>2931.5161839863722</v>
      </c>
      <c r="N91" s="99">
        <f>M91/L91</f>
        <v>586.30323679727439</v>
      </c>
      <c r="O91" s="101">
        <f>L91-I91</f>
        <v>0</v>
      </c>
      <c r="P91" s="102">
        <f>N91-K91</f>
        <v>-73.696763202725606</v>
      </c>
      <c r="Q91" s="103">
        <f>N91/K91</f>
        <v>0.88833823757162789</v>
      </c>
      <c r="R91" s="273"/>
      <c r="S91" s="1">
        <v>0.22222222222222224</v>
      </c>
      <c r="T91" s="2">
        <v>0.24260416666666668</v>
      </c>
      <c r="U91" s="104">
        <v>6.7166666666667041</v>
      </c>
      <c r="V91" s="105">
        <v>29.349999999999991</v>
      </c>
      <c r="W91" s="106"/>
      <c r="X91" s="107"/>
      <c r="Y91" s="265"/>
      <c r="Z91" s="266"/>
      <c r="AA91" s="111">
        <f>M91-J91</f>
        <v>-368.4838160136278</v>
      </c>
      <c r="AB91" s="103">
        <f>M91/J91</f>
        <v>0.88833823757162789</v>
      </c>
      <c r="AC91" s="278"/>
    </row>
    <row r="92" spans="1:29" ht="15.75" customHeight="1">
      <c r="A92" s="268"/>
      <c r="B92" s="92" t="s">
        <v>111</v>
      </c>
      <c r="C92" s="263" t="s">
        <v>250</v>
      </c>
      <c r="D92" s="264"/>
      <c r="E92" s="93">
        <v>21.45</v>
      </c>
      <c r="F92" s="94">
        <v>5349</v>
      </c>
      <c r="G92" s="95">
        <f>E92*F92</f>
        <v>114736.05</v>
      </c>
      <c r="H92" s="96"/>
      <c r="I92" s="97">
        <v>3</v>
      </c>
      <c r="J92" s="98">
        <v>3300</v>
      </c>
      <c r="K92" s="99">
        <f>J92/I92</f>
        <v>1100</v>
      </c>
      <c r="L92" s="100">
        <v>3</v>
      </c>
      <c r="M92" s="98">
        <f>F92/V92*60</f>
        <v>2931.4050844877461</v>
      </c>
      <c r="N92" s="99">
        <f>M92/L92</f>
        <v>977.13502816258199</v>
      </c>
      <c r="O92" s="101">
        <f>L92-I92</f>
        <v>0</v>
      </c>
      <c r="P92" s="102">
        <f>N92-K92</f>
        <v>-122.86497183741801</v>
      </c>
      <c r="Q92" s="103">
        <f>N92/K92</f>
        <v>0.88830457105689276</v>
      </c>
      <c r="R92" s="273"/>
      <c r="S92" s="1">
        <v>0.24583333333333335</v>
      </c>
      <c r="T92" s="2">
        <v>0.32186342592592593</v>
      </c>
      <c r="U92" s="104">
        <v>4.6500000000000075</v>
      </c>
      <c r="V92" s="105">
        <v>109.48333333333332</v>
      </c>
      <c r="W92" s="106"/>
      <c r="X92" s="107"/>
      <c r="Y92" s="265"/>
      <c r="Z92" s="266"/>
      <c r="AA92" s="111">
        <f>M92-J92</f>
        <v>-368.59491551225392</v>
      </c>
      <c r="AB92" s="103">
        <f>M92/J92</f>
        <v>0.88830457105689276</v>
      </c>
      <c r="AC92" s="278"/>
    </row>
    <row r="93" spans="1:29" ht="15.75" customHeight="1">
      <c r="A93" s="268"/>
      <c r="B93" s="92" t="s">
        <v>111</v>
      </c>
      <c r="C93" s="263" t="s">
        <v>117</v>
      </c>
      <c r="D93" s="264"/>
      <c r="E93" s="93">
        <v>16.66</v>
      </c>
      <c r="F93" s="94">
        <v>5931</v>
      </c>
      <c r="G93" s="95">
        <f>E93*F93</f>
        <v>98810.46</v>
      </c>
      <c r="H93" s="96"/>
      <c r="I93" s="97">
        <v>4</v>
      </c>
      <c r="J93" s="98">
        <v>3300</v>
      </c>
      <c r="K93" s="99">
        <f>J93/I93</f>
        <v>825</v>
      </c>
      <c r="L93" s="100">
        <v>4</v>
      </c>
      <c r="M93" s="98">
        <f>F93/V93*60</f>
        <v>2929.6926454445666</v>
      </c>
      <c r="N93" s="99">
        <f>M93/L93</f>
        <v>732.42316136114164</v>
      </c>
      <c r="O93" s="101">
        <f>L93-I93</f>
        <v>0</v>
      </c>
      <c r="P93" s="102">
        <f>N93-K93</f>
        <v>-92.576838638858362</v>
      </c>
      <c r="Q93" s="103">
        <f>N93/K93</f>
        <v>0.88778565013471711</v>
      </c>
      <c r="R93" s="273"/>
      <c r="S93" s="1">
        <v>0.32708333333333334</v>
      </c>
      <c r="T93" s="2">
        <v>0.41143518518518518</v>
      </c>
      <c r="U93" s="104">
        <v>7.5166666666666693</v>
      </c>
      <c r="V93" s="105">
        <v>121.46666666666665</v>
      </c>
      <c r="W93" s="106"/>
      <c r="X93" s="107"/>
      <c r="Y93" s="265"/>
      <c r="Z93" s="266"/>
      <c r="AA93" s="111">
        <f>M93-J93</f>
        <v>-370.30735455543345</v>
      </c>
      <c r="AB93" s="103">
        <f>M93/J93</f>
        <v>0.88778565013471711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07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07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07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07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07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9">AVERAGE(I90:I105)</f>
        <v>4</v>
      </c>
      <c r="J106" s="138">
        <f t="shared" si="9"/>
        <v>3300</v>
      </c>
      <c r="K106" s="139">
        <f>J106/I106</f>
        <v>825</v>
      </c>
      <c r="L106" s="137">
        <f>AVERAGE(L90:L105)</f>
        <v>4</v>
      </c>
      <c r="M106" s="138">
        <f>AVERAGE(M90:M105)</f>
        <v>2932.1539333352548</v>
      </c>
      <c r="N106" s="139">
        <f>M106/L106</f>
        <v>733.0384833338137</v>
      </c>
      <c r="O106" s="140">
        <f>L106-I106</f>
        <v>0</v>
      </c>
      <c r="P106" s="141">
        <f>N106-K106</f>
        <v>-91.961516666186299</v>
      </c>
      <c r="Q106" s="142">
        <f>N106/K106</f>
        <v>0.88853149495007722</v>
      </c>
      <c r="R106" s="274"/>
      <c r="S106" s="143">
        <f>S90</f>
        <v>0.16666666666666666</v>
      </c>
      <c r="T106" s="144">
        <f>INDEX(T90:T105,COUNTA(T90:T105))</f>
        <v>0.41143518518518518</v>
      </c>
      <c r="U106" s="145"/>
      <c r="V106" s="156"/>
      <c r="W106" s="89"/>
      <c r="X106" s="91"/>
      <c r="Y106" s="261"/>
      <c r="Z106" s="262"/>
      <c r="AA106" s="157">
        <f>M106-J106</f>
        <v>-367.84606666474519</v>
      </c>
      <c r="AB106" s="142">
        <f>M106/J106</f>
        <v>0.88853149495007722</v>
      </c>
      <c r="AC106" s="279"/>
    </row>
    <row r="107" spans="1:29" ht="15.75" customHeight="1">
      <c r="A107" s="280" t="s">
        <v>60</v>
      </c>
      <c r="B107" s="108" t="s">
        <v>111</v>
      </c>
      <c r="C107" s="270" t="s">
        <v>194</v>
      </c>
      <c r="D107" s="271"/>
      <c r="E107" s="158">
        <v>18.18</v>
      </c>
      <c r="F107" s="87">
        <v>1975</v>
      </c>
      <c r="G107" s="159">
        <f>E107*F107</f>
        <v>35905.5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3098.0392156862727</v>
      </c>
      <c r="N107" s="163">
        <f>M107/L107</f>
        <v>1032.679738562091</v>
      </c>
      <c r="O107" s="165">
        <f>L107-I107</f>
        <v>0</v>
      </c>
      <c r="P107" s="166">
        <f>N107-K107</f>
        <v>-167.32026143790904</v>
      </c>
      <c r="Q107" s="152">
        <f>N107/K107</f>
        <v>0.86056644880174249</v>
      </c>
      <c r="R107" s="272">
        <f>Q123</f>
        <v>0.86696964745778837</v>
      </c>
      <c r="S107" s="167">
        <v>0.16666666666666666</v>
      </c>
      <c r="T107" s="168">
        <v>0.19322916666666667</v>
      </c>
      <c r="U107" s="169"/>
      <c r="V107" s="170">
        <v>38.250000000000021</v>
      </c>
      <c r="W107" s="173"/>
      <c r="X107" s="151"/>
      <c r="Y107" s="275"/>
      <c r="Z107" s="276"/>
      <c r="AA107" s="109">
        <f>M107-J107</f>
        <v>-501.96078431372734</v>
      </c>
      <c r="AB107" s="152">
        <f>M107/J107</f>
        <v>0.86056644880174238</v>
      </c>
      <c r="AC107" s="277">
        <f>AB123</f>
        <v>0.86696964745778826</v>
      </c>
    </row>
    <row r="108" spans="1:29" ht="15.75" customHeight="1">
      <c r="A108" s="281"/>
      <c r="B108" s="92" t="s">
        <v>111</v>
      </c>
      <c r="C108" s="263" t="s">
        <v>118</v>
      </c>
      <c r="D108" s="264"/>
      <c r="E108" s="93">
        <v>18.18</v>
      </c>
      <c r="F108" s="94">
        <v>2891</v>
      </c>
      <c r="G108" s="95">
        <f>E108*F108</f>
        <v>52558.38</v>
      </c>
      <c r="H108" s="96"/>
      <c r="I108" s="97">
        <v>3</v>
      </c>
      <c r="J108" s="98">
        <v>3600</v>
      </c>
      <c r="K108" s="99">
        <f>J108/I108</f>
        <v>1200</v>
      </c>
      <c r="L108" s="100">
        <v>3</v>
      </c>
      <c r="M108" s="98">
        <f>F108/V108*60</f>
        <v>3098.4221494492422</v>
      </c>
      <c r="N108" s="99">
        <f>M108/L108</f>
        <v>1032.8073831497475</v>
      </c>
      <c r="O108" s="101">
        <f>L108-I108</f>
        <v>0</v>
      </c>
      <c r="P108" s="102">
        <f>N108-K108</f>
        <v>-167.19261685025253</v>
      </c>
      <c r="Q108" s="103">
        <f>N108/K108</f>
        <v>0.86067281929145623</v>
      </c>
      <c r="R108" s="273"/>
      <c r="S108" s="1">
        <v>0.20626157407407408</v>
      </c>
      <c r="T108" s="2">
        <v>0.24513888888888888</v>
      </c>
      <c r="U108" s="104">
        <v>18.766666666666669</v>
      </c>
      <c r="V108" s="105">
        <v>55.983333333333306</v>
      </c>
      <c r="W108" s="106"/>
      <c r="X108" s="107"/>
      <c r="Y108" s="265"/>
      <c r="Z108" s="266"/>
      <c r="AA108" s="111">
        <f>M108-J108</f>
        <v>-501.57785055075783</v>
      </c>
      <c r="AB108" s="103">
        <f>M108/J108</f>
        <v>0.86067281929145611</v>
      </c>
      <c r="AC108" s="278"/>
    </row>
    <row r="109" spans="1:29" ht="15.75" customHeight="1">
      <c r="A109" s="281"/>
      <c r="B109" s="92" t="s">
        <v>111</v>
      </c>
      <c r="C109" s="263" t="s">
        <v>195</v>
      </c>
      <c r="D109" s="264"/>
      <c r="E109" s="93">
        <v>14.28</v>
      </c>
      <c r="F109" s="94">
        <v>7312</v>
      </c>
      <c r="G109" s="95">
        <f>E109*F109</f>
        <v>104415.36</v>
      </c>
      <c r="H109" s="96"/>
      <c r="I109" s="97">
        <v>3</v>
      </c>
      <c r="J109" s="98">
        <v>3600</v>
      </c>
      <c r="K109" s="99">
        <f>J109/I109</f>
        <v>1200</v>
      </c>
      <c r="L109" s="100">
        <v>3</v>
      </c>
      <c r="M109" s="98">
        <f>F109/V109*60</f>
        <v>3100.8599363882668</v>
      </c>
      <c r="N109" s="99">
        <f>M109/L109</f>
        <v>1033.6199787960888</v>
      </c>
      <c r="O109" s="101">
        <f>L109-I109</f>
        <v>0</v>
      </c>
      <c r="P109" s="102">
        <f>N109-K109</f>
        <v>-166.38002120391116</v>
      </c>
      <c r="Q109" s="103">
        <f>N109/K109</f>
        <v>0.86134998233007398</v>
      </c>
      <c r="R109" s="273"/>
      <c r="S109" s="1">
        <v>0.25486111111111109</v>
      </c>
      <c r="T109" s="2">
        <v>0.35311342592592593</v>
      </c>
      <c r="U109" s="104">
        <v>13.999999999999989</v>
      </c>
      <c r="V109" s="105">
        <v>141.48333333333335</v>
      </c>
      <c r="W109" s="106"/>
      <c r="X109" s="107"/>
      <c r="Y109" s="265"/>
      <c r="Z109" s="266"/>
      <c r="AA109" s="111">
        <f>M109-J109</f>
        <v>-499.14006361173324</v>
      </c>
      <c r="AB109" s="103">
        <f>M109/J109</f>
        <v>0.86134998233007409</v>
      </c>
      <c r="AC109" s="278"/>
    </row>
    <row r="110" spans="1:29" ht="15.75" customHeight="1">
      <c r="A110" s="281"/>
      <c r="B110" s="92" t="s">
        <v>111</v>
      </c>
      <c r="C110" s="263" t="s">
        <v>112</v>
      </c>
      <c r="D110" s="264"/>
      <c r="E110" s="93">
        <v>14.03</v>
      </c>
      <c r="F110" s="94">
        <v>6136</v>
      </c>
      <c r="G110" s="95">
        <f>E110*F110</f>
        <v>86088.08</v>
      </c>
      <c r="H110" s="96"/>
      <c r="I110" s="97">
        <v>3</v>
      </c>
      <c r="J110" s="98">
        <v>3000</v>
      </c>
      <c r="K110" s="99">
        <f>J110/I110</f>
        <v>1000</v>
      </c>
      <c r="L110" s="100">
        <v>3</v>
      </c>
      <c r="M110" s="98">
        <f>F110/V110*60</f>
        <v>2666.8598333936975</v>
      </c>
      <c r="N110" s="99">
        <f>M110/L110</f>
        <v>888.9532777978992</v>
      </c>
      <c r="O110" s="101">
        <f>L110-I110</f>
        <v>0</v>
      </c>
      <c r="P110" s="102">
        <f>N110-K110</f>
        <v>-111.0467222021008</v>
      </c>
      <c r="Q110" s="103">
        <f>N110/K110</f>
        <v>0.88895327779789923</v>
      </c>
      <c r="R110" s="273"/>
      <c r="S110" s="1">
        <v>0.36527777777777776</v>
      </c>
      <c r="T110" s="2">
        <v>0.46114583333333331</v>
      </c>
      <c r="U110" s="104">
        <v>17.516666666666634</v>
      </c>
      <c r="V110" s="105">
        <v>138.05000000000001</v>
      </c>
      <c r="W110" s="106"/>
      <c r="X110" s="107"/>
      <c r="Y110" s="265"/>
      <c r="Z110" s="266"/>
      <c r="AA110" s="111">
        <f>M110-J110</f>
        <v>-333.1401666063025</v>
      </c>
      <c r="AB110" s="103">
        <f>M110/J110</f>
        <v>0.88895327779789912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07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07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07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89"/>
      <c r="G123" s="136"/>
      <c r="H123" s="91"/>
      <c r="I123" s="137">
        <f t="shared" ref="I123:J123" si="10">AVERAGE(I107:I122)</f>
        <v>3</v>
      </c>
      <c r="J123" s="138">
        <f t="shared" si="10"/>
        <v>3450</v>
      </c>
      <c r="K123" s="139">
        <f t="shared" ref="K123:K129" si="11">J123/I123</f>
        <v>1150</v>
      </c>
      <c r="L123" s="137">
        <f>AVERAGE(L107:L122)</f>
        <v>3</v>
      </c>
      <c r="M123" s="138">
        <f>AVERAGE(M107:M122)</f>
        <v>2991.0452837293697</v>
      </c>
      <c r="N123" s="139">
        <f t="shared" ref="N123:N129" si="12">M123/L123</f>
        <v>997.01509457645659</v>
      </c>
      <c r="O123" s="140">
        <f t="shared" ref="O123:O129" si="13">L123-I123</f>
        <v>0</v>
      </c>
      <c r="P123" s="141">
        <f t="shared" ref="P123:P129" si="14">N123-K123</f>
        <v>-152.98490542354341</v>
      </c>
      <c r="Q123" s="142">
        <f t="shared" ref="Q123:Q129" si="15">N123/K123</f>
        <v>0.86696964745778837</v>
      </c>
      <c r="R123" s="274"/>
      <c r="S123" s="143">
        <f>S107</f>
        <v>0.16666666666666666</v>
      </c>
      <c r="T123" s="144">
        <f>INDEX(T107:T122,COUNTA(T107:T122))</f>
        <v>0.46114583333333331</v>
      </c>
      <c r="U123" s="145"/>
      <c r="V123" s="156"/>
      <c r="W123" s="89"/>
      <c r="X123" s="91"/>
      <c r="Y123" s="261"/>
      <c r="Z123" s="262"/>
      <c r="AA123" s="157">
        <f t="shared" ref="AA123:AA129" si="16">M123-J123</f>
        <v>-458.95471627063034</v>
      </c>
      <c r="AB123" s="142">
        <f t="shared" ref="AB123:AB129" si="17">M123/J123</f>
        <v>0.86696964745778826</v>
      </c>
      <c r="AC123" s="279"/>
    </row>
    <row r="124" spans="1:29" ht="15.75" customHeight="1">
      <c r="A124" s="267" t="s">
        <v>67</v>
      </c>
      <c r="B124" s="108" t="s">
        <v>111</v>
      </c>
      <c r="C124" s="270" t="s">
        <v>120</v>
      </c>
      <c r="D124" s="271"/>
      <c r="E124" s="158">
        <v>25.03</v>
      </c>
      <c r="F124" s="87">
        <v>2108</v>
      </c>
      <c r="G124" s="159">
        <f t="shared" ref="G124:G129" si="18">E124*F124</f>
        <v>52763.240000000005</v>
      </c>
      <c r="H124" s="160"/>
      <c r="I124" s="161">
        <v>4</v>
      </c>
      <c r="J124" s="162">
        <v>3300</v>
      </c>
      <c r="K124" s="163">
        <f t="shared" si="11"/>
        <v>825</v>
      </c>
      <c r="L124" s="164">
        <v>4</v>
      </c>
      <c r="M124" s="162">
        <f t="shared" ref="M124:M129" si="19">F124/V124*60</f>
        <v>2903.1369548584544</v>
      </c>
      <c r="N124" s="163">
        <f t="shared" si="12"/>
        <v>725.78423871461359</v>
      </c>
      <c r="O124" s="165">
        <f t="shared" si="13"/>
        <v>0</v>
      </c>
      <c r="P124" s="166">
        <f t="shared" si="14"/>
        <v>-99.215761285386407</v>
      </c>
      <c r="Q124" s="152">
        <f t="shared" si="15"/>
        <v>0.87973847116922865</v>
      </c>
      <c r="R124" s="272">
        <f>Q140</f>
        <v>0.88375064233247702</v>
      </c>
      <c r="S124" s="167">
        <v>0.16696759259259258</v>
      </c>
      <c r="T124" s="168">
        <v>0.19722222222222222</v>
      </c>
      <c r="U124" s="169"/>
      <c r="V124" s="170">
        <v>43.56666666666667</v>
      </c>
      <c r="W124" s="168"/>
      <c r="X124" s="171"/>
      <c r="Y124" s="275"/>
      <c r="Z124" s="276"/>
      <c r="AA124" s="109">
        <f t="shared" si="16"/>
        <v>-396.86304514154563</v>
      </c>
      <c r="AB124" s="152">
        <f t="shared" si="17"/>
        <v>0.87973847116922865</v>
      </c>
      <c r="AC124" s="277">
        <f>AB140</f>
        <v>0.88375064233247702</v>
      </c>
    </row>
    <row r="125" spans="1:29" ht="15.75" customHeight="1">
      <c r="A125" s="268"/>
      <c r="B125" s="92" t="s">
        <v>111</v>
      </c>
      <c r="C125" s="263" t="s">
        <v>207</v>
      </c>
      <c r="D125" s="264"/>
      <c r="E125" s="93">
        <v>25.45</v>
      </c>
      <c r="F125" s="94">
        <v>1825</v>
      </c>
      <c r="G125" s="95">
        <f t="shared" si="18"/>
        <v>46446.25</v>
      </c>
      <c r="H125" s="96"/>
      <c r="I125" s="97">
        <v>4</v>
      </c>
      <c r="J125" s="98">
        <v>3300</v>
      </c>
      <c r="K125" s="99">
        <f t="shared" si="11"/>
        <v>825</v>
      </c>
      <c r="L125" s="100">
        <v>4</v>
      </c>
      <c r="M125" s="98">
        <f t="shared" si="19"/>
        <v>2903.2258064516122</v>
      </c>
      <c r="N125" s="99">
        <f t="shared" si="12"/>
        <v>725.80645161290306</v>
      </c>
      <c r="O125" s="101">
        <f t="shared" si="13"/>
        <v>0</v>
      </c>
      <c r="P125" s="102">
        <f t="shared" si="14"/>
        <v>-99.193548387096939</v>
      </c>
      <c r="Q125" s="103">
        <f t="shared" si="15"/>
        <v>0.87976539589442793</v>
      </c>
      <c r="R125" s="273"/>
      <c r="S125" s="1">
        <v>0.20853009259259259</v>
      </c>
      <c r="T125" s="2">
        <v>0.23472222222222222</v>
      </c>
      <c r="U125" s="104">
        <v>16.283333333333335</v>
      </c>
      <c r="V125" s="105">
        <v>37.716666666666676</v>
      </c>
      <c r="W125" s="106"/>
      <c r="X125" s="113"/>
      <c r="Y125" s="265"/>
      <c r="Z125" s="266"/>
      <c r="AA125" s="111">
        <f t="shared" si="16"/>
        <v>-396.77419354838776</v>
      </c>
      <c r="AB125" s="103">
        <f t="shared" si="17"/>
        <v>0.87976539589442793</v>
      </c>
      <c r="AC125" s="278"/>
    </row>
    <row r="126" spans="1:29" ht="15.75" customHeight="1">
      <c r="A126" s="268"/>
      <c r="B126" s="92" t="s">
        <v>111</v>
      </c>
      <c r="C126" s="263" t="s">
        <v>208</v>
      </c>
      <c r="D126" s="264"/>
      <c r="E126" s="93">
        <v>26.73</v>
      </c>
      <c r="F126" s="94">
        <v>534</v>
      </c>
      <c r="G126" s="95">
        <f t="shared" si="18"/>
        <v>14273.82</v>
      </c>
      <c r="H126" s="96"/>
      <c r="I126" s="97">
        <v>4</v>
      </c>
      <c r="J126" s="98">
        <v>3300</v>
      </c>
      <c r="K126" s="99">
        <f t="shared" si="11"/>
        <v>825</v>
      </c>
      <c r="L126" s="100">
        <v>4</v>
      </c>
      <c r="M126" s="98">
        <f t="shared" si="19"/>
        <v>2908.3207261724474</v>
      </c>
      <c r="N126" s="99">
        <f t="shared" si="12"/>
        <v>727.08018154311185</v>
      </c>
      <c r="O126" s="101">
        <f t="shared" si="13"/>
        <v>0</v>
      </c>
      <c r="P126" s="102">
        <f t="shared" si="14"/>
        <v>-97.919818456888152</v>
      </c>
      <c r="Q126" s="103">
        <f t="shared" si="15"/>
        <v>0.88130931096134768</v>
      </c>
      <c r="R126" s="273"/>
      <c r="S126" s="1">
        <v>0.24583333333333329</v>
      </c>
      <c r="T126" s="2">
        <v>0.2534837962962963</v>
      </c>
      <c r="U126" s="104">
        <v>15.999999999999943</v>
      </c>
      <c r="V126" s="105">
        <v>11.016666666666737</v>
      </c>
      <c r="W126" s="106"/>
      <c r="X126" s="113"/>
      <c r="Y126" s="265"/>
      <c r="Z126" s="266"/>
      <c r="AA126" s="111">
        <f t="shared" si="16"/>
        <v>-391.67927382755261</v>
      </c>
      <c r="AB126" s="103">
        <f t="shared" si="17"/>
        <v>0.88130931096134768</v>
      </c>
      <c r="AC126" s="278"/>
    </row>
    <row r="127" spans="1:29" ht="15.75" customHeight="1">
      <c r="A127" s="268"/>
      <c r="B127" s="92" t="s">
        <v>111</v>
      </c>
      <c r="C127" s="263" t="s">
        <v>206</v>
      </c>
      <c r="D127" s="264"/>
      <c r="E127" s="93">
        <v>30</v>
      </c>
      <c r="F127" s="94">
        <v>2641</v>
      </c>
      <c r="G127" s="95">
        <f t="shared" si="18"/>
        <v>79230</v>
      </c>
      <c r="H127" s="96"/>
      <c r="I127" s="97">
        <v>4</v>
      </c>
      <c r="J127" s="98">
        <v>3000</v>
      </c>
      <c r="K127" s="99">
        <f t="shared" si="11"/>
        <v>750</v>
      </c>
      <c r="L127" s="100">
        <v>4</v>
      </c>
      <c r="M127" s="98">
        <f t="shared" si="19"/>
        <v>2678.9518174133532</v>
      </c>
      <c r="N127" s="99">
        <f t="shared" si="12"/>
        <v>669.7379543533383</v>
      </c>
      <c r="O127" s="101">
        <f t="shared" si="13"/>
        <v>0</v>
      </c>
      <c r="P127" s="102">
        <f t="shared" si="14"/>
        <v>-80.262045646661704</v>
      </c>
      <c r="Q127" s="103">
        <f t="shared" si="15"/>
        <v>0.8929839391377844</v>
      </c>
      <c r="R127" s="273"/>
      <c r="S127" s="1">
        <v>0.26666666666666661</v>
      </c>
      <c r="T127" s="2">
        <v>0.30774305555555553</v>
      </c>
      <c r="U127" s="104">
        <v>18.983333333333235</v>
      </c>
      <c r="V127" s="105">
        <v>59.150000000000055</v>
      </c>
      <c r="W127" s="106"/>
      <c r="X127" s="107"/>
      <c r="Y127" s="265"/>
      <c r="Z127" s="266"/>
      <c r="AA127" s="111">
        <f t="shared" si="16"/>
        <v>-321.04818258664682</v>
      </c>
      <c r="AB127" s="103">
        <f t="shared" si="17"/>
        <v>0.8929839391377844</v>
      </c>
      <c r="AC127" s="278"/>
    </row>
    <row r="128" spans="1:29" ht="15.75" customHeight="1">
      <c r="A128" s="268"/>
      <c r="B128" s="92" t="s">
        <v>111</v>
      </c>
      <c r="C128" s="263" t="s">
        <v>119</v>
      </c>
      <c r="D128" s="264"/>
      <c r="E128" s="93">
        <v>24.82</v>
      </c>
      <c r="F128" s="94">
        <v>2260</v>
      </c>
      <c r="G128" s="95">
        <f t="shared" si="18"/>
        <v>56093.2</v>
      </c>
      <c r="H128" s="113"/>
      <c r="I128" s="97">
        <v>4</v>
      </c>
      <c r="J128" s="98">
        <v>3300</v>
      </c>
      <c r="K128" s="99">
        <f t="shared" si="11"/>
        <v>825</v>
      </c>
      <c r="L128" s="114">
        <v>4</v>
      </c>
      <c r="M128" s="98">
        <f t="shared" si="19"/>
        <v>2897.4358974358997</v>
      </c>
      <c r="N128" s="99">
        <f t="shared" si="12"/>
        <v>724.35897435897493</v>
      </c>
      <c r="O128" s="101">
        <f t="shared" si="13"/>
        <v>0</v>
      </c>
      <c r="P128" s="102">
        <f t="shared" si="14"/>
        <v>-100.64102564102507</v>
      </c>
      <c r="Q128" s="103">
        <f t="shared" si="15"/>
        <v>0.87801087801087874</v>
      </c>
      <c r="R128" s="273"/>
      <c r="S128" s="1">
        <v>0.31819444444444445</v>
      </c>
      <c r="T128" s="2">
        <v>0.35069444444444442</v>
      </c>
      <c r="U128" s="104">
        <v>15.050000000000034</v>
      </c>
      <c r="V128" s="105">
        <v>46.799999999999962</v>
      </c>
      <c r="W128" s="106"/>
      <c r="X128" s="107"/>
      <c r="Y128" s="265"/>
      <c r="Z128" s="266"/>
      <c r="AA128" s="111">
        <f t="shared" si="16"/>
        <v>-402.56410256410027</v>
      </c>
      <c r="AB128" s="103">
        <f t="shared" si="17"/>
        <v>0.87801087801087874</v>
      </c>
      <c r="AC128" s="278"/>
    </row>
    <row r="129" spans="1:29" ht="15.75" customHeight="1">
      <c r="A129" s="268"/>
      <c r="B129" s="92" t="s">
        <v>111</v>
      </c>
      <c r="C129" s="263" t="s">
        <v>121</v>
      </c>
      <c r="D129" s="264"/>
      <c r="E129" s="93">
        <v>30</v>
      </c>
      <c r="F129" s="94">
        <v>3802</v>
      </c>
      <c r="G129" s="115">
        <f t="shared" si="18"/>
        <v>114060</v>
      </c>
      <c r="H129" s="116"/>
      <c r="I129" s="97">
        <v>3</v>
      </c>
      <c r="J129" s="98">
        <v>3000</v>
      </c>
      <c r="K129" s="99">
        <f t="shared" si="11"/>
        <v>1000</v>
      </c>
      <c r="L129" s="100">
        <v>3</v>
      </c>
      <c r="M129" s="98">
        <f t="shared" si="19"/>
        <v>2676.9411304517894</v>
      </c>
      <c r="N129" s="99">
        <f t="shared" si="12"/>
        <v>892.31371015059642</v>
      </c>
      <c r="O129" s="101">
        <f t="shared" si="13"/>
        <v>0</v>
      </c>
      <c r="P129" s="102">
        <f t="shared" si="14"/>
        <v>-107.68628984940358</v>
      </c>
      <c r="Q129" s="103">
        <f t="shared" si="15"/>
        <v>0.89231371015059646</v>
      </c>
      <c r="R129" s="273"/>
      <c r="S129" s="1">
        <v>0.36319444444444443</v>
      </c>
      <c r="T129" s="2">
        <v>0.42237268518518517</v>
      </c>
      <c r="U129" s="104">
        <v>18.000000000000014</v>
      </c>
      <c r="V129" s="105">
        <v>85.216666666666669</v>
      </c>
      <c r="W129" s="106"/>
      <c r="X129" s="4"/>
      <c r="Y129" s="265"/>
      <c r="Z129" s="266"/>
      <c r="AA129" s="111">
        <f t="shared" si="16"/>
        <v>-323.05886954821062</v>
      </c>
      <c r="AB129" s="103">
        <f t="shared" si="17"/>
        <v>0.89231371015059646</v>
      </c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20">AVERAGE(I124:I139)</f>
        <v>3.8333333333333335</v>
      </c>
      <c r="J140" s="138">
        <f t="shared" si="20"/>
        <v>3200</v>
      </c>
      <c r="K140" s="139">
        <f>J140/I140</f>
        <v>834.78260869565213</v>
      </c>
      <c r="L140" s="137">
        <f>AVERAGE(L124:L139)</f>
        <v>3.8333333333333335</v>
      </c>
      <c r="M140" s="138">
        <f>AVERAGE(M124:M139)</f>
        <v>2828.0020554639264</v>
      </c>
      <c r="N140" s="139">
        <f>M140/L140</f>
        <v>737.73966664276338</v>
      </c>
      <c r="O140" s="140">
        <f>L140-I140</f>
        <v>0</v>
      </c>
      <c r="P140" s="141">
        <f>N140-K140</f>
        <v>-97.042942052888748</v>
      </c>
      <c r="Q140" s="142">
        <f>N140/K140</f>
        <v>0.88375064233247702</v>
      </c>
      <c r="R140" s="274"/>
      <c r="S140" s="143">
        <f>S124</f>
        <v>0.16696759259259258</v>
      </c>
      <c r="T140" s="144">
        <f>INDEX(T124:T139,COUNTA(T124:T139))</f>
        <v>0.42237268518518517</v>
      </c>
      <c r="U140" s="145"/>
      <c r="V140" s="156"/>
      <c r="W140" s="135"/>
      <c r="X140" s="139"/>
      <c r="Y140" s="261"/>
      <c r="Z140" s="262"/>
      <c r="AA140" s="157">
        <f>M140-J140</f>
        <v>-371.99794453607365</v>
      </c>
      <c r="AB140" s="142">
        <f>M140/J140</f>
        <v>0.88375064233247702</v>
      </c>
      <c r="AC140" s="279"/>
    </row>
    <row r="141" spans="1:29" ht="15.75" customHeight="1">
      <c r="A141" s="280" t="s">
        <v>122</v>
      </c>
      <c r="B141" s="108" t="s">
        <v>111</v>
      </c>
      <c r="C141" s="270" t="s">
        <v>209</v>
      </c>
      <c r="D141" s="271"/>
      <c r="E141" s="158">
        <v>13.42</v>
      </c>
      <c r="F141" s="87">
        <v>447</v>
      </c>
      <c r="G141" s="159">
        <f>E141*F141</f>
        <v>5998.74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3167.7165354330741</v>
      </c>
      <c r="N141" s="163">
        <f>M141/L141</f>
        <v>527.95275590551239</v>
      </c>
      <c r="O141" s="165">
        <f>L141-I141</f>
        <v>0</v>
      </c>
      <c r="P141" s="166">
        <f>N141-K141</f>
        <v>-72.04724409448761</v>
      </c>
      <c r="Q141" s="152">
        <f>N141/K141</f>
        <v>0.87992125984252068</v>
      </c>
      <c r="R141" s="272">
        <f>Q157</f>
        <v>0.86964848263140515</v>
      </c>
      <c r="S141" s="167">
        <v>0.70833333333333337</v>
      </c>
      <c r="T141" s="168">
        <v>0.71421296296296299</v>
      </c>
      <c r="U141" s="169"/>
      <c r="V141" s="170">
        <v>8.4666666666666579</v>
      </c>
      <c r="W141" s="168"/>
      <c r="X141" s="171"/>
      <c r="Y141" s="275"/>
      <c r="Z141" s="276"/>
      <c r="AA141" s="109">
        <f>M141-J141</f>
        <v>-432.28346456692589</v>
      </c>
      <c r="AB141" s="152">
        <f>M141/J141</f>
        <v>0.87992125984252056</v>
      </c>
      <c r="AC141" s="277">
        <f>AB157</f>
        <v>0.86964848263140515</v>
      </c>
    </row>
    <row r="142" spans="1:29" ht="15.75" customHeight="1">
      <c r="A142" s="281"/>
      <c r="B142" s="92" t="s">
        <v>104</v>
      </c>
      <c r="C142" s="263" t="s">
        <v>224</v>
      </c>
      <c r="D142" s="264"/>
      <c r="E142" s="93">
        <v>25.64</v>
      </c>
      <c r="F142" s="94">
        <v>2056</v>
      </c>
      <c r="G142" s="95">
        <f>E142*F142</f>
        <v>52715.840000000004</v>
      </c>
      <c r="H142" s="96"/>
      <c r="I142" s="97">
        <v>11</v>
      </c>
      <c r="J142" s="98">
        <v>3600</v>
      </c>
      <c r="K142" s="99">
        <f>J142/I142</f>
        <v>327.27272727272725</v>
      </c>
      <c r="L142" s="100">
        <v>11</v>
      </c>
      <c r="M142" s="98">
        <f>F142/V142*60</f>
        <v>3134.9428208386344</v>
      </c>
      <c r="N142" s="99">
        <f>M142/L142</f>
        <v>284.9948018944213</v>
      </c>
      <c r="O142" s="101">
        <f>L142-I142</f>
        <v>0</v>
      </c>
      <c r="P142" s="102">
        <f>N142-K142</f>
        <v>-42.277925378305952</v>
      </c>
      <c r="Q142" s="103">
        <f>N142/K142</f>
        <v>0.87081745023295398</v>
      </c>
      <c r="R142" s="273"/>
      <c r="S142" s="1">
        <v>0.71736111111111112</v>
      </c>
      <c r="T142" s="2">
        <v>0.74468749999999995</v>
      </c>
      <c r="U142" s="104">
        <v>4.5333333333332959</v>
      </c>
      <c r="V142" s="105">
        <v>39.349999999999916</v>
      </c>
      <c r="W142" s="106"/>
      <c r="X142" s="113"/>
      <c r="Y142" s="265"/>
      <c r="Z142" s="266"/>
      <c r="AA142" s="111">
        <f>M142-J142</f>
        <v>-465.05717916136564</v>
      </c>
      <c r="AB142" s="103">
        <f>M142/J142</f>
        <v>0.87081745023295398</v>
      </c>
      <c r="AC142" s="278"/>
    </row>
    <row r="143" spans="1:29" ht="15.75" customHeight="1">
      <c r="A143" s="281"/>
      <c r="B143" s="92" t="s">
        <v>104</v>
      </c>
      <c r="C143" s="263" t="s">
        <v>123</v>
      </c>
      <c r="D143" s="264"/>
      <c r="E143" s="93">
        <v>29.52</v>
      </c>
      <c r="F143" s="94">
        <v>2373</v>
      </c>
      <c r="G143" s="95">
        <f>E143*F143</f>
        <v>70050.959999999992</v>
      </c>
      <c r="H143" s="96"/>
      <c r="I143" s="97">
        <v>17</v>
      </c>
      <c r="J143" s="98">
        <v>3600</v>
      </c>
      <c r="K143" s="99">
        <f>J143/I143</f>
        <v>211.76470588235293</v>
      </c>
      <c r="L143" s="100">
        <v>17</v>
      </c>
      <c r="M143" s="98">
        <f>F143/V143*60</f>
        <v>3108.7336244541507</v>
      </c>
      <c r="N143" s="99">
        <f>M143/L143</f>
        <v>182.86668379142063</v>
      </c>
      <c r="O143" s="101">
        <f>L143-I143</f>
        <v>0</v>
      </c>
      <c r="P143" s="102">
        <f>N143-K143</f>
        <v>-28.898022090932301</v>
      </c>
      <c r="Q143" s="103">
        <f>N143/K143</f>
        <v>0.86353711790393084</v>
      </c>
      <c r="R143" s="273"/>
      <c r="S143" s="1">
        <v>0.74805555555555558</v>
      </c>
      <c r="T143" s="2">
        <v>0.77986111111111112</v>
      </c>
      <c r="U143" s="104">
        <v>4.8500000000001187</v>
      </c>
      <c r="V143" s="105">
        <v>45.799999999999969</v>
      </c>
      <c r="W143" s="106"/>
      <c r="X143" s="113"/>
      <c r="Y143" s="265"/>
      <c r="Z143" s="266"/>
      <c r="AA143" s="111">
        <f>M143-J143</f>
        <v>-491.26637554584931</v>
      </c>
      <c r="AB143" s="103">
        <f>M143/J143</f>
        <v>0.86353711790393073</v>
      </c>
      <c r="AC143" s="278"/>
    </row>
    <row r="144" spans="1:29" ht="15.75" customHeight="1">
      <c r="A144" s="281"/>
      <c r="B144" s="92" t="s">
        <v>104</v>
      </c>
      <c r="C144" s="263" t="s">
        <v>124</v>
      </c>
      <c r="D144" s="264"/>
      <c r="E144" s="93">
        <v>29.85</v>
      </c>
      <c r="F144" s="94">
        <v>2478</v>
      </c>
      <c r="G144" s="95">
        <f>E144*F144</f>
        <v>73968.3</v>
      </c>
      <c r="H144" s="96"/>
      <c r="I144" s="97">
        <v>17</v>
      </c>
      <c r="J144" s="98">
        <v>3600</v>
      </c>
      <c r="K144" s="99">
        <f>J144/I144</f>
        <v>211.76470588235293</v>
      </c>
      <c r="L144" s="100">
        <v>17</v>
      </c>
      <c r="M144" s="98">
        <f>F144/V144*60</f>
        <v>3111.5451691663752</v>
      </c>
      <c r="N144" s="99">
        <f>M144/L144</f>
        <v>183.03206877449267</v>
      </c>
      <c r="O144" s="101">
        <f>L144-I144</f>
        <v>0</v>
      </c>
      <c r="P144" s="102">
        <f>N144-K144</f>
        <v>-28.732637107860256</v>
      </c>
      <c r="Q144" s="103">
        <f>N144/K144</f>
        <v>0.86431810254621544</v>
      </c>
      <c r="R144" s="273"/>
      <c r="S144" s="1">
        <v>0.78417824074074072</v>
      </c>
      <c r="T144" s="2">
        <v>0.81736111111111109</v>
      </c>
      <c r="U144" s="104">
        <v>6.2166666666666259</v>
      </c>
      <c r="V144" s="105">
        <v>47.783333333333346</v>
      </c>
      <c r="W144" s="106"/>
      <c r="X144" s="107"/>
      <c r="Y144" s="265"/>
      <c r="Z144" s="266"/>
      <c r="AA144" s="111">
        <f>M144-J144</f>
        <v>-488.45483083362478</v>
      </c>
      <c r="AB144" s="103">
        <f>M144/J144</f>
        <v>0.86431810254621533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4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23"/>
      <c r="X149" s="124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23"/>
      <c r="X150" s="124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21">AVERAGE(I141:I156)</f>
        <v>12.75</v>
      </c>
      <c r="J157" s="138">
        <f t="shared" si="21"/>
        <v>3600</v>
      </c>
      <c r="K157" s="139">
        <f>J157/I157</f>
        <v>282.35294117647061</v>
      </c>
      <c r="L157" s="137">
        <f>AVERAGE(L141:L156)</f>
        <v>12.75</v>
      </c>
      <c r="M157" s="138">
        <f>AVERAGE(M141:M156)</f>
        <v>3130.7345374730585</v>
      </c>
      <c r="N157" s="139">
        <f>M157/L157</f>
        <v>245.54780686063205</v>
      </c>
      <c r="O157" s="140">
        <f>L157-I157</f>
        <v>0</v>
      </c>
      <c r="P157" s="141">
        <f>N157-K157</f>
        <v>-36.805134315838558</v>
      </c>
      <c r="Q157" s="142">
        <f>N157/K157</f>
        <v>0.86964848263140515</v>
      </c>
      <c r="R157" s="274"/>
      <c r="S157" s="143">
        <f>S141</f>
        <v>0.70833333333333337</v>
      </c>
      <c r="T157" s="144">
        <f>INDEX(T141:T156,COUNTA(T141:T156))</f>
        <v>0.81736111111111109</v>
      </c>
      <c r="U157" s="145"/>
      <c r="V157" s="156"/>
      <c r="W157" s="135"/>
      <c r="X157" s="139"/>
      <c r="Y157" s="261"/>
      <c r="Z157" s="262"/>
      <c r="AA157" s="157">
        <f>M157-J157</f>
        <v>-469.26546252694152</v>
      </c>
      <c r="AB157" s="142">
        <f>M157/J157</f>
        <v>0.86964848263140515</v>
      </c>
      <c r="AC157" s="279"/>
    </row>
    <row r="158" spans="1:29" ht="15.75" customHeight="1">
      <c r="A158" s="267" t="s">
        <v>126</v>
      </c>
      <c r="B158" s="108" t="s">
        <v>111</v>
      </c>
      <c r="C158" s="270" t="s">
        <v>128</v>
      </c>
      <c r="D158" s="271"/>
      <c r="E158" s="158">
        <v>27.58</v>
      </c>
      <c r="F158" s="87">
        <v>797</v>
      </c>
      <c r="G158" s="159">
        <f>E158*F158</f>
        <v>21981.26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2629.880843263059</v>
      </c>
      <c r="N158" s="163">
        <f>M158/L158</f>
        <v>657.47021081576474</v>
      </c>
      <c r="O158" s="165">
        <f>L158-I158</f>
        <v>0</v>
      </c>
      <c r="P158" s="166">
        <f>N158-K158</f>
        <v>-92.529789184235256</v>
      </c>
      <c r="Q158" s="152">
        <f>N158/K158</f>
        <v>0.87662694775435301</v>
      </c>
      <c r="R158" s="272">
        <f>Q174</f>
        <v>0.88306789430544941</v>
      </c>
      <c r="S158" s="167">
        <v>0.70833333333333337</v>
      </c>
      <c r="T158" s="168">
        <v>0.7209606481481482</v>
      </c>
      <c r="U158" s="169"/>
      <c r="V158" s="170">
        <v>18.183333333333351</v>
      </c>
      <c r="W158" s="173"/>
      <c r="X158" s="151"/>
      <c r="Y158" s="275"/>
      <c r="Z158" s="276"/>
      <c r="AA158" s="109">
        <f>M158-J158</f>
        <v>-370.11915673694102</v>
      </c>
      <c r="AB158" s="152">
        <f>M158/J158</f>
        <v>0.87662694775435301</v>
      </c>
      <c r="AC158" s="277">
        <f>AB174</f>
        <v>0.88306789430544941</v>
      </c>
    </row>
    <row r="159" spans="1:29" ht="15.75" customHeight="1">
      <c r="A159" s="268"/>
      <c r="B159" s="92" t="s">
        <v>111</v>
      </c>
      <c r="C159" s="263" t="s">
        <v>127</v>
      </c>
      <c r="D159" s="264"/>
      <c r="E159" s="93">
        <v>24.15</v>
      </c>
      <c r="F159" s="94">
        <v>1035</v>
      </c>
      <c r="G159" s="95">
        <f>E159*F159</f>
        <v>24995.25</v>
      </c>
      <c r="H159" s="96"/>
      <c r="I159" s="97">
        <v>4</v>
      </c>
      <c r="J159" s="98">
        <v>3000</v>
      </c>
      <c r="K159" s="99">
        <f>J159/I159</f>
        <v>750</v>
      </c>
      <c r="L159" s="100">
        <v>4</v>
      </c>
      <c r="M159" s="98">
        <f>F159/V159*60</f>
        <v>2629.4989414255333</v>
      </c>
      <c r="N159" s="99">
        <f>M159/L159</f>
        <v>657.37473535638333</v>
      </c>
      <c r="O159" s="101">
        <f>L159-I159</f>
        <v>0</v>
      </c>
      <c r="P159" s="102">
        <f>N159-K159</f>
        <v>-92.625264643616674</v>
      </c>
      <c r="Q159" s="103">
        <f>N159/K159</f>
        <v>0.87649964714184447</v>
      </c>
      <c r="R159" s="273"/>
      <c r="S159" s="1">
        <v>0.72457175925925921</v>
      </c>
      <c r="T159" s="2">
        <v>0.74097222222222225</v>
      </c>
      <c r="U159" s="104">
        <v>5.1999999999998536</v>
      </c>
      <c r="V159" s="105">
        <v>23.616666666666788</v>
      </c>
      <c r="W159" s="106"/>
      <c r="X159" s="107"/>
      <c r="Y159" s="265"/>
      <c r="Z159" s="266"/>
      <c r="AA159" s="111">
        <f>M159-J159</f>
        <v>-370.5010585744667</v>
      </c>
      <c r="AB159" s="103">
        <f>M159/J159</f>
        <v>0.87649964714184447</v>
      </c>
      <c r="AC159" s="278"/>
    </row>
    <row r="160" spans="1:29" ht="15.75" customHeight="1">
      <c r="A160" s="268"/>
      <c r="B160" s="92" t="s">
        <v>111</v>
      </c>
      <c r="C160" s="263" t="s">
        <v>233</v>
      </c>
      <c r="D160" s="264"/>
      <c r="E160" s="93">
        <v>16.7</v>
      </c>
      <c r="F160" s="94">
        <v>4003</v>
      </c>
      <c r="G160" s="95">
        <f>E160*F160</f>
        <v>66850.099999999991</v>
      </c>
      <c r="H160" s="96"/>
      <c r="I160" s="97">
        <v>3</v>
      </c>
      <c r="J160" s="98">
        <v>3300</v>
      </c>
      <c r="K160" s="99">
        <f>J160/I160</f>
        <v>1100</v>
      </c>
      <c r="L160" s="100">
        <v>3</v>
      </c>
      <c r="M160" s="98">
        <f>F160/V160*60</f>
        <v>2932.0040691759878</v>
      </c>
      <c r="N160" s="99">
        <f>M160/L160</f>
        <v>977.33468972532921</v>
      </c>
      <c r="O160" s="101">
        <f>L160-I160</f>
        <v>0</v>
      </c>
      <c r="P160" s="102">
        <f>N160-K160</f>
        <v>-122.66531027467079</v>
      </c>
      <c r="Q160" s="103">
        <f>N160/K160</f>
        <v>0.88848608156848108</v>
      </c>
      <c r="R160" s="273"/>
      <c r="S160" s="1">
        <v>0.74380787037037033</v>
      </c>
      <c r="T160" s="2">
        <v>0.80069444444444449</v>
      </c>
      <c r="U160" s="104">
        <v>4.0833333333332256</v>
      </c>
      <c r="V160" s="105">
        <v>81.916666666666785</v>
      </c>
      <c r="W160" s="106"/>
      <c r="X160" s="107"/>
      <c r="Y160" s="265"/>
      <c r="Z160" s="266"/>
      <c r="AA160" s="111">
        <f>M160-J160</f>
        <v>-367.99593082401225</v>
      </c>
      <c r="AB160" s="103">
        <f>M160/J160</f>
        <v>0.88848608156848119</v>
      </c>
      <c r="AC160" s="278"/>
    </row>
    <row r="161" spans="1:29" ht="15.75" customHeight="1">
      <c r="A161" s="268"/>
      <c r="B161" s="92" t="s">
        <v>111</v>
      </c>
      <c r="C161" s="263" t="s">
        <v>129</v>
      </c>
      <c r="D161" s="264"/>
      <c r="E161" s="93">
        <v>17.89</v>
      </c>
      <c r="F161" s="94">
        <v>6394</v>
      </c>
      <c r="G161" s="95">
        <f>E161*F161</f>
        <v>114388.66</v>
      </c>
      <c r="H161" s="96"/>
      <c r="I161" s="97">
        <v>4</v>
      </c>
      <c r="J161" s="98">
        <v>3300</v>
      </c>
      <c r="K161" s="99">
        <f>J161/I161</f>
        <v>825</v>
      </c>
      <c r="L161" s="100">
        <v>4</v>
      </c>
      <c r="M161" s="98">
        <f>F161/V161*60</f>
        <v>2935.2716143840826</v>
      </c>
      <c r="N161" s="99">
        <f>M161/L161</f>
        <v>733.81790359602064</v>
      </c>
      <c r="O161" s="101">
        <f>L161-I161</f>
        <v>0</v>
      </c>
      <c r="P161" s="102">
        <f>N161-K161</f>
        <v>-91.182096403979358</v>
      </c>
      <c r="Q161" s="103">
        <f>N161/K161</f>
        <v>0.88947624678305537</v>
      </c>
      <c r="R161" s="273"/>
      <c r="S161" s="1">
        <v>0.80576388888888884</v>
      </c>
      <c r="T161" s="2">
        <v>0.89652777777777781</v>
      </c>
      <c r="U161" s="104">
        <v>7.2999999999998622</v>
      </c>
      <c r="V161" s="105">
        <v>130.70000000000013</v>
      </c>
      <c r="W161" s="106"/>
      <c r="X161" s="107"/>
      <c r="Y161" s="265"/>
      <c r="Z161" s="266"/>
      <c r="AA161" s="111">
        <f>M161-J161</f>
        <v>-364.72838561591743</v>
      </c>
      <c r="AB161" s="103">
        <f>M161/J161</f>
        <v>0.88947624678305537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06"/>
      <c r="X168" s="107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06"/>
      <c r="X169" s="107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06"/>
      <c r="X170" s="107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06"/>
      <c r="X171" s="107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06"/>
      <c r="X172" s="107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22">AVERAGE(I158:I173)</f>
        <v>3.75</v>
      </c>
      <c r="J174" s="138">
        <f t="shared" si="22"/>
        <v>3150</v>
      </c>
      <c r="K174" s="139">
        <f>J174/I174</f>
        <v>840</v>
      </c>
      <c r="L174" s="137">
        <f>AVERAGE(L158:L173)</f>
        <v>3.75</v>
      </c>
      <c r="M174" s="138">
        <f>AVERAGE(M158:M173)</f>
        <v>2781.6638670621655</v>
      </c>
      <c r="N174" s="139">
        <f>M174/L174</f>
        <v>741.77703121657748</v>
      </c>
      <c r="O174" s="140">
        <f>L174-I174</f>
        <v>0</v>
      </c>
      <c r="P174" s="141">
        <f>N174-K174</f>
        <v>-98.222968783422516</v>
      </c>
      <c r="Q174" s="142">
        <f>N174/K174</f>
        <v>0.88306789430544941</v>
      </c>
      <c r="R174" s="274"/>
      <c r="S174" s="143">
        <f>S158</f>
        <v>0.70833333333333337</v>
      </c>
      <c r="T174" s="144">
        <f>INDEX(T158:T173,COUNTA(T158:T173))</f>
        <v>0.89652777777777781</v>
      </c>
      <c r="U174" s="145"/>
      <c r="V174" s="156"/>
      <c r="W174" s="89"/>
      <c r="X174" s="91"/>
      <c r="Y174" s="261"/>
      <c r="Z174" s="262"/>
      <c r="AA174" s="157">
        <f>M174-J174</f>
        <v>-368.33613293783446</v>
      </c>
      <c r="AB174" s="142">
        <f>M174/J174</f>
        <v>0.88306789430544941</v>
      </c>
      <c r="AC174" s="279"/>
    </row>
    <row r="175" spans="1:29" ht="15.75" customHeight="1">
      <c r="A175" s="280" t="s">
        <v>130</v>
      </c>
      <c r="B175" s="108" t="s">
        <v>111</v>
      </c>
      <c r="C175" s="270" t="s">
        <v>131</v>
      </c>
      <c r="D175" s="271"/>
      <c r="E175" s="158">
        <v>22.28</v>
      </c>
      <c r="F175" s="87">
        <v>2013</v>
      </c>
      <c r="G175" s="159">
        <f>E175*F175</f>
        <v>44849.64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2929.1835084882819</v>
      </c>
      <c r="N175" s="163">
        <f>M175/L175</f>
        <v>585.83670169765639</v>
      </c>
      <c r="O175" s="165">
        <f>L175-I175</f>
        <v>0</v>
      </c>
      <c r="P175" s="166">
        <f>N175-K175</f>
        <v>-74.163298302343605</v>
      </c>
      <c r="Q175" s="152">
        <f>N175/K175</f>
        <v>0.8876313662085703</v>
      </c>
      <c r="R175" s="272">
        <f>Q191</f>
        <v>0.88830154810036266</v>
      </c>
      <c r="S175" s="167">
        <v>0.70833333333333337</v>
      </c>
      <c r="T175" s="168">
        <v>0.73696759259259259</v>
      </c>
      <c r="U175" s="169"/>
      <c r="V175" s="170">
        <v>41.233333333333277</v>
      </c>
      <c r="W175" s="173"/>
      <c r="X175" s="151"/>
      <c r="Y175" s="275"/>
      <c r="Z175" s="276"/>
      <c r="AA175" s="109">
        <f>M175-J175</f>
        <v>-370.81649151171814</v>
      </c>
      <c r="AB175" s="152">
        <f>M175/J175</f>
        <v>0.8876313662085703</v>
      </c>
      <c r="AC175" s="277">
        <f>AB191</f>
        <v>0.88830154810036266</v>
      </c>
    </row>
    <row r="176" spans="1:29" ht="15.75" customHeight="1">
      <c r="A176" s="281"/>
      <c r="B176" s="92" t="s">
        <v>111</v>
      </c>
      <c r="C176" s="263" t="s">
        <v>132</v>
      </c>
      <c r="D176" s="264"/>
      <c r="E176" s="93">
        <v>18.18</v>
      </c>
      <c r="F176" s="94">
        <v>1442</v>
      </c>
      <c r="G176" s="95">
        <f>E176*F176</f>
        <v>26215.56</v>
      </c>
      <c r="H176" s="96"/>
      <c r="I176" s="97">
        <v>4</v>
      </c>
      <c r="J176" s="98">
        <v>3300</v>
      </c>
      <c r="K176" s="99">
        <f>J176/I176</f>
        <v>825</v>
      </c>
      <c r="L176" s="100">
        <v>4</v>
      </c>
      <c r="M176" s="98">
        <f>F176/V176*60</f>
        <v>2929.5711060948206</v>
      </c>
      <c r="N176" s="99">
        <f>M176/L176</f>
        <v>732.39277652370515</v>
      </c>
      <c r="O176" s="101">
        <f>L176-I176</f>
        <v>0</v>
      </c>
      <c r="P176" s="102">
        <f>N176-K176</f>
        <v>-92.607223476294848</v>
      </c>
      <c r="Q176" s="103">
        <f>N176/K176</f>
        <v>0.88774882002873357</v>
      </c>
      <c r="R176" s="273"/>
      <c r="S176" s="1">
        <v>0.7406018518518519</v>
      </c>
      <c r="T176" s="2">
        <v>0.76111111111111107</v>
      </c>
      <c r="U176" s="104">
        <v>5.2333333333334053</v>
      </c>
      <c r="V176" s="105">
        <v>29.533333333333207</v>
      </c>
      <c r="W176" s="106"/>
      <c r="X176" s="107"/>
      <c r="Y176" s="265"/>
      <c r="Z176" s="266"/>
      <c r="AA176" s="111">
        <f>M176-J176</f>
        <v>-370.42889390517939</v>
      </c>
      <c r="AB176" s="103">
        <f>M176/J176</f>
        <v>0.88774882002873357</v>
      </c>
      <c r="AC176" s="278"/>
    </row>
    <row r="177" spans="1:29" ht="15.75" customHeight="1">
      <c r="A177" s="281"/>
      <c r="B177" s="92" t="s">
        <v>111</v>
      </c>
      <c r="C177" s="263" t="s">
        <v>133</v>
      </c>
      <c r="D177" s="264"/>
      <c r="E177" s="93">
        <v>16.66</v>
      </c>
      <c r="F177" s="94">
        <v>9797</v>
      </c>
      <c r="G177" s="95">
        <f>E177*F177</f>
        <v>163218.01999999999</v>
      </c>
      <c r="H177" s="96"/>
      <c r="I177" s="97">
        <v>4</v>
      </c>
      <c r="J177" s="98">
        <v>3300</v>
      </c>
      <c r="K177" s="99">
        <f>J177/I177</f>
        <v>825</v>
      </c>
      <c r="L177" s="100">
        <v>4</v>
      </c>
      <c r="M177" s="98">
        <f>F177/V177*60</f>
        <v>2935.4307116104874</v>
      </c>
      <c r="N177" s="99">
        <f>M177/L177</f>
        <v>733.85767790262184</v>
      </c>
      <c r="O177" s="101">
        <f>L177-I177</f>
        <v>0</v>
      </c>
      <c r="P177" s="102">
        <f>N177-K177</f>
        <v>-91.142322097378155</v>
      </c>
      <c r="Q177" s="103">
        <f>N177/K177</f>
        <v>0.88952445806378411</v>
      </c>
      <c r="R177" s="273"/>
      <c r="S177" s="1">
        <v>0.76597222222222228</v>
      </c>
      <c r="T177" s="2">
        <v>0.90503472222222225</v>
      </c>
      <c r="U177" s="104">
        <v>7.000000000000135</v>
      </c>
      <c r="V177" s="105">
        <v>200.24999999999997</v>
      </c>
      <c r="W177" s="106"/>
      <c r="X177" s="107"/>
      <c r="Y177" s="265"/>
      <c r="Z177" s="266"/>
      <c r="AA177" s="111">
        <f>M177-J177</f>
        <v>-364.56928838951262</v>
      </c>
      <c r="AB177" s="103">
        <f>M177/J177</f>
        <v>0.88952445806378411</v>
      </c>
      <c r="AC177" s="278"/>
    </row>
    <row r="178" spans="1:29" ht="15.75" customHeight="1">
      <c r="A178" s="281"/>
      <c r="B178" s="92"/>
      <c r="C178" s="263"/>
      <c r="D178" s="264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3"/>
      <c r="S178" s="1"/>
      <c r="T178" s="2"/>
      <c r="U178" s="104"/>
      <c r="V178" s="105"/>
      <c r="W178" s="106"/>
      <c r="X178" s="107"/>
      <c r="Y178" s="265"/>
      <c r="Z178" s="266"/>
      <c r="AA178" s="111"/>
      <c r="AB178" s="103"/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23">AVERAGE(I175:I190)</f>
        <v>4.333333333333333</v>
      </c>
      <c r="J191" s="138">
        <f t="shared" si="23"/>
        <v>3300</v>
      </c>
      <c r="K191" s="139">
        <f>J191/I191</f>
        <v>761.53846153846155</v>
      </c>
      <c r="L191" s="137">
        <f>AVERAGE(L175:L190)</f>
        <v>4.333333333333333</v>
      </c>
      <c r="M191" s="138">
        <f>AVERAGE(M175:M190)</f>
        <v>2931.3951087311966</v>
      </c>
      <c r="N191" s="139">
        <f>M191/L191</f>
        <v>676.47579432258385</v>
      </c>
      <c r="O191" s="140">
        <f>L191-I191</f>
        <v>0</v>
      </c>
      <c r="P191" s="141">
        <f>N191-K191</f>
        <v>-85.062667215877696</v>
      </c>
      <c r="Q191" s="142">
        <f>N191/K191</f>
        <v>0.88830154810036266</v>
      </c>
      <c r="R191" s="274"/>
      <c r="S191" s="143">
        <f>S175</f>
        <v>0.70833333333333337</v>
      </c>
      <c r="T191" s="144">
        <f>INDEX(T175:T190,COUNTA(T175:T190))</f>
        <v>0.90503472222222225</v>
      </c>
      <c r="U191" s="145"/>
      <c r="V191" s="156"/>
      <c r="W191" s="89"/>
      <c r="X191" s="91"/>
      <c r="Y191" s="261"/>
      <c r="Z191" s="262"/>
      <c r="AA191" s="157">
        <f>M191-J191</f>
        <v>-368.60489126880339</v>
      </c>
      <c r="AB191" s="142">
        <f>M191/J191</f>
        <v>0.88830154810036266</v>
      </c>
      <c r="AC191" s="279"/>
    </row>
    <row r="192" spans="1:29" ht="15.75" customHeight="1">
      <c r="A192" s="267" t="s">
        <v>134</v>
      </c>
      <c r="B192" s="108" t="s">
        <v>111</v>
      </c>
      <c r="C192" s="270" t="s">
        <v>125</v>
      </c>
      <c r="D192" s="271"/>
      <c r="E192" s="158">
        <v>14.03</v>
      </c>
      <c r="F192" s="87">
        <v>754</v>
      </c>
      <c r="G192" s="159">
        <f>E192*F192</f>
        <v>10578.619999999999</v>
      </c>
      <c r="H192" s="160">
        <v>2</v>
      </c>
      <c r="I192" s="161">
        <v>3</v>
      </c>
      <c r="J192" s="162">
        <v>3000</v>
      </c>
      <c r="K192" s="163">
        <f>J192/I192</f>
        <v>1000</v>
      </c>
      <c r="L192" s="164">
        <v>3</v>
      </c>
      <c r="M192" s="162">
        <f>F192/V192*60</f>
        <v>2666.404715127695</v>
      </c>
      <c r="N192" s="163">
        <f>M192/L192</f>
        <v>888.80157170923167</v>
      </c>
      <c r="O192" s="165">
        <f>L192-I192</f>
        <v>0</v>
      </c>
      <c r="P192" s="166">
        <f>N192-K192</f>
        <v>-111.19842829076833</v>
      </c>
      <c r="Q192" s="152">
        <f>N192/K192</f>
        <v>0.88880157170923169</v>
      </c>
      <c r="R192" s="272">
        <f>Q208</f>
        <v>0.8810817779610377</v>
      </c>
      <c r="S192" s="167">
        <v>0.70835648148148145</v>
      </c>
      <c r="T192" s="168">
        <v>0.72013888888888888</v>
      </c>
      <c r="U192" s="169"/>
      <c r="V192" s="170">
        <v>16.966666666666708</v>
      </c>
      <c r="W192" s="173"/>
      <c r="X192" s="151"/>
      <c r="Y192" s="275"/>
      <c r="Z192" s="276"/>
      <c r="AA192" s="109">
        <f>M192-J192</f>
        <v>-333.595284872305</v>
      </c>
      <c r="AB192" s="152">
        <f>M192/J192</f>
        <v>0.88880157170923169</v>
      </c>
      <c r="AC192" s="277">
        <f>AB208</f>
        <v>0.88108177796103782</v>
      </c>
    </row>
    <row r="193" spans="1:29" ht="15.75" customHeight="1">
      <c r="A193" s="268"/>
      <c r="B193" s="92" t="s">
        <v>111</v>
      </c>
      <c r="C193" s="263" t="s">
        <v>141</v>
      </c>
      <c r="D193" s="264"/>
      <c r="E193" s="93">
        <v>18.18</v>
      </c>
      <c r="F193" s="94">
        <v>2472</v>
      </c>
      <c r="G193" s="95">
        <f>E193*F193</f>
        <v>44940.959999999999</v>
      </c>
      <c r="H193" s="96"/>
      <c r="I193" s="97">
        <v>4</v>
      </c>
      <c r="J193" s="98">
        <v>3000</v>
      </c>
      <c r="K193" s="99">
        <f>J193/I193</f>
        <v>750</v>
      </c>
      <c r="L193" s="100">
        <v>4</v>
      </c>
      <c r="M193" s="98">
        <f>F193/V193*60</f>
        <v>2668.4257871064415</v>
      </c>
      <c r="N193" s="99">
        <f>M193/L193</f>
        <v>667.10644677661037</v>
      </c>
      <c r="O193" s="101">
        <f>L193-I193</f>
        <v>0</v>
      </c>
      <c r="P193" s="102">
        <f>N193-K193</f>
        <v>-82.893553223389631</v>
      </c>
      <c r="Q193" s="103">
        <f>N193/K193</f>
        <v>0.8894752623688138</v>
      </c>
      <c r="R193" s="273"/>
      <c r="S193" s="1">
        <v>0.73015046296296293</v>
      </c>
      <c r="T193" s="2">
        <v>0.76875000000000004</v>
      </c>
      <c r="U193" s="104">
        <v>14.416666666666629</v>
      </c>
      <c r="V193" s="105">
        <v>55.583333333333442</v>
      </c>
      <c r="W193" s="106"/>
      <c r="X193" s="107"/>
      <c r="Y193" s="265"/>
      <c r="Z193" s="266"/>
      <c r="AA193" s="111">
        <f>M193-J193</f>
        <v>-331.57421289355852</v>
      </c>
      <c r="AB193" s="103">
        <f>M193/J193</f>
        <v>0.8894752623688138</v>
      </c>
      <c r="AC193" s="278"/>
    </row>
    <row r="194" spans="1:29" ht="15.75" customHeight="1">
      <c r="A194" s="268"/>
      <c r="B194" s="92" t="s">
        <v>111</v>
      </c>
      <c r="C194" s="263" t="s">
        <v>136</v>
      </c>
      <c r="D194" s="264"/>
      <c r="E194" s="93">
        <v>14.28</v>
      </c>
      <c r="F194" s="94">
        <v>6045</v>
      </c>
      <c r="G194" s="95">
        <f>E194*F194</f>
        <v>86322.599999999991</v>
      </c>
      <c r="H194" s="96">
        <v>2</v>
      </c>
      <c r="I194" s="97">
        <v>3</v>
      </c>
      <c r="J194" s="98">
        <v>3600</v>
      </c>
      <c r="K194" s="99">
        <f>J194/I194</f>
        <v>1200</v>
      </c>
      <c r="L194" s="100">
        <v>3</v>
      </c>
      <c r="M194" s="98">
        <f>F194/V194*60</f>
        <v>3099.9999999999986</v>
      </c>
      <c r="N194" s="99">
        <f>M194/L194</f>
        <v>1033.3333333333328</v>
      </c>
      <c r="O194" s="101">
        <f>L194-I194</f>
        <v>0</v>
      </c>
      <c r="P194" s="102">
        <f>N194-K194</f>
        <v>-166.6666666666672</v>
      </c>
      <c r="Q194" s="103">
        <f>N194/K194</f>
        <v>0.86111111111111072</v>
      </c>
      <c r="R194" s="273"/>
      <c r="S194" s="1">
        <v>0.77847222222222212</v>
      </c>
      <c r="T194" s="2">
        <v>0.85972222222222217</v>
      </c>
      <c r="U194" s="104">
        <v>13.99999999999979</v>
      </c>
      <c r="V194" s="105">
        <v>117.00000000000006</v>
      </c>
      <c r="W194" s="106">
        <v>0.85972222222222217</v>
      </c>
      <c r="X194" s="107">
        <v>0.91458333333333319</v>
      </c>
      <c r="Y194" s="265"/>
      <c r="Z194" s="266"/>
      <c r="AA194" s="111">
        <f>M194-J194</f>
        <v>-500.00000000000136</v>
      </c>
      <c r="AB194" s="103">
        <f>M194/J194</f>
        <v>0.86111111111111072</v>
      </c>
      <c r="AC194" s="278"/>
    </row>
    <row r="195" spans="1:29" ht="15.75" customHeight="1">
      <c r="A195" s="268"/>
      <c r="B195" s="92" t="s">
        <v>111</v>
      </c>
      <c r="C195" s="263" t="s">
        <v>125</v>
      </c>
      <c r="D195" s="264"/>
      <c r="E195" s="93">
        <v>14.03</v>
      </c>
      <c r="F195" s="94">
        <v>8896</v>
      </c>
      <c r="G195" s="95">
        <f>E195*F195</f>
        <v>124810.87999999999</v>
      </c>
      <c r="H195" s="96"/>
      <c r="I195" s="97">
        <v>3</v>
      </c>
      <c r="J195" s="98">
        <v>3000</v>
      </c>
      <c r="K195" s="99">
        <f>J195/I195</f>
        <v>1000</v>
      </c>
      <c r="L195" s="100">
        <v>3</v>
      </c>
      <c r="M195" s="98">
        <f>F195/V195*60</f>
        <v>2666.7999000749401</v>
      </c>
      <c r="N195" s="99">
        <f>M195/L195</f>
        <v>888.93330002497999</v>
      </c>
      <c r="O195" s="101">
        <f>L195-I195</f>
        <v>0</v>
      </c>
      <c r="P195" s="102">
        <f>N195-K195</f>
        <v>-111.06669997502001</v>
      </c>
      <c r="Q195" s="103">
        <f>N195/K195</f>
        <v>0.88893330002497994</v>
      </c>
      <c r="R195" s="273"/>
      <c r="S195" s="1">
        <v>0.91458333333333319</v>
      </c>
      <c r="T195" s="2">
        <v>1.0535763888888889</v>
      </c>
      <c r="U195" s="104">
        <v>78.999999999999886</v>
      </c>
      <c r="V195" s="105">
        <v>200.15000000000026</v>
      </c>
      <c r="W195" s="106"/>
      <c r="X195" s="107"/>
      <c r="Y195" s="265"/>
      <c r="Z195" s="266"/>
      <c r="AA195" s="111">
        <f>M195-J195</f>
        <v>-333.20009992505993</v>
      </c>
      <c r="AB195" s="103">
        <f>M195/J195</f>
        <v>0.88893330002498006</v>
      </c>
      <c r="AC195" s="278"/>
    </row>
    <row r="196" spans="1:29" ht="15.75" customHeight="1">
      <c r="A196" s="268"/>
      <c r="B196" s="92"/>
      <c r="C196" s="263"/>
      <c r="D196" s="264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3"/>
      <c r="S196" s="1"/>
      <c r="T196" s="2"/>
      <c r="U196" s="104"/>
      <c r="V196" s="105"/>
      <c r="W196" s="106"/>
      <c r="X196" s="107"/>
      <c r="Y196" s="265"/>
      <c r="Z196" s="266"/>
      <c r="AA196" s="111"/>
      <c r="AB196" s="103"/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107"/>
      <c r="Y197" s="265"/>
      <c r="Z197" s="266"/>
      <c r="AA197" s="111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11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11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06"/>
      <c r="X200" s="107"/>
      <c r="Y200" s="265"/>
      <c r="Z200" s="266"/>
      <c r="AA200" s="111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06"/>
      <c r="X201" s="107"/>
      <c r="Y201" s="265"/>
      <c r="Z201" s="266"/>
      <c r="AA201" s="111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11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11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11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23"/>
      <c r="X205" s="124"/>
      <c r="Y205" s="265"/>
      <c r="Z205" s="266"/>
      <c r="AA205" s="111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11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55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89"/>
      <c r="G208" s="136"/>
      <c r="H208" s="91"/>
      <c r="I208" s="137">
        <f t="shared" ref="I208:J208" si="24">AVERAGE(I192:I207)</f>
        <v>3.25</v>
      </c>
      <c r="J208" s="138">
        <f t="shared" si="24"/>
        <v>3150</v>
      </c>
      <c r="K208" s="139">
        <f t="shared" ref="K208:K214" si="25">J208/I208</f>
        <v>969.23076923076928</v>
      </c>
      <c r="L208" s="137">
        <f>AVERAGE(L192:L207)</f>
        <v>3.25</v>
      </c>
      <c r="M208" s="138">
        <f>AVERAGE(M192:M207)</f>
        <v>2775.407600577269</v>
      </c>
      <c r="N208" s="139">
        <f t="shared" ref="N208:N214" si="26">M208/L208</f>
        <v>853.97156940839045</v>
      </c>
      <c r="O208" s="140">
        <f t="shared" ref="O208:O214" si="27">L208-I208</f>
        <v>0</v>
      </c>
      <c r="P208" s="141">
        <f t="shared" ref="P208:P214" si="28">N208-K208</f>
        <v>-115.25919982237883</v>
      </c>
      <c r="Q208" s="142">
        <f t="shared" ref="Q208:Q214" si="29">N208/K208</f>
        <v>0.8810817779610377</v>
      </c>
      <c r="R208" s="274"/>
      <c r="S208" s="143">
        <f>S192</f>
        <v>0.70835648148148145</v>
      </c>
      <c r="T208" s="144">
        <f>INDEX(T192:T207,COUNTA(T192:T207))</f>
        <v>1.0535763888888889</v>
      </c>
      <c r="U208" s="145"/>
      <c r="V208" s="156"/>
      <c r="W208" s="89"/>
      <c r="X208" s="91"/>
      <c r="Y208" s="261"/>
      <c r="Z208" s="262"/>
      <c r="AA208" s="157">
        <f t="shared" ref="AA208:AA214" si="30">M208-J208</f>
        <v>-374.59239942273098</v>
      </c>
      <c r="AB208" s="142">
        <f t="shared" ref="AB208:AB214" si="31">M208/J208</f>
        <v>0.88108177796103782</v>
      </c>
      <c r="AC208" s="279"/>
    </row>
    <row r="209" spans="1:29" ht="15.75" customHeight="1">
      <c r="A209" s="280" t="s">
        <v>137</v>
      </c>
      <c r="B209" s="108" t="s">
        <v>111</v>
      </c>
      <c r="C209" s="270" t="s">
        <v>138</v>
      </c>
      <c r="D209" s="271"/>
      <c r="E209" s="158">
        <v>18.18</v>
      </c>
      <c r="F209" s="87">
        <v>673</v>
      </c>
      <c r="G209" s="159">
        <f t="shared" ref="G209:G214" si="32">E209*F209</f>
        <v>12235.14</v>
      </c>
      <c r="H209" s="160">
        <v>2</v>
      </c>
      <c r="I209" s="161">
        <v>3</v>
      </c>
      <c r="J209" s="162">
        <v>3600</v>
      </c>
      <c r="K209" s="163">
        <f t="shared" si="25"/>
        <v>1200</v>
      </c>
      <c r="L209" s="164">
        <v>3</v>
      </c>
      <c r="M209" s="162">
        <f t="shared" ref="M209:M214" si="33">F209/V209*60</f>
        <v>3094.2528735632277</v>
      </c>
      <c r="N209" s="163">
        <f t="shared" si="26"/>
        <v>1031.4176245210758</v>
      </c>
      <c r="O209" s="165">
        <f t="shared" si="27"/>
        <v>0</v>
      </c>
      <c r="P209" s="166">
        <f t="shared" si="28"/>
        <v>-168.58237547892418</v>
      </c>
      <c r="Q209" s="152">
        <f t="shared" si="29"/>
        <v>0.85951468710089651</v>
      </c>
      <c r="R209" s="272">
        <f>Q225</f>
        <v>0.86600872861300127</v>
      </c>
      <c r="S209" s="167">
        <v>0.70833333333333337</v>
      </c>
      <c r="T209" s="168">
        <v>0.71739583333333334</v>
      </c>
      <c r="U209" s="169"/>
      <c r="V209" s="170">
        <v>13.049999999999962</v>
      </c>
      <c r="W209" s="168"/>
      <c r="X209" s="171"/>
      <c r="Y209" s="275"/>
      <c r="Z209" s="276"/>
      <c r="AA209" s="174">
        <f t="shared" si="30"/>
        <v>-505.74712643677231</v>
      </c>
      <c r="AB209" s="152">
        <f t="shared" si="31"/>
        <v>0.85951468710089662</v>
      </c>
      <c r="AC209" s="277">
        <f>AB225</f>
        <v>0.86600872861300127</v>
      </c>
    </row>
    <row r="210" spans="1:29" ht="15.75" customHeight="1">
      <c r="A210" s="281"/>
      <c r="B210" s="92" t="s">
        <v>111</v>
      </c>
      <c r="C210" s="263" t="s">
        <v>139</v>
      </c>
      <c r="D210" s="264"/>
      <c r="E210" s="93">
        <v>18.18</v>
      </c>
      <c r="F210" s="94">
        <v>2013</v>
      </c>
      <c r="G210" s="95">
        <f t="shared" si="32"/>
        <v>36596.339999999997</v>
      </c>
      <c r="H210" s="96"/>
      <c r="I210" s="97">
        <v>3</v>
      </c>
      <c r="J210" s="98">
        <v>3600</v>
      </c>
      <c r="K210" s="99">
        <f t="shared" si="25"/>
        <v>1200</v>
      </c>
      <c r="L210" s="100">
        <v>3</v>
      </c>
      <c r="M210" s="98">
        <f t="shared" si="33"/>
        <v>3096.9230769230753</v>
      </c>
      <c r="N210" s="99">
        <f t="shared" si="26"/>
        <v>1032.3076923076917</v>
      </c>
      <c r="O210" s="101">
        <f t="shared" si="27"/>
        <v>0</v>
      </c>
      <c r="P210" s="102">
        <f t="shared" si="28"/>
        <v>-167.6923076923083</v>
      </c>
      <c r="Q210" s="103">
        <f t="shared" si="29"/>
        <v>0.86025641025640975</v>
      </c>
      <c r="R210" s="273"/>
      <c r="S210" s="1">
        <v>0.72777777777777775</v>
      </c>
      <c r="T210" s="2">
        <v>0.75486111111111109</v>
      </c>
      <c r="U210" s="104">
        <v>14.949999999999939</v>
      </c>
      <c r="V210" s="105">
        <v>39.000000000000021</v>
      </c>
      <c r="W210" s="106"/>
      <c r="X210" s="113"/>
      <c r="Y210" s="265"/>
      <c r="Z210" s="266"/>
      <c r="AA210" s="175">
        <f t="shared" si="30"/>
        <v>-503.07692307692469</v>
      </c>
      <c r="AB210" s="103">
        <f t="shared" si="31"/>
        <v>0.86025641025640986</v>
      </c>
      <c r="AC210" s="278"/>
    </row>
    <row r="211" spans="1:29" ht="15.75" customHeight="1">
      <c r="A211" s="281"/>
      <c r="B211" s="92" t="s">
        <v>111</v>
      </c>
      <c r="C211" s="263" t="s">
        <v>135</v>
      </c>
      <c r="D211" s="264"/>
      <c r="E211" s="93">
        <v>24.82</v>
      </c>
      <c r="F211" s="94">
        <v>3130</v>
      </c>
      <c r="G211" s="95">
        <f t="shared" si="32"/>
        <v>77686.600000000006</v>
      </c>
      <c r="H211" s="96"/>
      <c r="I211" s="97">
        <v>4</v>
      </c>
      <c r="J211" s="98">
        <v>3300</v>
      </c>
      <c r="K211" s="99">
        <f t="shared" si="25"/>
        <v>825</v>
      </c>
      <c r="L211" s="100">
        <v>4</v>
      </c>
      <c r="M211" s="98">
        <f t="shared" si="33"/>
        <v>2895.1695786228161</v>
      </c>
      <c r="N211" s="99">
        <f t="shared" si="26"/>
        <v>723.79239465570402</v>
      </c>
      <c r="O211" s="101">
        <f t="shared" si="27"/>
        <v>0</v>
      </c>
      <c r="P211" s="102">
        <f t="shared" si="28"/>
        <v>-101.20760534429598</v>
      </c>
      <c r="Q211" s="103">
        <f t="shared" si="29"/>
        <v>0.8773241147341867</v>
      </c>
      <c r="R211" s="273"/>
      <c r="S211" s="1">
        <v>0.76537037037037037</v>
      </c>
      <c r="T211" s="2">
        <v>0.81041666666666667</v>
      </c>
      <c r="U211" s="104">
        <v>15.133333333333354</v>
      </c>
      <c r="V211" s="105">
        <v>64.866666666666674</v>
      </c>
      <c r="W211" s="106"/>
      <c r="X211" s="113"/>
      <c r="Y211" s="265"/>
      <c r="Z211" s="266"/>
      <c r="AA211" s="175">
        <f t="shared" si="30"/>
        <v>-404.83042137718394</v>
      </c>
      <c r="AB211" s="103">
        <f t="shared" si="31"/>
        <v>0.8773241147341867</v>
      </c>
      <c r="AC211" s="278"/>
    </row>
    <row r="212" spans="1:29" ht="15.75" customHeight="1">
      <c r="A212" s="281"/>
      <c r="B212" s="92" t="s">
        <v>111</v>
      </c>
      <c r="C212" s="263" t="s">
        <v>140</v>
      </c>
      <c r="D212" s="264"/>
      <c r="E212" s="93">
        <v>25.03</v>
      </c>
      <c r="F212" s="94">
        <v>2714</v>
      </c>
      <c r="G212" s="95">
        <f t="shared" si="32"/>
        <v>67931.42</v>
      </c>
      <c r="H212" s="96"/>
      <c r="I212" s="97">
        <v>4</v>
      </c>
      <c r="J212" s="98">
        <v>3300</v>
      </c>
      <c r="K212" s="99">
        <f t="shared" si="25"/>
        <v>825</v>
      </c>
      <c r="L212" s="100">
        <v>4</v>
      </c>
      <c r="M212" s="98">
        <f t="shared" si="33"/>
        <v>2904.3995243757308</v>
      </c>
      <c r="N212" s="99">
        <f t="shared" si="26"/>
        <v>726.09988109393271</v>
      </c>
      <c r="O212" s="101">
        <f t="shared" si="27"/>
        <v>0</v>
      </c>
      <c r="P212" s="102">
        <f t="shared" si="28"/>
        <v>-98.900118906067291</v>
      </c>
      <c r="Q212" s="103">
        <f t="shared" si="29"/>
        <v>0.88012106799264567</v>
      </c>
      <c r="R212" s="273"/>
      <c r="S212" s="1">
        <v>0.82013888888888875</v>
      </c>
      <c r="T212" s="2">
        <v>0.8590740740740741</v>
      </c>
      <c r="U212" s="104">
        <v>13.99999999999979</v>
      </c>
      <c r="V212" s="105">
        <v>56.066666666666904</v>
      </c>
      <c r="W212" s="106">
        <v>0.8590740740740741</v>
      </c>
      <c r="X212" s="107">
        <v>0.9131944444444442</v>
      </c>
      <c r="Y212" s="265"/>
      <c r="Z212" s="266"/>
      <c r="AA212" s="175">
        <f t="shared" si="30"/>
        <v>-395.60047562426917</v>
      </c>
      <c r="AB212" s="103">
        <f t="shared" si="31"/>
        <v>0.88012106799264567</v>
      </c>
      <c r="AC212" s="278"/>
    </row>
    <row r="213" spans="1:29" ht="15.75" customHeight="1">
      <c r="A213" s="282"/>
      <c r="B213" s="92" t="s">
        <v>111</v>
      </c>
      <c r="C213" s="263" t="s">
        <v>138</v>
      </c>
      <c r="D213" s="264"/>
      <c r="E213" s="93">
        <v>18.18</v>
      </c>
      <c r="F213" s="94">
        <v>3717</v>
      </c>
      <c r="G213" s="95">
        <f t="shared" si="32"/>
        <v>67575.06</v>
      </c>
      <c r="H213" s="113"/>
      <c r="I213" s="97">
        <v>3</v>
      </c>
      <c r="J213" s="98">
        <v>3600</v>
      </c>
      <c r="K213" s="99">
        <f t="shared" si="25"/>
        <v>1200</v>
      </c>
      <c r="L213" s="114">
        <v>3</v>
      </c>
      <c r="M213" s="98">
        <f t="shared" si="33"/>
        <v>3095.3504510756252</v>
      </c>
      <c r="N213" s="99">
        <f t="shared" si="26"/>
        <v>1031.7834836918751</v>
      </c>
      <c r="O213" s="101">
        <f t="shared" si="27"/>
        <v>0</v>
      </c>
      <c r="P213" s="102">
        <f t="shared" si="28"/>
        <v>-168.21651630812494</v>
      </c>
      <c r="Q213" s="103">
        <f t="shared" si="29"/>
        <v>0.85981956974322926</v>
      </c>
      <c r="R213" s="273"/>
      <c r="S213" s="1">
        <v>0.9131944444444442</v>
      </c>
      <c r="T213" s="2">
        <v>0.96322916666666669</v>
      </c>
      <c r="U213" s="104">
        <v>77.933333333332939</v>
      </c>
      <c r="V213" s="105">
        <v>72.050000000000395</v>
      </c>
      <c r="W213" s="106"/>
      <c r="X213" s="107"/>
      <c r="Y213" s="265"/>
      <c r="Z213" s="266"/>
      <c r="AA213" s="175">
        <f t="shared" si="30"/>
        <v>-504.64954892437481</v>
      </c>
      <c r="AB213" s="103">
        <f t="shared" si="31"/>
        <v>0.85981956974322926</v>
      </c>
      <c r="AC213" s="278"/>
    </row>
    <row r="214" spans="1:29" ht="15.75" customHeight="1">
      <c r="A214" s="282"/>
      <c r="B214" s="92" t="s">
        <v>111</v>
      </c>
      <c r="C214" s="263" t="s">
        <v>136</v>
      </c>
      <c r="D214" s="264"/>
      <c r="E214" s="93">
        <v>14.28</v>
      </c>
      <c r="F214" s="94">
        <v>5885</v>
      </c>
      <c r="G214" s="115">
        <f t="shared" si="32"/>
        <v>84037.8</v>
      </c>
      <c r="H214" s="116"/>
      <c r="I214" s="97">
        <v>3</v>
      </c>
      <c r="J214" s="98">
        <v>3600</v>
      </c>
      <c r="K214" s="99">
        <f t="shared" si="25"/>
        <v>1200</v>
      </c>
      <c r="L214" s="100">
        <v>3</v>
      </c>
      <c r="M214" s="98">
        <f t="shared" si="33"/>
        <v>3100.0877963125536</v>
      </c>
      <c r="N214" s="99">
        <f t="shared" si="26"/>
        <v>1033.3625987708513</v>
      </c>
      <c r="O214" s="101">
        <f t="shared" si="27"/>
        <v>0</v>
      </c>
      <c r="P214" s="102">
        <f t="shared" si="28"/>
        <v>-166.63740122914874</v>
      </c>
      <c r="Q214" s="103">
        <f t="shared" si="29"/>
        <v>0.8611354989757094</v>
      </c>
      <c r="R214" s="273"/>
      <c r="S214" s="1">
        <v>0.97368055555555555</v>
      </c>
      <c r="T214" s="2">
        <v>1.0527777777777778</v>
      </c>
      <c r="U214" s="104">
        <v>15.049999999999955</v>
      </c>
      <c r="V214" s="105">
        <v>113.90000000000006</v>
      </c>
      <c r="W214" s="106"/>
      <c r="X214" s="4"/>
      <c r="Y214" s="265"/>
      <c r="Z214" s="266"/>
      <c r="AA214" s="175">
        <f t="shared" si="30"/>
        <v>-499.91220368744644</v>
      </c>
      <c r="AB214" s="103">
        <f t="shared" si="31"/>
        <v>0.86113549897570929</v>
      </c>
      <c r="AC214" s="278"/>
    </row>
    <row r="215" spans="1:29" ht="15.75" customHeight="1">
      <c r="A215" s="282"/>
      <c r="B215" s="92"/>
      <c r="C215" s="263"/>
      <c r="D215" s="264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3"/>
      <c r="S215" s="1"/>
      <c r="T215" s="2"/>
      <c r="U215" s="104"/>
      <c r="V215" s="105"/>
      <c r="W215" s="106"/>
      <c r="X215" s="107"/>
      <c r="Y215" s="265"/>
      <c r="Z215" s="266"/>
      <c r="AA215" s="175"/>
      <c r="AB215" s="103"/>
      <c r="AC215" s="278"/>
    </row>
    <row r="216" spans="1:29" ht="15.75" customHeight="1">
      <c r="A216" s="282"/>
      <c r="B216" s="92"/>
      <c r="C216" s="263"/>
      <c r="D216" s="264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3"/>
      <c r="S216" s="1"/>
      <c r="T216" s="2"/>
      <c r="U216" s="104"/>
      <c r="V216" s="105"/>
      <c r="W216" s="106"/>
      <c r="X216" s="107"/>
      <c r="Y216" s="265"/>
      <c r="Z216" s="266"/>
      <c r="AA216" s="175"/>
      <c r="AB216" s="103"/>
      <c r="AC216" s="278"/>
    </row>
    <row r="217" spans="1:29" ht="15.75" customHeight="1">
      <c r="A217" s="282"/>
      <c r="B217" s="92"/>
      <c r="C217" s="263"/>
      <c r="D217" s="264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3"/>
      <c r="S217" s="1"/>
      <c r="T217" s="2"/>
      <c r="U217" s="104"/>
      <c r="V217" s="105"/>
      <c r="W217" s="123"/>
      <c r="X217" s="124"/>
      <c r="Y217" s="265"/>
      <c r="Z217" s="266"/>
      <c r="AA217" s="175"/>
      <c r="AB217" s="103"/>
      <c r="AC217" s="278"/>
    </row>
    <row r="218" spans="1:29" ht="15.75" customHeight="1">
      <c r="A218" s="282"/>
      <c r="B218" s="92"/>
      <c r="C218" s="263"/>
      <c r="D218" s="264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3"/>
      <c r="S218" s="1"/>
      <c r="T218" s="2"/>
      <c r="U218" s="104"/>
      <c r="V218" s="105"/>
      <c r="W218" s="123"/>
      <c r="X218" s="124"/>
      <c r="Y218" s="265"/>
      <c r="Z218" s="266"/>
      <c r="AA218" s="175"/>
      <c r="AB218" s="103"/>
      <c r="AC218" s="278"/>
    </row>
    <row r="219" spans="1:29" ht="15.75" customHeight="1">
      <c r="A219" s="282"/>
      <c r="B219" s="92"/>
      <c r="C219" s="263"/>
      <c r="D219" s="264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3"/>
      <c r="S219" s="1"/>
      <c r="T219" s="2"/>
      <c r="U219" s="104"/>
      <c r="V219" s="105"/>
      <c r="W219" s="123"/>
      <c r="X219" s="124"/>
      <c r="Y219" s="265"/>
      <c r="Z219" s="266"/>
      <c r="AA219" s="175"/>
      <c r="AB219" s="103"/>
      <c r="AC219" s="278"/>
    </row>
    <row r="220" spans="1:29" ht="15.75" customHeight="1">
      <c r="A220" s="282"/>
      <c r="B220" s="92"/>
      <c r="C220" s="263"/>
      <c r="D220" s="264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3"/>
      <c r="S220" s="1"/>
      <c r="T220" s="2"/>
      <c r="U220" s="104"/>
      <c r="V220" s="105"/>
      <c r="W220" s="123"/>
      <c r="X220" s="124"/>
      <c r="Y220" s="265"/>
      <c r="Z220" s="266"/>
      <c r="AA220" s="175"/>
      <c r="AB220" s="103"/>
      <c r="AC220" s="278"/>
    </row>
    <row r="221" spans="1:29" ht="15.75" customHeight="1">
      <c r="A221" s="282"/>
      <c r="B221" s="92"/>
      <c r="C221" s="263"/>
      <c r="D221" s="264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3"/>
      <c r="S221" s="1"/>
      <c r="T221" s="2"/>
      <c r="U221" s="104"/>
      <c r="V221" s="105"/>
      <c r="W221" s="123"/>
      <c r="X221" s="124"/>
      <c r="Y221" s="265"/>
      <c r="Z221" s="266"/>
      <c r="AA221" s="175"/>
      <c r="AB221" s="103"/>
      <c r="AC221" s="278"/>
    </row>
    <row r="222" spans="1:29" ht="15.75" customHeight="1">
      <c r="A222" s="282"/>
      <c r="B222" s="92"/>
      <c r="C222" s="263"/>
      <c r="D222" s="264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3"/>
      <c r="S222" s="1"/>
      <c r="T222" s="2"/>
      <c r="U222" s="104"/>
      <c r="V222" s="105"/>
      <c r="W222" s="106"/>
      <c r="X222" s="107"/>
      <c r="Y222" s="265"/>
      <c r="Z222" s="266"/>
      <c r="AA222" s="175"/>
      <c r="AB222" s="103"/>
      <c r="AC222" s="278"/>
    </row>
    <row r="223" spans="1:29" ht="15.75" customHeight="1">
      <c r="A223" s="282"/>
      <c r="B223" s="92"/>
      <c r="C223" s="263"/>
      <c r="D223" s="264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3"/>
      <c r="S223" s="1"/>
      <c r="T223" s="2"/>
      <c r="U223" s="104"/>
      <c r="V223" s="105"/>
      <c r="W223" s="123"/>
      <c r="X223" s="124"/>
      <c r="Y223" s="265"/>
      <c r="Z223" s="266"/>
      <c r="AA223" s="175"/>
      <c r="AB223" s="103"/>
      <c r="AC223" s="278"/>
    </row>
    <row r="224" spans="1:29" ht="15.75" customHeight="1">
      <c r="A224" s="282"/>
      <c r="B224" s="92"/>
      <c r="C224" s="263"/>
      <c r="D224" s="264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3"/>
      <c r="S224" s="117"/>
      <c r="T224" s="118"/>
      <c r="U224" s="129"/>
      <c r="V224" s="130"/>
      <c r="W224" s="123"/>
      <c r="X224" s="124"/>
      <c r="Y224" s="265"/>
      <c r="Z224" s="266"/>
      <c r="AA224" s="176"/>
      <c r="AB224" s="122"/>
      <c r="AC224" s="278"/>
    </row>
    <row r="225" spans="1:29" ht="15.75" customHeight="1" thickBot="1">
      <c r="A225" s="283"/>
      <c r="B225" s="133" t="s">
        <v>106</v>
      </c>
      <c r="C225" s="260"/>
      <c r="D225" s="260"/>
      <c r="E225" s="134"/>
      <c r="F225" s="135"/>
      <c r="G225" s="136"/>
      <c r="H225" s="91"/>
      <c r="I225" s="137">
        <f t="shared" ref="I225:J225" si="34">AVERAGE(I209:I224)</f>
        <v>3.3333333333333335</v>
      </c>
      <c r="J225" s="138">
        <f t="shared" si="34"/>
        <v>3500</v>
      </c>
      <c r="K225" s="139">
        <f>J225/I225</f>
        <v>1050</v>
      </c>
      <c r="L225" s="137">
        <f>AVERAGE(L209:L224)</f>
        <v>3.3333333333333335</v>
      </c>
      <c r="M225" s="138">
        <f>AVERAGE(M209:M224)</f>
        <v>3031.0305501455045</v>
      </c>
      <c r="N225" s="139">
        <f>M225/L225</f>
        <v>909.30916504365132</v>
      </c>
      <c r="O225" s="140">
        <f>L225-I225</f>
        <v>0</v>
      </c>
      <c r="P225" s="141">
        <f>N225-K225</f>
        <v>-140.69083495634868</v>
      </c>
      <c r="Q225" s="142">
        <f>N225/K225</f>
        <v>0.86600872861300127</v>
      </c>
      <c r="R225" s="274"/>
      <c r="S225" s="143">
        <f>S209</f>
        <v>0.70833333333333337</v>
      </c>
      <c r="T225" s="144">
        <f>INDEX(T209:T224,COUNTA(T209:T224))</f>
        <v>1.0527777777777778</v>
      </c>
      <c r="U225" s="145"/>
      <c r="V225" s="156"/>
      <c r="W225" s="135"/>
      <c r="X225" s="139"/>
      <c r="Y225" s="261"/>
      <c r="Z225" s="262"/>
      <c r="AA225" s="177">
        <f>M225-J225</f>
        <v>-468.96944985449545</v>
      </c>
      <c r="AB225" s="142">
        <f>M225/J225</f>
        <v>0.86600872861300127</v>
      </c>
      <c r="AC225" s="279"/>
    </row>
    <row r="227" spans="1:29">
      <c r="Y227" s="259" t="s">
        <v>142</v>
      </c>
      <c r="Z227" s="259"/>
    </row>
    <row r="228" spans="1:29">
      <c r="Y228" s="259" t="s">
        <v>143</v>
      </c>
      <c r="Z228" s="259"/>
    </row>
    <row r="229" spans="1:29">
      <c r="Y229" s="259" t="s">
        <v>144</v>
      </c>
      <c r="Z229" s="259"/>
    </row>
    <row r="230" spans="1:29">
      <c r="Y230" s="259" t="s">
        <v>145</v>
      </c>
      <c r="Z230" s="259"/>
    </row>
    <row r="231" spans="1:29">
      <c r="Y231" s="259" t="s">
        <v>146</v>
      </c>
      <c r="Z231" s="259"/>
    </row>
    <row r="232" spans="1:29">
      <c r="Y232" s="259" t="s">
        <v>147</v>
      </c>
      <c r="Z232" s="259"/>
    </row>
    <row r="233" spans="1:29">
      <c r="Y233" s="259" t="s">
        <v>148</v>
      </c>
      <c r="Z233" s="259"/>
    </row>
    <row r="234" spans="1:29">
      <c r="Y234" s="259" t="s">
        <v>149</v>
      </c>
      <c r="Z234" s="259"/>
    </row>
    <row r="235" spans="1:29">
      <c r="Y235" s="259" t="s">
        <v>150</v>
      </c>
      <c r="Z235" s="259"/>
    </row>
    <row r="236" spans="1:29">
      <c r="Y236" s="259" t="s">
        <v>151</v>
      </c>
      <c r="Z236" s="259"/>
    </row>
    <row r="237" spans="1:29">
      <c r="Y237" s="259" t="s">
        <v>152</v>
      </c>
      <c r="Z237" s="259"/>
    </row>
    <row r="238" spans="1:29">
      <c r="Y238" s="259" t="s">
        <v>153</v>
      </c>
      <c r="Z238" s="259"/>
    </row>
    <row r="239" spans="1:29">
      <c r="Y239" s="259" t="s">
        <v>154</v>
      </c>
      <c r="Z239" s="259"/>
    </row>
  </sheetData>
  <mergeCells count="526"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688" priority="1" operator="greaterThan">
      <formula>0</formula>
    </cfRule>
  </conditionalFormatting>
  <conditionalFormatting sqref="P5:P225 AA5:AA225">
    <cfRule type="cellIs" dxfId="687" priority="4" operator="lessThan">
      <formula>0</formula>
    </cfRule>
  </conditionalFormatting>
  <conditionalFormatting sqref="Q5:Q225 AB5:AB225">
    <cfRule type="cellIs" dxfId="686" priority="2" operator="greaterThan">
      <formula>1</formula>
    </cfRule>
    <cfRule type="cellIs" dxfId="685" priority="3" operator="lessThan">
      <formula>0.8</formula>
    </cfRule>
  </conditionalFormatting>
  <conditionalFormatting sqref="AC5:AC23 R5:R225 AC141:AC146">
    <cfRule type="cellIs" dxfId="684" priority="5" operator="lessThan">
      <formula>0.8</formula>
    </cfRule>
  </conditionalFormatting>
  <conditionalFormatting sqref="AC29:AC37">
    <cfRule type="cellIs" dxfId="683" priority="16" operator="lessThan">
      <formula>0.8</formula>
    </cfRule>
  </conditionalFormatting>
  <conditionalFormatting sqref="AC39:AC44">
    <cfRule type="cellIs" dxfId="682" priority="15" operator="lessThan">
      <formula>0.8</formula>
    </cfRule>
  </conditionalFormatting>
  <conditionalFormatting sqref="AC56:AC61">
    <cfRule type="cellIs" dxfId="681" priority="8" operator="lessThan">
      <formula>0.8</formula>
    </cfRule>
  </conditionalFormatting>
  <conditionalFormatting sqref="AC73:AC78">
    <cfRule type="cellIs" dxfId="680" priority="13" operator="lessThan">
      <formula>0.8</formula>
    </cfRule>
  </conditionalFormatting>
  <conditionalFormatting sqref="AC90">
    <cfRule type="cellIs" dxfId="679" priority="14" operator="lessThan">
      <formula>0.8</formula>
    </cfRule>
  </conditionalFormatting>
  <conditionalFormatting sqref="AC107">
    <cfRule type="cellIs" dxfId="678" priority="7" operator="lessThan">
      <formula>0.8</formula>
    </cfRule>
  </conditionalFormatting>
  <conditionalFormatting sqref="AC124:AC129">
    <cfRule type="cellIs" dxfId="677" priority="6" operator="lessThan">
      <formula>0.8</formula>
    </cfRule>
  </conditionalFormatting>
  <conditionalFormatting sqref="AC158">
    <cfRule type="cellIs" dxfId="676" priority="12" operator="lessThan">
      <formula>0.8</formula>
    </cfRule>
  </conditionalFormatting>
  <conditionalFormatting sqref="AC175">
    <cfRule type="cellIs" dxfId="675" priority="11" operator="lessThan">
      <formula>0.8</formula>
    </cfRule>
  </conditionalFormatting>
  <conditionalFormatting sqref="AC192">
    <cfRule type="cellIs" dxfId="674" priority="10" operator="lessThan">
      <formula>0.8</formula>
    </cfRule>
  </conditionalFormatting>
  <conditionalFormatting sqref="AC209:AC214">
    <cfRule type="cellIs" dxfId="673" priority="9" operator="lessThan">
      <formula>0.8</formula>
    </cfRule>
  </conditionalFormatting>
  <dataValidations count="1">
    <dataValidation type="list" allowBlank="1" showInputMessage="1" showErrorMessage="1" sqref="Y5:Z225" xr:uid="{42DB473A-C6BD-4964-B9BE-77D160FA8966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F612-86FC-4FFF-B60B-0138D178CEE6}">
  <sheetPr codeName="工作表6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C22" sqref="B22:X38"/>
      <selection pane="bottomLeft" activeCell="E36" sqref="E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111083</v>
      </c>
      <c r="E1" s="77" t="s">
        <v>3</v>
      </c>
      <c r="F1" s="78">
        <f>SUM(G5:G157)</f>
        <v>5355699.4999999991</v>
      </c>
      <c r="G1" s="79" t="s">
        <v>73</v>
      </c>
      <c r="H1" s="80">
        <f>L21+L38+L55+L72+L89+L106+L123+L140+L157</f>
        <v>169.45000000000002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45956</v>
      </c>
      <c r="B2" s="326"/>
      <c r="C2" s="82" t="s">
        <v>34</v>
      </c>
      <c r="D2" s="83">
        <f>AVERAGE(N21,N38,N55,N72,N89,N106,N123,N140,N157)</f>
        <v>151.74082395977484</v>
      </c>
      <c r="E2" s="83" t="s">
        <v>80</v>
      </c>
      <c r="F2" s="84">
        <f>F1/D1</f>
        <v>48.213493513859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3450</v>
      </c>
      <c r="G5" s="159">
        <f>E5*F5</f>
        <v>67965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1075.4177850896181</v>
      </c>
      <c r="N5" s="163">
        <f>M5/L5</f>
        <v>82.724445006893703</v>
      </c>
      <c r="O5" s="179">
        <f>L5-I5</f>
        <v>0</v>
      </c>
      <c r="P5" s="180">
        <f>N5-K5</f>
        <v>-9.5832473007986039</v>
      </c>
      <c r="Q5" s="132">
        <f>N5/K5</f>
        <v>0.89618148757468175</v>
      </c>
      <c r="R5" s="273">
        <f>Q21</f>
        <v>0.88925580297400475</v>
      </c>
      <c r="S5" s="167">
        <v>0.25</v>
      </c>
      <c r="T5" s="168">
        <v>0.38366898148148149</v>
      </c>
      <c r="U5" s="169"/>
      <c r="V5" s="170">
        <v>192.48333333333335</v>
      </c>
      <c r="W5" s="87"/>
      <c r="X5" s="88"/>
      <c r="Y5" s="275"/>
      <c r="Z5" s="276"/>
      <c r="AA5" s="109">
        <f>M5-J5</f>
        <v>-124.58221491038194</v>
      </c>
      <c r="AB5" s="110">
        <f>M5/J5</f>
        <v>0.89618148757468175</v>
      </c>
      <c r="AC5" s="292">
        <f>AB21</f>
        <v>0.88925580297400486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3000</v>
      </c>
      <c r="G6" s="95">
        <f>E6*F6</f>
        <v>89910</v>
      </c>
      <c r="H6" s="96"/>
      <c r="I6" s="97">
        <v>20</v>
      </c>
      <c r="J6" s="98">
        <v>2600</v>
      </c>
      <c r="K6" s="99">
        <f>J6/I6</f>
        <v>130</v>
      </c>
      <c r="L6" s="100">
        <v>20</v>
      </c>
      <c r="M6" s="98">
        <f>F6/V6*60</f>
        <v>2303.7542662116002</v>
      </c>
      <c r="N6" s="99">
        <f>M6/L6</f>
        <v>115.18771331058001</v>
      </c>
      <c r="O6" s="101">
        <f>L6-I6</f>
        <v>0</v>
      </c>
      <c r="P6" s="102">
        <f>N6-K6</f>
        <v>-14.812286689419992</v>
      </c>
      <c r="Q6" s="103">
        <f>N6/K6</f>
        <v>0.88605933315830776</v>
      </c>
      <c r="R6" s="273"/>
      <c r="S6" s="1">
        <v>0.50208333333333321</v>
      </c>
      <c r="T6" s="2">
        <v>0.55634259259259256</v>
      </c>
      <c r="U6" s="104">
        <v>54.999999999999801</v>
      </c>
      <c r="V6" s="105">
        <v>78.133333333333454</v>
      </c>
      <c r="W6" s="2"/>
      <c r="X6" s="107"/>
      <c r="Y6" s="265"/>
      <c r="Z6" s="266"/>
      <c r="AA6" s="111">
        <f>M6-J6</f>
        <v>-296.24573378839978</v>
      </c>
      <c r="AB6" s="112">
        <f>M6/J6</f>
        <v>0.88605933315830776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0">AVERAGE(I5:I20)</f>
        <v>16.5</v>
      </c>
      <c r="J21" s="138">
        <f t="shared" si="0"/>
        <v>1900</v>
      </c>
      <c r="K21" s="139">
        <f t="shared" ref="K21:K26" si="1">J21/I21</f>
        <v>115.15151515151516</v>
      </c>
      <c r="L21" s="137">
        <f>AVERAGE(L5:L20)</f>
        <v>16.5</v>
      </c>
      <c r="M21" s="138">
        <f>AVERAGE(M5:M20)</f>
        <v>1689.5860256506091</v>
      </c>
      <c r="N21" s="139">
        <f t="shared" ref="N21:N26" si="2">M21/L21</f>
        <v>102.39915306973388</v>
      </c>
      <c r="O21" s="140">
        <f t="shared" ref="O21:O26" si="3">L21-I21</f>
        <v>0</v>
      </c>
      <c r="P21" s="141">
        <f t="shared" ref="P21:P26" si="4">N21-K21</f>
        <v>-12.752362081781271</v>
      </c>
      <c r="Q21" s="142">
        <f t="shared" ref="Q21:Q26" si="5">N21/K21</f>
        <v>0.88925580297400475</v>
      </c>
      <c r="R21" s="274"/>
      <c r="S21" s="143">
        <f>S5</f>
        <v>0.25</v>
      </c>
      <c r="T21" s="144">
        <f>INDEX(T5:T20,COUNTA(T5:T20))</f>
        <v>0.55634259259259256</v>
      </c>
      <c r="U21" s="145"/>
      <c r="V21" s="145"/>
      <c r="W21" s="146"/>
      <c r="X21" s="147"/>
      <c r="Y21" s="261"/>
      <c r="Z21" s="262"/>
      <c r="AA21" s="148">
        <f t="shared" ref="AA21:AA26" si="6">M21-J21</f>
        <v>-210.41397434939086</v>
      </c>
      <c r="AB21" s="149">
        <f t="shared" ref="AB21:AB26" si="7">M21/J21</f>
        <v>0.88925580297400486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4831</v>
      </c>
      <c r="G22" s="159">
        <f>E22*F22</f>
        <v>274255.87</v>
      </c>
      <c r="H22" s="160"/>
      <c r="I22" s="161">
        <v>25</v>
      </c>
      <c r="J22" s="162">
        <v>2000</v>
      </c>
      <c r="K22" s="163">
        <f t="shared" si="1"/>
        <v>80</v>
      </c>
      <c r="L22" s="164">
        <v>25</v>
      </c>
      <c r="M22" s="162">
        <f>F22/V22*60</f>
        <v>1773.0247731674992</v>
      </c>
      <c r="N22" s="163">
        <f t="shared" si="2"/>
        <v>70.920990926699972</v>
      </c>
      <c r="O22" s="165">
        <f t="shared" si="3"/>
        <v>0</v>
      </c>
      <c r="P22" s="166">
        <f t="shared" si="4"/>
        <v>-9.0790090733000284</v>
      </c>
      <c r="Q22" s="152">
        <f t="shared" si="5"/>
        <v>0.88651238658374965</v>
      </c>
      <c r="R22" s="272">
        <f>Q38</f>
        <v>0.88472765404559073</v>
      </c>
      <c r="S22" s="167">
        <v>0.16666666666666666</v>
      </c>
      <c r="T22" s="168">
        <v>0.28019675925925924</v>
      </c>
      <c r="U22" s="169"/>
      <c r="V22" s="170">
        <v>163.48333333333332</v>
      </c>
      <c r="W22" s="181"/>
      <c r="X22" s="163"/>
      <c r="Y22" s="275"/>
      <c r="Z22" s="276"/>
      <c r="AA22" s="109">
        <f t="shared" si="6"/>
        <v>-226.97522683250077</v>
      </c>
      <c r="AB22" s="152">
        <f t="shared" si="7"/>
        <v>0.88651238658374965</v>
      </c>
      <c r="AC22" s="352">
        <f>AB38</f>
        <v>0.88472765404559084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1716</v>
      </c>
      <c r="G23" s="95">
        <f>E23*F23</f>
        <v>88991.76</v>
      </c>
      <c r="H23" s="96"/>
      <c r="I23" s="97">
        <v>25</v>
      </c>
      <c r="J23" s="98">
        <v>2000</v>
      </c>
      <c r="K23" s="99">
        <f t="shared" si="1"/>
        <v>80</v>
      </c>
      <c r="L23" s="100">
        <v>25</v>
      </c>
      <c r="M23" s="98">
        <f>F23/V23*60</f>
        <v>1760.5015673981191</v>
      </c>
      <c r="N23" s="99">
        <f t="shared" si="2"/>
        <v>70.420062695924756</v>
      </c>
      <c r="O23" s="101">
        <f t="shared" si="3"/>
        <v>0</v>
      </c>
      <c r="P23" s="102">
        <f t="shared" si="4"/>
        <v>-9.5799373040752442</v>
      </c>
      <c r="Q23" s="103">
        <f t="shared" si="5"/>
        <v>0.8802507836990594</v>
      </c>
      <c r="R23" s="273"/>
      <c r="S23" s="1">
        <v>0.28541666666666665</v>
      </c>
      <c r="T23" s="2">
        <v>0.32603009259259258</v>
      </c>
      <c r="U23" s="104">
        <v>7.5166666666666693</v>
      </c>
      <c r="V23" s="105">
        <v>58.483333333333334</v>
      </c>
      <c r="W23" s="106"/>
      <c r="X23" s="107"/>
      <c r="Y23" s="265"/>
      <c r="Z23" s="266"/>
      <c r="AA23" s="111">
        <f t="shared" si="6"/>
        <v>-239.49843260188095</v>
      </c>
      <c r="AB23" s="103">
        <f t="shared" si="7"/>
        <v>0.88025078369905951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905</v>
      </c>
      <c r="G24" s="95">
        <f>E24*F24</f>
        <v>51856.5</v>
      </c>
      <c r="H24" s="96"/>
      <c r="I24" s="97">
        <v>26</v>
      </c>
      <c r="J24" s="98">
        <v>2000</v>
      </c>
      <c r="K24" s="99">
        <f t="shared" si="1"/>
        <v>76.92307692307692</v>
      </c>
      <c r="L24" s="100">
        <v>26</v>
      </c>
      <c r="M24" s="98">
        <f>F24/V24*60</f>
        <v>1760.1296596434345</v>
      </c>
      <c r="N24" s="99">
        <f t="shared" si="2"/>
        <v>67.697294601670563</v>
      </c>
      <c r="O24" s="101">
        <f t="shared" si="3"/>
        <v>0</v>
      </c>
      <c r="P24" s="102">
        <f t="shared" si="4"/>
        <v>-9.2257823214063563</v>
      </c>
      <c r="Q24" s="103">
        <f t="shared" si="5"/>
        <v>0.88006482982171741</v>
      </c>
      <c r="R24" s="273"/>
      <c r="S24" s="1">
        <v>0.33135416666666667</v>
      </c>
      <c r="T24" s="2">
        <v>0.3527777777777778</v>
      </c>
      <c r="U24" s="104">
        <v>7.6666666666666927</v>
      </c>
      <c r="V24" s="105">
        <v>30.850000000000026</v>
      </c>
      <c r="W24" s="106"/>
      <c r="X24" s="107"/>
      <c r="Y24" s="265"/>
      <c r="Z24" s="266"/>
      <c r="AA24" s="111">
        <f t="shared" si="6"/>
        <v>-239.87034035656552</v>
      </c>
      <c r="AB24" s="103">
        <f t="shared" si="7"/>
        <v>0.88006482982171719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3344</v>
      </c>
      <c r="G25" s="95">
        <f>E25*F25</f>
        <v>258624.96000000002</v>
      </c>
      <c r="H25" s="96"/>
      <c r="I25" s="97">
        <v>25</v>
      </c>
      <c r="J25" s="98">
        <v>2000</v>
      </c>
      <c r="K25" s="99">
        <f t="shared" si="1"/>
        <v>80</v>
      </c>
      <c r="L25" s="100">
        <v>25</v>
      </c>
      <c r="M25" s="98">
        <f>F25/V25*60</f>
        <v>1772.177241277785</v>
      </c>
      <c r="N25" s="99">
        <f t="shared" si="2"/>
        <v>70.887089651111395</v>
      </c>
      <c r="O25" s="101">
        <f t="shared" si="3"/>
        <v>0</v>
      </c>
      <c r="P25" s="102">
        <f t="shared" si="4"/>
        <v>-9.1129103488886045</v>
      </c>
      <c r="Q25" s="103">
        <f t="shared" si="5"/>
        <v>0.88608862063889249</v>
      </c>
      <c r="R25" s="273"/>
      <c r="S25" s="1">
        <v>0.3569444444444444</v>
      </c>
      <c r="T25" s="2">
        <v>0.43556712962962962</v>
      </c>
      <c r="U25" s="104">
        <v>5.9999999999998987</v>
      </c>
      <c r="V25" s="105">
        <v>113.21666666666673</v>
      </c>
      <c r="W25" s="106">
        <v>0.43556712962962962</v>
      </c>
      <c r="X25" s="107">
        <v>0.47569444444444436</v>
      </c>
      <c r="Y25" s="265"/>
      <c r="Z25" s="266"/>
      <c r="AA25" s="111">
        <f t="shared" si="6"/>
        <v>-227.82275872221499</v>
      </c>
      <c r="AB25" s="103">
        <f t="shared" si="7"/>
        <v>0.88608862063889249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6336</v>
      </c>
      <c r="G26" s="95">
        <f>E26*F26</f>
        <v>377118.72000000003</v>
      </c>
      <c r="H26" s="113"/>
      <c r="I26" s="97">
        <v>25</v>
      </c>
      <c r="J26" s="98">
        <v>2000</v>
      </c>
      <c r="K26" s="99">
        <f t="shared" si="1"/>
        <v>80</v>
      </c>
      <c r="L26" s="114">
        <v>25</v>
      </c>
      <c r="M26" s="98">
        <f>F26/V26*60</f>
        <v>1781.4432989690708</v>
      </c>
      <c r="N26" s="99">
        <f t="shared" si="2"/>
        <v>71.257731958762832</v>
      </c>
      <c r="O26" s="101">
        <f t="shared" si="3"/>
        <v>0</v>
      </c>
      <c r="P26" s="102">
        <f t="shared" si="4"/>
        <v>-8.7422680412371676</v>
      </c>
      <c r="Q26" s="103">
        <f t="shared" si="5"/>
        <v>0.89072164948453536</v>
      </c>
      <c r="R26" s="273"/>
      <c r="S26" s="1">
        <v>0.47569444444444436</v>
      </c>
      <c r="T26" s="2">
        <v>0.62388888888888894</v>
      </c>
      <c r="U26" s="104">
        <v>57.783333333333225</v>
      </c>
      <c r="V26" s="105">
        <v>213.40000000000018</v>
      </c>
      <c r="W26" s="106"/>
      <c r="X26" s="107"/>
      <c r="Y26" s="265"/>
      <c r="Z26" s="266"/>
      <c r="AA26" s="111">
        <f t="shared" si="6"/>
        <v>-218.55670103092916</v>
      </c>
      <c r="AB26" s="103">
        <f t="shared" si="7"/>
        <v>0.89072164948453547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8">AVERAGE(I22:I37)</f>
        <v>25.2</v>
      </c>
      <c r="J38" s="138">
        <f t="shared" si="8"/>
        <v>2000</v>
      </c>
      <c r="K38" s="139">
        <f t="shared" ref="K38:K44" si="9">J38/I38</f>
        <v>79.365079365079367</v>
      </c>
      <c r="L38" s="137">
        <f>AVERAGE(L22:L37)</f>
        <v>25.2</v>
      </c>
      <c r="M38" s="138">
        <f>AVERAGE(M22:M37)</f>
        <v>1769.4553080911817</v>
      </c>
      <c r="N38" s="139">
        <f t="shared" ref="N38:N44" si="10">M38/L38</f>
        <v>70.216480479808794</v>
      </c>
      <c r="O38" s="140">
        <f t="shared" ref="O38:O44" si="11">L38-I38</f>
        <v>0</v>
      </c>
      <c r="P38" s="141">
        <f t="shared" ref="P38:P44" si="12">N38-K38</f>
        <v>-9.1485988852705731</v>
      </c>
      <c r="Q38" s="142">
        <f t="shared" ref="Q38:Q44" si="13">N38/K38</f>
        <v>0.88472765404559073</v>
      </c>
      <c r="R38" s="274"/>
      <c r="S38" s="143">
        <f>S22</f>
        <v>0.16666666666666666</v>
      </c>
      <c r="T38" s="144">
        <f>INDEX(T22:T37,COUNTA(T22:T37))</f>
        <v>0.62388888888888894</v>
      </c>
      <c r="U38" s="145"/>
      <c r="V38" s="156"/>
      <c r="W38" s="135"/>
      <c r="X38" s="139"/>
      <c r="Y38" s="261"/>
      <c r="Z38" s="262"/>
      <c r="AA38" s="157">
        <f t="shared" ref="AA38:AA44" si="14">M38-J38</f>
        <v>-230.54469190881832</v>
      </c>
      <c r="AB38" s="142">
        <f t="shared" ref="AB38:AB44" si="15">M38/J38</f>
        <v>0.88472765404559084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3151</v>
      </c>
      <c r="G39" s="159">
        <f t="shared" ref="G39:G44" si="16">E39*F39</f>
        <v>180552.3</v>
      </c>
      <c r="H39" s="160">
        <v>2</v>
      </c>
      <c r="I39" s="164">
        <v>25</v>
      </c>
      <c r="J39" s="162">
        <v>1800</v>
      </c>
      <c r="K39" s="163">
        <f t="shared" si="9"/>
        <v>72</v>
      </c>
      <c r="L39" s="164">
        <v>25</v>
      </c>
      <c r="M39" s="162">
        <f t="shared" ref="M39:M44" si="17">F39/V39*60</f>
        <v>1590.2986120846767</v>
      </c>
      <c r="N39" s="163">
        <f t="shared" si="10"/>
        <v>63.61194448338707</v>
      </c>
      <c r="O39" s="165">
        <f t="shared" si="11"/>
        <v>0</v>
      </c>
      <c r="P39" s="166">
        <f t="shared" si="12"/>
        <v>-8.3880555166129298</v>
      </c>
      <c r="Q39" s="152">
        <f t="shared" si="13"/>
        <v>0.88349922893593158</v>
      </c>
      <c r="R39" s="272">
        <f>Q55</f>
        <v>0.88230091447928782</v>
      </c>
      <c r="S39" s="167">
        <v>0.16674768518518518</v>
      </c>
      <c r="T39" s="168">
        <v>0.24930555555555556</v>
      </c>
      <c r="U39" s="169"/>
      <c r="V39" s="170">
        <v>118.88333333333334</v>
      </c>
      <c r="W39" s="87"/>
      <c r="X39" s="88"/>
      <c r="Y39" s="275"/>
      <c r="Z39" s="276"/>
      <c r="AA39" s="109">
        <f t="shared" si="14"/>
        <v>-209.70138791532327</v>
      </c>
      <c r="AB39" s="152">
        <f t="shared" si="15"/>
        <v>0.88349922893593147</v>
      </c>
      <c r="AC39" s="352">
        <f>AB55</f>
        <v>0.88230091447928771</v>
      </c>
    </row>
    <row r="40" spans="1:29" ht="15.75" customHeight="1">
      <c r="A40" s="281"/>
      <c r="B40" s="153" t="s">
        <v>164</v>
      </c>
      <c r="C40" s="263" t="s">
        <v>173</v>
      </c>
      <c r="D40" s="264"/>
      <c r="E40" s="93">
        <v>47.37</v>
      </c>
      <c r="F40" s="104">
        <v>2352</v>
      </c>
      <c r="G40" s="95">
        <f t="shared" si="16"/>
        <v>111414.23999999999</v>
      </c>
      <c r="H40" s="96"/>
      <c r="I40" s="100">
        <v>21</v>
      </c>
      <c r="J40" s="98">
        <v>2000</v>
      </c>
      <c r="K40" s="99">
        <f t="shared" si="9"/>
        <v>95.238095238095241</v>
      </c>
      <c r="L40" s="100">
        <v>21</v>
      </c>
      <c r="M40" s="98">
        <f t="shared" si="17"/>
        <v>1762.164412070759</v>
      </c>
      <c r="N40" s="99">
        <f t="shared" si="10"/>
        <v>83.912591050988524</v>
      </c>
      <c r="O40" s="101">
        <f t="shared" si="11"/>
        <v>0</v>
      </c>
      <c r="P40" s="102">
        <f t="shared" si="12"/>
        <v>-11.325504187106716</v>
      </c>
      <c r="Q40" s="103">
        <f t="shared" si="13"/>
        <v>0.88108220603537946</v>
      </c>
      <c r="R40" s="273"/>
      <c r="S40" s="1">
        <v>0.25277777777777777</v>
      </c>
      <c r="T40" s="2">
        <v>0.30839120370370371</v>
      </c>
      <c r="U40" s="104">
        <v>4.9999999999999822</v>
      </c>
      <c r="V40" s="105">
        <v>80.083333333333357</v>
      </c>
      <c r="W40" s="106"/>
      <c r="X40" s="107"/>
      <c r="Y40" s="265"/>
      <c r="Z40" s="266"/>
      <c r="AA40" s="111">
        <f t="shared" si="14"/>
        <v>-237.835587929241</v>
      </c>
      <c r="AB40" s="103">
        <f t="shared" si="15"/>
        <v>0.88108220603537946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3345</v>
      </c>
      <c r="G41" s="95">
        <f t="shared" si="16"/>
        <v>188758.35</v>
      </c>
      <c r="H41" s="96"/>
      <c r="I41" s="100">
        <v>22</v>
      </c>
      <c r="J41" s="98">
        <v>2000</v>
      </c>
      <c r="K41" s="99">
        <f t="shared" si="9"/>
        <v>90.909090909090907</v>
      </c>
      <c r="L41" s="100">
        <v>22</v>
      </c>
      <c r="M41" s="98">
        <f t="shared" si="17"/>
        <v>1765.9480862296521</v>
      </c>
      <c r="N41" s="99">
        <f t="shared" si="10"/>
        <v>80.270367555893273</v>
      </c>
      <c r="O41" s="101">
        <f t="shared" si="11"/>
        <v>0</v>
      </c>
      <c r="P41" s="102">
        <f t="shared" si="12"/>
        <v>-10.638723353197634</v>
      </c>
      <c r="Q41" s="103">
        <f t="shared" si="13"/>
        <v>0.88297404311482608</v>
      </c>
      <c r="R41" s="273"/>
      <c r="S41" s="1">
        <v>0.31413194444444442</v>
      </c>
      <c r="T41" s="2">
        <v>0.39305555555555555</v>
      </c>
      <c r="U41" s="104">
        <v>8.2666666666666266</v>
      </c>
      <c r="V41" s="105">
        <v>113.65000000000002</v>
      </c>
      <c r="W41" s="106"/>
      <c r="X41" s="107"/>
      <c r="Y41" s="265"/>
      <c r="Z41" s="266"/>
      <c r="AA41" s="111">
        <f t="shared" si="14"/>
        <v>-234.05191377034794</v>
      </c>
      <c r="AB41" s="103">
        <f t="shared" si="15"/>
        <v>0.88297404311482608</v>
      </c>
      <c r="AC41" s="294"/>
    </row>
    <row r="42" spans="1:29" ht="15.75" customHeight="1">
      <c r="A42" s="281"/>
      <c r="B42" s="153" t="s">
        <v>164</v>
      </c>
      <c r="C42" s="263" t="s">
        <v>238</v>
      </c>
      <c r="D42" s="264"/>
      <c r="E42" s="93">
        <v>59.36</v>
      </c>
      <c r="F42" s="104">
        <v>2399</v>
      </c>
      <c r="G42" s="95">
        <f t="shared" si="16"/>
        <v>142404.63999999998</v>
      </c>
      <c r="H42" s="96"/>
      <c r="I42" s="100">
        <v>20</v>
      </c>
      <c r="J42" s="98">
        <v>2000</v>
      </c>
      <c r="K42" s="99">
        <f t="shared" si="9"/>
        <v>100</v>
      </c>
      <c r="L42" s="100">
        <v>20</v>
      </c>
      <c r="M42" s="98">
        <f t="shared" si="17"/>
        <v>1762.8903857930195</v>
      </c>
      <c r="N42" s="99">
        <f t="shared" si="10"/>
        <v>88.144519289650972</v>
      </c>
      <c r="O42" s="101">
        <f t="shared" si="11"/>
        <v>0</v>
      </c>
      <c r="P42" s="102">
        <f t="shared" si="12"/>
        <v>-11.855480710349028</v>
      </c>
      <c r="Q42" s="103">
        <f t="shared" si="13"/>
        <v>0.88144519289650969</v>
      </c>
      <c r="R42" s="273"/>
      <c r="S42" s="1">
        <v>0.39746527777777779</v>
      </c>
      <c r="T42" s="2">
        <v>0.45416666666666666</v>
      </c>
      <c r="U42" s="104">
        <v>6.3500000000000334</v>
      </c>
      <c r="V42" s="105">
        <v>81.649999999999977</v>
      </c>
      <c r="W42" s="106">
        <v>0.45416666666666666</v>
      </c>
      <c r="X42" s="107">
        <v>0.49444444444444441</v>
      </c>
      <c r="Y42" s="265"/>
      <c r="Z42" s="266"/>
      <c r="AA42" s="111">
        <f t="shared" si="14"/>
        <v>-237.1096142069805</v>
      </c>
      <c r="AB42" s="103">
        <f t="shared" si="15"/>
        <v>0.8814451928965098</v>
      </c>
      <c r="AC42" s="294"/>
    </row>
    <row r="43" spans="1:29" ht="15.75" customHeight="1">
      <c r="A43" s="282"/>
      <c r="B43" s="153" t="s">
        <v>161</v>
      </c>
      <c r="C43" s="263" t="s">
        <v>214</v>
      </c>
      <c r="D43" s="264"/>
      <c r="E43" s="93">
        <v>57.3</v>
      </c>
      <c r="F43" s="104">
        <v>1094</v>
      </c>
      <c r="G43" s="95">
        <f t="shared" si="16"/>
        <v>62686.2</v>
      </c>
      <c r="H43" s="113"/>
      <c r="I43" s="114">
        <v>20</v>
      </c>
      <c r="J43" s="98">
        <v>2000</v>
      </c>
      <c r="K43" s="99">
        <f t="shared" si="9"/>
        <v>100</v>
      </c>
      <c r="L43" s="114">
        <v>20</v>
      </c>
      <c r="M43" s="98">
        <f t="shared" si="17"/>
        <v>1762.9364368845104</v>
      </c>
      <c r="N43" s="99">
        <f t="shared" si="10"/>
        <v>88.146821844225514</v>
      </c>
      <c r="O43" s="101">
        <f t="shared" si="11"/>
        <v>0</v>
      </c>
      <c r="P43" s="102">
        <f t="shared" si="12"/>
        <v>-11.853178155774486</v>
      </c>
      <c r="Q43" s="103">
        <f t="shared" si="13"/>
        <v>0.88146821844225509</v>
      </c>
      <c r="R43" s="273"/>
      <c r="S43" s="1">
        <v>0.49444444444444441</v>
      </c>
      <c r="T43" s="2">
        <v>0.52030092592592592</v>
      </c>
      <c r="U43" s="104">
        <v>57.999999999999957</v>
      </c>
      <c r="V43" s="105">
        <v>37.23333333333337</v>
      </c>
      <c r="W43" s="106"/>
      <c r="X43" s="107"/>
      <c r="Y43" s="265"/>
      <c r="Z43" s="266"/>
      <c r="AA43" s="111">
        <f t="shared" si="14"/>
        <v>-237.06356311548961</v>
      </c>
      <c r="AB43" s="103">
        <f t="shared" si="15"/>
        <v>0.8814682184422552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57.3</v>
      </c>
      <c r="F44" s="104">
        <v>4831</v>
      </c>
      <c r="G44" s="115">
        <f t="shared" si="16"/>
        <v>276816.3</v>
      </c>
      <c r="H44" s="116"/>
      <c r="I44" s="100">
        <v>25</v>
      </c>
      <c r="J44" s="98">
        <v>1800</v>
      </c>
      <c r="K44" s="99">
        <f t="shared" si="9"/>
        <v>72</v>
      </c>
      <c r="L44" s="100">
        <v>25</v>
      </c>
      <c r="M44" s="98">
        <f t="shared" si="17"/>
        <v>1590.4526748971177</v>
      </c>
      <c r="N44" s="99">
        <f t="shared" si="10"/>
        <v>63.618106995884709</v>
      </c>
      <c r="O44" s="101">
        <f t="shared" si="11"/>
        <v>0</v>
      </c>
      <c r="P44" s="102">
        <f t="shared" si="12"/>
        <v>-8.381893004115291</v>
      </c>
      <c r="Q44" s="103">
        <f t="shared" si="13"/>
        <v>0.88358481938728761</v>
      </c>
      <c r="R44" s="273"/>
      <c r="S44" s="1">
        <v>0.52361111111111103</v>
      </c>
      <c r="T44" s="2">
        <v>0.65017361111111116</v>
      </c>
      <c r="U44" s="104">
        <v>4.7666666666665591</v>
      </c>
      <c r="V44" s="105">
        <v>182.2500000000002</v>
      </c>
      <c r="W44" s="106"/>
      <c r="X44" s="107"/>
      <c r="Y44" s="265"/>
      <c r="Z44" s="266"/>
      <c r="AA44" s="111">
        <f t="shared" si="14"/>
        <v>-209.54732510288227</v>
      </c>
      <c r="AB44" s="103">
        <f t="shared" si="15"/>
        <v>0.88358481938728761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8">AVERAGE(I39:I54)</f>
        <v>22.166666666666668</v>
      </c>
      <c r="J55" s="138">
        <f t="shared" si="18"/>
        <v>1933.3333333333333</v>
      </c>
      <c r="K55" s="139">
        <f>J55/I55</f>
        <v>87.218045112781951</v>
      </c>
      <c r="L55" s="137">
        <f>AVERAGE(L39:L54)</f>
        <v>22.166666666666668</v>
      </c>
      <c r="M55" s="138">
        <f>AVERAGE(M39:M54)</f>
        <v>1705.7817679932896</v>
      </c>
      <c r="N55" s="139">
        <f>M55/L55</f>
        <v>76.952560962103291</v>
      </c>
      <c r="O55" s="140">
        <f>L55-I55</f>
        <v>0</v>
      </c>
      <c r="P55" s="141">
        <f>N55-K55</f>
        <v>-10.26548415067866</v>
      </c>
      <c r="Q55" s="142">
        <f>N55/K55</f>
        <v>0.88230091447928782</v>
      </c>
      <c r="R55" s="274"/>
      <c r="S55" s="143">
        <f>S39</f>
        <v>0.16674768518518518</v>
      </c>
      <c r="T55" s="144">
        <f>INDEX(T39:T54,COUNTA(T39:T54))</f>
        <v>0.65017361111111116</v>
      </c>
      <c r="U55" s="145"/>
      <c r="V55" s="156"/>
      <c r="W55" s="188"/>
      <c r="X55" s="189"/>
      <c r="Y55" s="261"/>
      <c r="Z55" s="262"/>
      <c r="AA55" s="157">
        <f>M55-J55</f>
        <v>-227.55156534004368</v>
      </c>
      <c r="AB55" s="142">
        <f>M55/J55</f>
        <v>0.88230091447928771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2402</v>
      </c>
      <c r="G56" s="159">
        <f>E56*F56</f>
        <v>142534.68000000002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1762.935779816514</v>
      </c>
      <c r="N56" s="163">
        <f>M56/L56</f>
        <v>73.455657492354746</v>
      </c>
      <c r="O56" s="165">
        <f>L56-I56</f>
        <v>0</v>
      </c>
      <c r="P56" s="166">
        <f>N56-K56</f>
        <v>-9.8776758409785828</v>
      </c>
      <c r="Q56" s="152">
        <f>N56/K56</f>
        <v>0.88146788990825697</v>
      </c>
      <c r="R56" s="272">
        <f>Q72</f>
        <v>0.88283944064022779</v>
      </c>
      <c r="S56" s="167">
        <v>0.25017361111111114</v>
      </c>
      <c r="T56" s="168">
        <v>0.30694444444444446</v>
      </c>
      <c r="U56" s="169"/>
      <c r="V56" s="170">
        <v>81.749999999999986</v>
      </c>
      <c r="W56" s="168"/>
      <c r="X56" s="171"/>
      <c r="Y56" s="275"/>
      <c r="Z56" s="276"/>
      <c r="AA56" s="109">
        <f>M56-J56</f>
        <v>-237.06422018348599</v>
      </c>
      <c r="AB56" s="152">
        <f>M56/J56</f>
        <v>0.88146788990825697</v>
      </c>
      <c r="AC56" s="277">
        <f>AB72</f>
        <v>0.8828394406402279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4562</v>
      </c>
      <c r="G57" s="95">
        <f>E57*F57</f>
        <v>267652.53999999998</v>
      </c>
      <c r="H57" s="96"/>
      <c r="I57" s="97">
        <v>24</v>
      </c>
      <c r="J57" s="98">
        <v>2000</v>
      </c>
      <c r="K57" s="99">
        <f>J57/I57</f>
        <v>83.333333333333329</v>
      </c>
      <c r="L57" s="100">
        <v>24</v>
      </c>
      <c r="M57" s="98">
        <f>F57/V57*60</f>
        <v>1772.2240207186794</v>
      </c>
      <c r="N57" s="99">
        <f>M57/L57</f>
        <v>73.842667529944976</v>
      </c>
      <c r="O57" s="101">
        <f>L57-I57</f>
        <v>0</v>
      </c>
      <c r="P57" s="102">
        <f>N57-K57</f>
        <v>-9.4906658033883531</v>
      </c>
      <c r="Q57" s="103">
        <f>N57/K57</f>
        <v>0.88611201035933973</v>
      </c>
      <c r="R57" s="273"/>
      <c r="S57" s="1">
        <v>0.31041666666666667</v>
      </c>
      <c r="T57" s="2">
        <v>0.41767361111111112</v>
      </c>
      <c r="U57" s="104">
        <v>4.9999999999999822</v>
      </c>
      <c r="V57" s="105">
        <v>154.44999999999999</v>
      </c>
      <c r="W57" s="106"/>
      <c r="X57" s="107"/>
      <c r="Y57" s="265"/>
      <c r="Z57" s="266"/>
      <c r="AA57" s="111">
        <f>M57-J57</f>
        <v>-227.77597928132059</v>
      </c>
      <c r="AB57" s="103">
        <f>M57/J57</f>
        <v>0.88611201035933973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3584</v>
      </c>
      <c r="G58" s="95">
        <f>E58*F58</f>
        <v>256435.19999999998</v>
      </c>
      <c r="H58" s="96"/>
      <c r="I58" s="97">
        <v>24</v>
      </c>
      <c r="J58" s="98">
        <v>2000</v>
      </c>
      <c r="K58" s="99">
        <f>J58/I58</f>
        <v>83.333333333333329</v>
      </c>
      <c r="L58" s="100">
        <v>24</v>
      </c>
      <c r="M58" s="98">
        <f>F58/V58*60</f>
        <v>1763.1046734080351</v>
      </c>
      <c r="N58" s="99">
        <f>M58/L58</f>
        <v>73.462694725334799</v>
      </c>
      <c r="O58" s="101">
        <f>L58-I58</f>
        <v>0</v>
      </c>
      <c r="P58" s="102">
        <f>N58-K58</f>
        <v>-9.8706386079985293</v>
      </c>
      <c r="Q58" s="103">
        <f>N58/K58</f>
        <v>0.88155233670401767</v>
      </c>
      <c r="R58" s="273"/>
      <c r="S58" s="1">
        <v>0.42155092592592591</v>
      </c>
      <c r="T58" s="2">
        <v>0.50624999999999998</v>
      </c>
      <c r="U58" s="104">
        <v>5.5833333333333002</v>
      </c>
      <c r="V58" s="105">
        <v>121.96666666666665</v>
      </c>
      <c r="W58" s="106">
        <v>0.50624999999999998</v>
      </c>
      <c r="X58" s="107">
        <v>0.54655092592592591</v>
      </c>
      <c r="Y58" s="265"/>
      <c r="Z58" s="266"/>
      <c r="AA58" s="111">
        <f>M58-J58</f>
        <v>-236.89532659196493</v>
      </c>
      <c r="AB58" s="103">
        <f>M58/J58</f>
        <v>0.88155233670401756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4616</v>
      </c>
      <c r="G59" s="95">
        <f>E59*F59</f>
        <v>274836.64</v>
      </c>
      <c r="H59" s="96"/>
      <c r="I59" s="97">
        <v>23</v>
      </c>
      <c r="J59" s="98">
        <v>2000</v>
      </c>
      <c r="K59" s="99">
        <f>J59/I59</f>
        <v>86.956521739130437</v>
      </c>
      <c r="L59" s="100">
        <v>23</v>
      </c>
      <c r="M59" s="98">
        <f>F59/V59*60</f>
        <v>1764.4510511785938</v>
      </c>
      <c r="N59" s="99">
        <f>M59/L59</f>
        <v>76.715263094721465</v>
      </c>
      <c r="O59" s="101">
        <f>L59-I59</f>
        <v>0</v>
      </c>
      <c r="P59" s="102">
        <f>N59-K59</f>
        <v>-10.241258644408973</v>
      </c>
      <c r="Q59" s="103">
        <f>N59/K59</f>
        <v>0.88222552558929679</v>
      </c>
      <c r="R59" s="273"/>
      <c r="S59" s="1">
        <v>0.54655092592592591</v>
      </c>
      <c r="T59" s="2">
        <v>0.65555555555555556</v>
      </c>
      <c r="U59" s="104">
        <v>58.033333333333346</v>
      </c>
      <c r="V59" s="105">
        <v>156.9666666666667</v>
      </c>
      <c r="W59" s="106"/>
      <c r="X59" s="107"/>
      <c r="Y59" s="265"/>
      <c r="Z59" s="266"/>
      <c r="AA59" s="111">
        <f>M59-J59</f>
        <v>-235.54894882140616</v>
      </c>
      <c r="AB59" s="103">
        <f>M59/J59</f>
        <v>0.8822255255892969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9">AVERAGE(I56:I71)</f>
        <v>23.75</v>
      </c>
      <c r="J72" s="138">
        <f t="shared" si="19"/>
        <v>2000</v>
      </c>
      <c r="K72" s="139">
        <f t="shared" ref="K72:K78" si="20">J72/I72</f>
        <v>84.21052631578948</v>
      </c>
      <c r="L72" s="137">
        <f>AVERAGE(L56:L71)</f>
        <v>23.75</v>
      </c>
      <c r="M72" s="138">
        <f>AVERAGE(M56:M71)</f>
        <v>1765.6788812804557</v>
      </c>
      <c r="N72" s="139">
        <f t="shared" ref="N72:N78" si="21">M72/L72</f>
        <v>74.34437394865077</v>
      </c>
      <c r="O72" s="140">
        <f t="shared" ref="O72:O78" si="22">L72-I72</f>
        <v>0</v>
      </c>
      <c r="P72" s="141">
        <f t="shared" ref="P72:P78" si="23">N72-K72</f>
        <v>-9.8661523671387101</v>
      </c>
      <c r="Q72" s="142">
        <f t="shared" ref="Q72:Q78" si="24">N72/K72</f>
        <v>0.88283944064022779</v>
      </c>
      <c r="R72" s="274"/>
      <c r="S72" s="143">
        <f>S56</f>
        <v>0.25017361111111114</v>
      </c>
      <c r="T72" s="144">
        <f>INDEX(T56:T71,COUNTA(T56:T71))</f>
        <v>0.65555555555555556</v>
      </c>
      <c r="U72" s="145"/>
      <c r="V72" s="156"/>
      <c r="W72" s="135"/>
      <c r="X72" s="139"/>
      <c r="Y72" s="261"/>
      <c r="Z72" s="262"/>
      <c r="AA72" s="157">
        <f t="shared" ref="AA72:AA78" si="25">M72-J72</f>
        <v>-234.3211187195443</v>
      </c>
      <c r="AB72" s="142">
        <f t="shared" ref="AB72:AB78" si="26">M72/J72</f>
        <v>0.8828394406402279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3785</v>
      </c>
      <c r="G73" s="159">
        <f t="shared" ref="G73:G78" si="27">E73*F73</f>
        <v>146214.55000000002</v>
      </c>
      <c r="H73" s="160"/>
      <c r="I73" s="161">
        <v>20</v>
      </c>
      <c r="J73" s="162">
        <v>3600</v>
      </c>
      <c r="K73" s="163">
        <f t="shared" si="20"/>
        <v>180</v>
      </c>
      <c r="L73" s="164">
        <v>20</v>
      </c>
      <c r="M73" s="162">
        <f t="shared" ref="M73:M78" si="28">F73/V73*60</f>
        <v>3248.9270386266107</v>
      </c>
      <c r="N73" s="163">
        <f t="shared" si="21"/>
        <v>162.44635193133053</v>
      </c>
      <c r="O73" s="165">
        <f t="shared" si="22"/>
        <v>0</v>
      </c>
      <c r="P73" s="166">
        <f t="shared" si="23"/>
        <v>-17.553648068669474</v>
      </c>
      <c r="Q73" s="152">
        <f t="shared" si="24"/>
        <v>0.90247973295183626</v>
      </c>
      <c r="R73" s="272">
        <f>Q89</f>
        <v>0.88285779093178773</v>
      </c>
      <c r="S73" s="167">
        <v>0.25006944444444446</v>
      </c>
      <c r="T73" s="168">
        <v>0.2986111111111111</v>
      </c>
      <c r="U73" s="169"/>
      <c r="V73" s="170">
        <v>69.899999999999977</v>
      </c>
      <c r="W73" s="168"/>
      <c r="X73" s="171"/>
      <c r="Y73" s="275"/>
      <c r="Z73" s="276"/>
      <c r="AA73" s="109">
        <f t="shared" si="25"/>
        <v>-351.07296137338926</v>
      </c>
      <c r="AB73" s="152">
        <f t="shared" si="26"/>
        <v>0.90247973295183637</v>
      </c>
      <c r="AC73" s="277">
        <f>AB89</f>
        <v>0.88285779093178784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4235</v>
      </c>
      <c r="G74" s="95">
        <f t="shared" si="27"/>
        <v>160930</v>
      </c>
      <c r="H74" s="96"/>
      <c r="I74" s="97">
        <v>21</v>
      </c>
      <c r="J74" s="98">
        <v>3600</v>
      </c>
      <c r="K74" s="99">
        <f t="shared" si="20"/>
        <v>171.42857142857142</v>
      </c>
      <c r="L74" s="100">
        <v>21</v>
      </c>
      <c r="M74" s="98">
        <f t="shared" si="28"/>
        <v>3247.2843450479231</v>
      </c>
      <c r="N74" s="99">
        <f t="shared" si="21"/>
        <v>154.63258785942492</v>
      </c>
      <c r="O74" s="101">
        <f t="shared" si="22"/>
        <v>0</v>
      </c>
      <c r="P74" s="102">
        <f t="shared" si="23"/>
        <v>-16.7959835691465</v>
      </c>
      <c r="Q74" s="103">
        <f t="shared" si="24"/>
        <v>0.90202342917997869</v>
      </c>
      <c r="R74" s="273"/>
      <c r="S74" s="1">
        <v>0.30138888888888887</v>
      </c>
      <c r="T74" s="2">
        <v>0.35572916666666665</v>
      </c>
      <c r="U74" s="104">
        <v>3.9999999999999858</v>
      </c>
      <c r="V74" s="105">
        <v>78.25</v>
      </c>
      <c r="W74" s="106"/>
      <c r="X74" s="107"/>
      <c r="Y74" s="265"/>
      <c r="Z74" s="266"/>
      <c r="AA74" s="111">
        <f t="shared" si="25"/>
        <v>-352.71565495207687</v>
      </c>
      <c r="AB74" s="103">
        <f t="shared" si="26"/>
        <v>0.90202342917997869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2727</v>
      </c>
      <c r="G75" s="95">
        <f t="shared" si="27"/>
        <v>85273.29</v>
      </c>
      <c r="H75" s="96"/>
      <c r="I75" s="97">
        <v>19</v>
      </c>
      <c r="J75" s="98">
        <v>3600</v>
      </c>
      <c r="K75" s="99">
        <f t="shared" si="20"/>
        <v>189.47368421052633</v>
      </c>
      <c r="L75" s="100">
        <v>19</v>
      </c>
      <c r="M75" s="98">
        <f t="shared" si="28"/>
        <v>3106.7088607594969</v>
      </c>
      <c r="N75" s="99">
        <f t="shared" si="21"/>
        <v>163.51099267155246</v>
      </c>
      <c r="O75" s="101">
        <f t="shared" si="22"/>
        <v>0</v>
      </c>
      <c r="P75" s="102">
        <f t="shared" si="23"/>
        <v>-25.962691538973871</v>
      </c>
      <c r="Q75" s="103">
        <f t="shared" si="24"/>
        <v>0.86297468354430462</v>
      </c>
      <c r="R75" s="273"/>
      <c r="S75" s="1">
        <v>0.36064814814814816</v>
      </c>
      <c r="T75" s="2">
        <v>0.3972222222222222</v>
      </c>
      <c r="U75" s="104">
        <v>7.0833333333333748</v>
      </c>
      <c r="V75" s="105">
        <v>52.666666666666615</v>
      </c>
      <c r="W75" s="106"/>
      <c r="X75" s="107"/>
      <c r="Y75" s="265"/>
      <c r="Z75" s="266"/>
      <c r="AA75" s="111">
        <f t="shared" si="25"/>
        <v>-493.29113924050307</v>
      </c>
      <c r="AB75" s="103">
        <f t="shared" si="26"/>
        <v>0.86297468354430473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4018</v>
      </c>
      <c r="G76" s="95">
        <f t="shared" si="27"/>
        <v>152442.91999999998</v>
      </c>
      <c r="H76" s="96"/>
      <c r="I76" s="97">
        <v>21</v>
      </c>
      <c r="J76" s="98">
        <v>3600</v>
      </c>
      <c r="K76" s="99">
        <f t="shared" si="20"/>
        <v>171.42857142857142</v>
      </c>
      <c r="L76" s="100">
        <v>21</v>
      </c>
      <c r="M76" s="98">
        <f t="shared" si="28"/>
        <v>3107.3684210526299</v>
      </c>
      <c r="N76" s="99">
        <f t="shared" si="21"/>
        <v>147.96992481203</v>
      </c>
      <c r="O76" s="101">
        <f t="shared" si="22"/>
        <v>0</v>
      </c>
      <c r="P76" s="102">
        <f t="shared" si="23"/>
        <v>-23.458646616541415</v>
      </c>
      <c r="Q76" s="103">
        <f t="shared" si="24"/>
        <v>0.86315789473684168</v>
      </c>
      <c r="R76" s="273"/>
      <c r="S76" s="1">
        <v>0.40028935185185183</v>
      </c>
      <c r="T76" s="2">
        <v>0.45416666666666666</v>
      </c>
      <c r="U76" s="104">
        <v>4.4166666666666643</v>
      </c>
      <c r="V76" s="105">
        <v>77.583333333333371</v>
      </c>
      <c r="W76" s="106">
        <v>0.45416666666666666</v>
      </c>
      <c r="X76" s="107">
        <v>0.49533564814814812</v>
      </c>
      <c r="Y76" s="265"/>
      <c r="Z76" s="266"/>
      <c r="AA76" s="191">
        <f t="shared" si="25"/>
        <v>-492.63157894737014</v>
      </c>
      <c r="AB76" s="192">
        <f t="shared" si="26"/>
        <v>0.86315789473684168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1053</v>
      </c>
      <c r="G77" s="95">
        <f t="shared" si="27"/>
        <v>48079.979999999996</v>
      </c>
      <c r="H77" s="113"/>
      <c r="I77" s="97">
        <v>20</v>
      </c>
      <c r="J77" s="98">
        <v>1800</v>
      </c>
      <c r="K77" s="99">
        <f t="shared" si="20"/>
        <v>90</v>
      </c>
      <c r="L77" s="114">
        <v>20</v>
      </c>
      <c r="M77" s="98">
        <f t="shared" si="28"/>
        <v>1590.7679395719649</v>
      </c>
      <c r="N77" s="99">
        <f t="shared" si="21"/>
        <v>79.538396978598243</v>
      </c>
      <c r="O77" s="101">
        <f t="shared" si="22"/>
        <v>0</v>
      </c>
      <c r="P77" s="102">
        <f t="shared" si="23"/>
        <v>-10.461603021401757</v>
      </c>
      <c r="Q77" s="103">
        <f t="shared" si="24"/>
        <v>0.88375996642886934</v>
      </c>
      <c r="R77" s="273"/>
      <c r="S77" s="1">
        <v>0.49533564814814812</v>
      </c>
      <c r="T77" s="2">
        <v>0.5229166666666667</v>
      </c>
      <c r="U77" s="104">
        <v>59.283333333333303</v>
      </c>
      <c r="V77" s="105">
        <v>39.716666666666747</v>
      </c>
      <c r="W77" s="106"/>
      <c r="X77" s="107"/>
      <c r="Y77" s="265"/>
      <c r="Z77" s="266"/>
      <c r="AA77" s="191">
        <f t="shared" si="25"/>
        <v>-209.23206042803508</v>
      </c>
      <c r="AB77" s="192">
        <f t="shared" si="26"/>
        <v>0.88375996642886945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2591</v>
      </c>
      <c r="G78" s="115">
        <f t="shared" si="27"/>
        <v>149578.43</v>
      </c>
      <c r="H78" s="116"/>
      <c r="I78" s="97">
        <v>22</v>
      </c>
      <c r="J78" s="98">
        <v>1800</v>
      </c>
      <c r="K78" s="99">
        <f t="shared" si="20"/>
        <v>81.818181818181813</v>
      </c>
      <c r="L78" s="100">
        <v>22</v>
      </c>
      <c r="M78" s="98">
        <f t="shared" si="28"/>
        <v>1590.383631713556</v>
      </c>
      <c r="N78" s="99">
        <f t="shared" si="21"/>
        <v>72.290165077888915</v>
      </c>
      <c r="O78" s="101">
        <f t="shared" si="22"/>
        <v>0</v>
      </c>
      <c r="P78" s="102">
        <f t="shared" si="23"/>
        <v>-9.5280167402928981</v>
      </c>
      <c r="Q78" s="103">
        <f t="shared" si="24"/>
        <v>0.88354646206308685</v>
      </c>
      <c r="R78" s="273"/>
      <c r="S78" s="1">
        <v>0.52656250000000004</v>
      </c>
      <c r="T78" s="2">
        <v>0.59444444444444444</v>
      </c>
      <c r="U78" s="104">
        <v>5.2500000000000213</v>
      </c>
      <c r="V78" s="105">
        <v>97.749999999999929</v>
      </c>
      <c r="W78" s="106"/>
      <c r="X78" s="107"/>
      <c r="Y78" s="265"/>
      <c r="Z78" s="266"/>
      <c r="AA78" s="191">
        <f t="shared" si="25"/>
        <v>-209.61636828644396</v>
      </c>
      <c r="AB78" s="192">
        <f t="shared" si="26"/>
        <v>0.88354646206308673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29">AVERAGE(I73:I88)</f>
        <v>20.5</v>
      </c>
      <c r="J89" s="138">
        <f t="shared" si="29"/>
        <v>3000</v>
      </c>
      <c r="K89" s="139">
        <f t="shared" ref="K89:K94" si="30">J89/I89</f>
        <v>146.34146341463415</v>
      </c>
      <c r="L89" s="137">
        <f>AVERAGE(L73:L88)</f>
        <v>20.5</v>
      </c>
      <c r="M89" s="138">
        <f>AVERAGE(M73:M88)</f>
        <v>2648.5733727953634</v>
      </c>
      <c r="N89" s="139">
        <f t="shared" ref="N89:N94" si="31">M89/L89</f>
        <v>129.19870111196894</v>
      </c>
      <c r="O89" s="140">
        <f t="shared" ref="O89:O94" si="32">L89-I89</f>
        <v>0</v>
      </c>
      <c r="P89" s="141">
        <f t="shared" ref="P89:P94" si="33">N89-K89</f>
        <v>-17.142762302665204</v>
      </c>
      <c r="Q89" s="142">
        <f t="shared" ref="Q89:Q94" si="34">N89/K89</f>
        <v>0.88285779093178773</v>
      </c>
      <c r="R89" s="274"/>
      <c r="S89" s="143">
        <f>S73</f>
        <v>0.25006944444444446</v>
      </c>
      <c r="T89" s="144">
        <f>INDEX(T73:T88,COUNTA(T73:T88))</f>
        <v>0.59444444444444444</v>
      </c>
      <c r="U89" s="145"/>
      <c r="V89" s="156"/>
      <c r="W89" s="135"/>
      <c r="X89" s="139"/>
      <c r="Y89" s="261"/>
      <c r="Z89" s="262"/>
      <c r="AA89" s="157">
        <f t="shared" ref="AA89:AA94" si="35">M89-J89</f>
        <v>-351.42662720463659</v>
      </c>
      <c r="AB89" s="142">
        <f t="shared" ref="AB89:AB94" si="36">M89/J89</f>
        <v>0.88285779093178784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2067</v>
      </c>
      <c r="G90" s="159">
        <f t="shared" ref="G90:G94" si="37">E90*F90</f>
        <v>70753.409999999989</v>
      </c>
      <c r="H90" s="160"/>
      <c r="I90" s="161">
        <v>16</v>
      </c>
      <c r="J90" s="162">
        <v>3000</v>
      </c>
      <c r="K90" s="163">
        <f t="shared" si="30"/>
        <v>187.5</v>
      </c>
      <c r="L90" s="164">
        <v>16</v>
      </c>
      <c r="M90" s="162">
        <f>F90/V90*60</f>
        <v>2608.2018927444797</v>
      </c>
      <c r="N90" s="163">
        <f t="shared" si="31"/>
        <v>163.01261829652998</v>
      </c>
      <c r="O90" s="165">
        <f t="shared" si="32"/>
        <v>0</v>
      </c>
      <c r="P90" s="166">
        <f t="shared" si="33"/>
        <v>-24.487381703470021</v>
      </c>
      <c r="Q90" s="152">
        <f t="shared" si="34"/>
        <v>0.86940063091482656</v>
      </c>
      <c r="R90" s="272">
        <f>Q106</f>
        <v>0.87462266959099066</v>
      </c>
      <c r="S90" s="167">
        <v>0.16697916666666668</v>
      </c>
      <c r="T90" s="168">
        <v>0.2</v>
      </c>
      <c r="U90" s="169"/>
      <c r="V90" s="170">
        <v>47.55</v>
      </c>
      <c r="W90" s="173"/>
      <c r="X90" s="151"/>
      <c r="Y90" s="275"/>
      <c r="Z90" s="276"/>
      <c r="AA90" s="109">
        <f t="shared" si="35"/>
        <v>-391.79810725552034</v>
      </c>
      <c r="AB90" s="152">
        <f t="shared" si="36"/>
        <v>0.86940063091482656</v>
      </c>
      <c r="AC90" s="277">
        <f>AB106</f>
        <v>0.87462266959099055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1778</v>
      </c>
      <c r="G91" s="95">
        <f t="shared" si="37"/>
        <v>61821.060000000005</v>
      </c>
      <c r="H91" s="96"/>
      <c r="I91" s="97">
        <v>11</v>
      </c>
      <c r="J91" s="98">
        <v>3000</v>
      </c>
      <c r="K91" s="99">
        <f t="shared" si="30"/>
        <v>272.72727272727275</v>
      </c>
      <c r="L91" s="100">
        <v>11</v>
      </c>
      <c r="M91" s="98">
        <f>F91/V91*60</f>
        <v>2608.3129584352077</v>
      </c>
      <c r="N91" s="99">
        <f t="shared" si="31"/>
        <v>237.11935985774616</v>
      </c>
      <c r="O91" s="101">
        <f t="shared" si="32"/>
        <v>0</v>
      </c>
      <c r="P91" s="102">
        <f t="shared" si="33"/>
        <v>-35.607912869526587</v>
      </c>
      <c r="Q91" s="103">
        <f t="shared" si="34"/>
        <v>0.86943765281173591</v>
      </c>
      <c r="R91" s="273"/>
      <c r="S91" s="1">
        <v>0.20284722222222223</v>
      </c>
      <c r="T91" s="2">
        <v>0.23125000000000001</v>
      </c>
      <c r="U91" s="104">
        <v>4.1000000000000014</v>
      </c>
      <c r="V91" s="105">
        <v>40.9</v>
      </c>
      <c r="W91" s="106"/>
      <c r="X91" s="107"/>
      <c r="Y91" s="265"/>
      <c r="Z91" s="266"/>
      <c r="AA91" s="111">
        <f t="shared" si="35"/>
        <v>-391.68704156479225</v>
      </c>
      <c r="AB91" s="103">
        <f t="shared" si="36"/>
        <v>0.86943765281173591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6941</v>
      </c>
      <c r="G92" s="95">
        <f t="shared" si="37"/>
        <v>248696.03</v>
      </c>
      <c r="H92" s="96"/>
      <c r="I92" s="97">
        <v>12</v>
      </c>
      <c r="J92" s="98">
        <v>3273</v>
      </c>
      <c r="K92" s="99">
        <f t="shared" si="30"/>
        <v>272.75</v>
      </c>
      <c r="L92" s="100">
        <v>12</v>
      </c>
      <c r="M92" s="98">
        <f>F92/V92*60</f>
        <v>2904.5216784842492</v>
      </c>
      <c r="N92" s="99">
        <f t="shared" si="31"/>
        <v>242.04347320702075</v>
      </c>
      <c r="O92" s="101">
        <f t="shared" si="32"/>
        <v>0</v>
      </c>
      <c r="P92" s="102">
        <f t="shared" si="33"/>
        <v>-30.706526792979247</v>
      </c>
      <c r="Q92" s="103">
        <f t="shared" si="34"/>
        <v>0.88741878352711545</v>
      </c>
      <c r="R92" s="273"/>
      <c r="S92" s="1">
        <v>0.23611111111111108</v>
      </c>
      <c r="T92" s="2">
        <v>0.33568287037037037</v>
      </c>
      <c r="U92" s="104">
        <v>6.9999999999999352</v>
      </c>
      <c r="V92" s="105">
        <v>143.38333333333335</v>
      </c>
      <c r="W92" s="106"/>
      <c r="X92" s="107"/>
      <c r="Y92" s="265"/>
      <c r="Z92" s="266"/>
      <c r="AA92" s="111">
        <f t="shared" si="35"/>
        <v>-368.47832151575085</v>
      </c>
      <c r="AB92" s="103">
        <f t="shared" si="36"/>
        <v>0.88741878352711556</v>
      </c>
      <c r="AC92" s="278"/>
    </row>
    <row r="93" spans="1:29" ht="15.75" customHeight="1">
      <c r="A93" s="268"/>
      <c r="B93" s="92" t="s">
        <v>158</v>
      </c>
      <c r="C93" s="263" t="s">
        <v>220</v>
      </c>
      <c r="D93" s="264"/>
      <c r="E93" s="93">
        <v>42.93</v>
      </c>
      <c r="F93" s="94">
        <v>1304</v>
      </c>
      <c r="G93" s="95">
        <f t="shared" si="37"/>
        <v>55980.72</v>
      </c>
      <c r="H93" s="113"/>
      <c r="I93" s="97">
        <v>15</v>
      </c>
      <c r="J93" s="98">
        <v>3600</v>
      </c>
      <c r="K93" s="99">
        <f t="shared" si="30"/>
        <v>240</v>
      </c>
      <c r="L93" s="114">
        <v>15</v>
      </c>
      <c r="M93" s="98">
        <f>F93/V93*60</f>
        <v>3096.5699208443098</v>
      </c>
      <c r="N93" s="99">
        <f t="shared" si="31"/>
        <v>206.43799472295399</v>
      </c>
      <c r="O93" s="101">
        <f t="shared" si="32"/>
        <v>0</v>
      </c>
      <c r="P93" s="102">
        <f t="shared" si="33"/>
        <v>-33.562005277046012</v>
      </c>
      <c r="Q93" s="103">
        <f t="shared" si="34"/>
        <v>0.86015831134564158</v>
      </c>
      <c r="R93" s="273"/>
      <c r="S93" s="1">
        <v>0.36666666666666659</v>
      </c>
      <c r="T93" s="2">
        <v>0.38421296296296298</v>
      </c>
      <c r="U93" s="104">
        <v>6.9499999999998874</v>
      </c>
      <c r="V93" s="105">
        <v>25.266666666666808</v>
      </c>
      <c r="W93" s="106"/>
      <c r="X93" s="107"/>
      <c r="Y93" s="265"/>
      <c r="Z93" s="266"/>
      <c r="AA93" s="111">
        <f t="shared" si="35"/>
        <v>-503.43007915569024</v>
      </c>
      <c r="AB93" s="103">
        <f t="shared" si="36"/>
        <v>0.86015831134564158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4540</v>
      </c>
      <c r="G94" s="115">
        <f t="shared" si="37"/>
        <v>165301.4</v>
      </c>
      <c r="H94" s="116"/>
      <c r="I94" s="97">
        <v>11</v>
      </c>
      <c r="J94" s="98">
        <v>3273</v>
      </c>
      <c r="K94" s="99">
        <f t="shared" si="30"/>
        <v>297.54545454545456</v>
      </c>
      <c r="L94" s="100">
        <v>11</v>
      </c>
      <c r="M94" s="98">
        <f>F94/V94*60</f>
        <v>2904.0511727078879</v>
      </c>
      <c r="N94" s="99">
        <f t="shared" si="31"/>
        <v>264.00465206435342</v>
      </c>
      <c r="O94" s="101">
        <f t="shared" si="32"/>
        <v>0</v>
      </c>
      <c r="P94" s="102">
        <f t="shared" si="33"/>
        <v>-33.540802481101139</v>
      </c>
      <c r="Q94" s="103">
        <f t="shared" si="34"/>
        <v>0.88727502985270013</v>
      </c>
      <c r="R94" s="273"/>
      <c r="S94" s="1">
        <v>0.38763888888888887</v>
      </c>
      <c r="T94" s="2">
        <v>0.45277777777777778</v>
      </c>
      <c r="U94" s="104">
        <v>4.9333333333332785</v>
      </c>
      <c r="V94" s="105">
        <v>93.80000000000004</v>
      </c>
      <c r="W94" s="106"/>
      <c r="X94" s="107"/>
      <c r="Y94" s="265"/>
      <c r="Z94" s="266"/>
      <c r="AA94" s="111">
        <f t="shared" si="35"/>
        <v>-368.94882729211213</v>
      </c>
      <c r="AB94" s="103">
        <f t="shared" si="36"/>
        <v>0.88727502985270024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8">AVERAGE(I90:I105)</f>
        <v>13</v>
      </c>
      <c r="J106" s="138">
        <f t="shared" si="38"/>
        <v>3229.2</v>
      </c>
      <c r="K106" s="139">
        <f>J106/I106</f>
        <v>248.39999999999998</v>
      </c>
      <c r="L106" s="137">
        <f>AVERAGE(L90:L105)</f>
        <v>13</v>
      </c>
      <c r="M106" s="138">
        <f>AVERAGE(M90:M105)</f>
        <v>2824.3315246432267</v>
      </c>
      <c r="N106" s="139">
        <f>M106/L106</f>
        <v>217.25627112640205</v>
      </c>
      <c r="O106" s="140">
        <f>L106-I106</f>
        <v>0</v>
      </c>
      <c r="P106" s="141">
        <f>N106-K106</f>
        <v>-31.143728873597922</v>
      </c>
      <c r="Q106" s="142">
        <f>N106/K106</f>
        <v>0.87462266959099066</v>
      </c>
      <c r="R106" s="274"/>
      <c r="S106" s="143">
        <f>S90</f>
        <v>0.16697916666666668</v>
      </c>
      <c r="T106" s="144">
        <f>INDEX(T90:T105,COUNTA(T90:T105))</f>
        <v>0.45277777777777778</v>
      </c>
      <c r="U106" s="145"/>
      <c r="V106" s="156"/>
      <c r="W106" s="135"/>
      <c r="X106" s="139"/>
      <c r="Y106" s="261"/>
      <c r="Z106" s="262"/>
      <c r="AA106" s="157">
        <f>M106-J106</f>
        <v>-404.86847535677316</v>
      </c>
      <c r="AB106" s="142">
        <f>M106/J106</f>
        <v>0.87462266959099055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970</v>
      </c>
      <c r="G107" s="159">
        <f t="shared" ref="G107:G110" si="39">E107*F107</f>
        <v>25831.1</v>
      </c>
      <c r="H107" s="160"/>
      <c r="I107" s="161">
        <v>6</v>
      </c>
      <c r="J107" s="162">
        <v>3273</v>
      </c>
      <c r="K107" s="163">
        <f t="shared" ref="K107:K110" si="40">J107/I107</f>
        <v>545.5</v>
      </c>
      <c r="L107" s="164">
        <v>6</v>
      </c>
      <c r="M107" s="162">
        <f>F107/V107*60</f>
        <v>2866.9950738916291</v>
      </c>
      <c r="N107" s="163">
        <f>M107/L107</f>
        <v>477.83251231527152</v>
      </c>
      <c r="O107" s="165">
        <f>L107-I107</f>
        <v>0</v>
      </c>
      <c r="P107" s="166">
        <f>N107-K107</f>
        <v>-67.667487684728485</v>
      </c>
      <c r="Q107" s="152">
        <f>N107/K107</f>
        <v>0.87595327647162513</v>
      </c>
      <c r="R107" s="272">
        <f>Q123</f>
        <v>0.89921317928384636</v>
      </c>
      <c r="S107" s="193">
        <v>0.25</v>
      </c>
      <c r="T107" s="194">
        <v>0.26409722222222221</v>
      </c>
      <c r="U107" s="169"/>
      <c r="V107" s="170">
        <v>20.299999999999976</v>
      </c>
      <c r="W107" s="168"/>
      <c r="X107" s="171"/>
      <c r="Y107" s="275"/>
      <c r="Z107" s="276"/>
      <c r="AA107" s="109">
        <f>M107-J107</f>
        <v>-406.00492610837091</v>
      </c>
      <c r="AB107" s="152">
        <f>M107/J107</f>
        <v>0.87595327647162513</v>
      </c>
      <c r="AC107" s="277">
        <f>AB123</f>
        <v>0.89921317928384636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716</v>
      </c>
      <c r="G108" s="95">
        <f t="shared" si="39"/>
        <v>14398.76</v>
      </c>
      <c r="H108" s="96"/>
      <c r="I108" s="97">
        <v>6</v>
      </c>
      <c r="J108" s="98">
        <v>3600</v>
      </c>
      <c r="K108" s="99">
        <f t="shared" si="40"/>
        <v>600</v>
      </c>
      <c r="L108" s="100">
        <v>6</v>
      </c>
      <c r="M108" s="98">
        <f>F108/V108*60</f>
        <v>3262.7848101265804</v>
      </c>
      <c r="N108" s="99">
        <f>M108/L108</f>
        <v>543.79746835443007</v>
      </c>
      <c r="O108" s="101">
        <f>L108-I108</f>
        <v>0</v>
      </c>
      <c r="P108" s="102">
        <f>N108-K108</f>
        <v>-56.202531645569934</v>
      </c>
      <c r="Q108" s="103">
        <f>N108/K108</f>
        <v>0.90632911392405013</v>
      </c>
      <c r="R108" s="273"/>
      <c r="S108" s="1">
        <v>0.26944444444444443</v>
      </c>
      <c r="T108" s="2">
        <v>0.27858796296296295</v>
      </c>
      <c r="U108" s="104">
        <v>7.7000000000000046</v>
      </c>
      <c r="V108" s="105">
        <v>13.166666666666673</v>
      </c>
      <c r="W108" s="106"/>
      <c r="X108" s="113"/>
      <c r="Y108" s="265"/>
      <c r="Z108" s="266"/>
      <c r="AA108" s="111">
        <f>M108-J108</f>
        <v>-337.2151898734196</v>
      </c>
      <c r="AB108" s="103">
        <f>M108/J108</f>
        <v>0.90632911392405013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2326</v>
      </c>
      <c r="G109" s="95">
        <f t="shared" si="39"/>
        <v>57521.98</v>
      </c>
      <c r="H109" s="96"/>
      <c r="I109" s="97">
        <v>6</v>
      </c>
      <c r="J109" s="98">
        <v>3600</v>
      </c>
      <c r="K109" s="99">
        <f t="shared" si="40"/>
        <v>600</v>
      </c>
      <c r="L109" s="100">
        <v>6</v>
      </c>
      <c r="M109" s="98">
        <f>F109/V109*60</f>
        <v>3262.0179197506795</v>
      </c>
      <c r="N109" s="99">
        <f>M109/L109</f>
        <v>543.66965329177992</v>
      </c>
      <c r="O109" s="101">
        <f>L109-I109</f>
        <v>0</v>
      </c>
      <c r="P109" s="102">
        <f>N109-K109</f>
        <v>-56.330346708220077</v>
      </c>
      <c r="Q109" s="103">
        <f>N109/K109</f>
        <v>0.90611608881963324</v>
      </c>
      <c r="R109" s="273"/>
      <c r="S109" s="1">
        <v>0.28417824074074072</v>
      </c>
      <c r="T109" s="2">
        <v>0.31388888888888888</v>
      </c>
      <c r="U109" s="104">
        <v>8.0499999999999794</v>
      </c>
      <c r="V109" s="105">
        <v>42.78333333333336</v>
      </c>
      <c r="W109" s="106"/>
      <c r="X109" s="107"/>
      <c r="Y109" s="265"/>
      <c r="Z109" s="266"/>
      <c r="AA109" s="111">
        <f>M109-J109</f>
        <v>-337.98208024932046</v>
      </c>
      <c r="AB109" s="103">
        <f>M109/J109</f>
        <v>0.90611608881963324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1858</v>
      </c>
      <c r="G110" s="95">
        <f t="shared" si="39"/>
        <v>45948.340000000004</v>
      </c>
      <c r="H110" s="96"/>
      <c r="I110" s="97">
        <v>6</v>
      </c>
      <c r="J110" s="98">
        <v>3600</v>
      </c>
      <c r="K110" s="99">
        <f t="shared" si="40"/>
        <v>600</v>
      </c>
      <c r="L110" s="100">
        <v>6</v>
      </c>
      <c r="M110" s="98">
        <f>F110/V110*60</f>
        <v>3262.8292682926817</v>
      </c>
      <c r="N110" s="99">
        <f>M110/L110</f>
        <v>543.80487804878032</v>
      </c>
      <c r="O110" s="101">
        <f>L110-I110</f>
        <v>0</v>
      </c>
      <c r="P110" s="102">
        <f>N110-K110</f>
        <v>-56.195121951219676</v>
      </c>
      <c r="Q110" s="103">
        <f>N110/K110</f>
        <v>0.90634146341463384</v>
      </c>
      <c r="R110" s="273"/>
      <c r="S110" s="1">
        <v>0.31805555555555554</v>
      </c>
      <c r="T110" s="2">
        <v>0.3417824074074074</v>
      </c>
      <c r="U110" s="104">
        <v>5.9999999999999787</v>
      </c>
      <c r="V110" s="105">
        <v>34.166666666666679</v>
      </c>
      <c r="W110" s="106"/>
      <c r="X110" s="113"/>
      <c r="Y110" s="265"/>
      <c r="Z110" s="266"/>
      <c r="AA110" s="111">
        <f>M110-J110</f>
        <v>-337.17073170731828</v>
      </c>
      <c r="AB110" s="103">
        <f>M110/J110</f>
        <v>0.90634146341463384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1">AVERAGE(I107:I122)</f>
        <v>6</v>
      </c>
      <c r="J123" s="138">
        <f t="shared" si="41"/>
        <v>3518.25</v>
      </c>
      <c r="K123" s="139">
        <f>J123/I123</f>
        <v>586.375</v>
      </c>
      <c r="L123" s="137">
        <f>AVERAGE(L107:L122)</f>
        <v>6</v>
      </c>
      <c r="M123" s="138">
        <f>AVERAGE(M107:M122)</f>
        <v>3163.6567680153926</v>
      </c>
      <c r="N123" s="139">
        <f>M123/L123</f>
        <v>527.27612800256543</v>
      </c>
      <c r="O123" s="140">
        <f>L123-I123</f>
        <v>0</v>
      </c>
      <c r="P123" s="141">
        <f>N123-K123</f>
        <v>-59.098871997434571</v>
      </c>
      <c r="Q123" s="142">
        <f>N123/K123</f>
        <v>0.89921317928384636</v>
      </c>
      <c r="R123" s="274"/>
      <c r="S123" s="143">
        <f>S107</f>
        <v>0.25</v>
      </c>
      <c r="T123" s="144">
        <f>INDEX(T107:T122,COUNTA(T107:T122))</f>
        <v>0.3417824074074074</v>
      </c>
      <c r="U123" s="145"/>
      <c r="V123" s="156"/>
      <c r="W123" s="135"/>
      <c r="X123" s="139"/>
      <c r="Y123" s="261"/>
      <c r="Z123" s="262"/>
      <c r="AA123" s="157">
        <f>M123-J123</f>
        <v>-354.59323198460743</v>
      </c>
      <c r="AB123" s="142">
        <f>M123/J123</f>
        <v>0.89921317928384636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1782</v>
      </c>
      <c r="G124" s="159">
        <f>E124*F124</f>
        <v>78942.599999999991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1762.9018961253078</v>
      </c>
      <c r="N124" s="163">
        <f>M124/L124</f>
        <v>103.70011153678281</v>
      </c>
      <c r="O124" s="165">
        <f>L124-I124</f>
        <v>0</v>
      </c>
      <c r="P124" s="166">
        <f>N124-K124</f>
        <v>-13.946947286746592</v>
      </c>
      <c r="Q124" s="152">
        <f>N124/K124</f>
        <v>0.881450948062654</v>
      </c>
      <c r="R124" s="272">
        <f>Q140</f>
        <v>0.88215121793466134</v>
      </c>
      <c r="S124" s="167">
        <v>0.70857638888888885</v>
      </c>
      <c r="T124" s="168">
        <v>0.75069444444444444</v>
      </c>
      <c r="U124" s="169"/>
      <c r="V124" s="170">
        <v>60.650000000000048</v>
      </c>
      <c r="W124" s="87"/>
      <c r="X124" s="88"/>
      <c r="Y124" s="275"/>
      <c r="Z124" s="276"/>
      <c r="AA124" s="109">
        <f>M124-J124</f>
        <v>-237.09810387469224</v>
      </c>
      <c r="AB124" s="152">
        <f>M124/J124</f>
        <v>0.88145094806265389</v>
      </c>
      <c r="AC124" s="352">
        <f>AB140</f>
        <v>0.88215121793466134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1742</v>
      </c>
      <c r="G125" s="95">
        <f>E125*F125</f>
        <v>88267.14</v>
      </c>
      <c r="H125" s="96"/>
      <c r="I125" s="97">
        <v>20</v>
      </c>
      <c r="J125" s="98">
        <v>2000</v>
      </c>
      <c r="K125" s="99">
        <f>J125/I125</f>
        <v>100</v>
      </c>
      <c r="L125" s="100">
        <v>20</v>
      </c>
      <c r="M125" s="98">
        <f>F125/V125*60</f>
        <v>1764.5469893078209</v>
      </c>
      <c r="N125" s="99">
        <f>M125/L125</f>
        <v>88.227349465391043</v>
      </c>
      <c r="O125" s="101">
        <f>L125-I125</f>
        <v>0</v>
      </c>
      <c r="P125" s="102">
        <f>N125-K125</f>
        <v>-11.772650534608957</v>
      </c>
      <c r="Q125" s="103">
        <f>N125/K125</f>
        <v>0.88227349465391047</v>
      </c>
      <c r="R125" s="273"/>
      <c r="S125" s="1">
        <v>0.75416666666666665</v>
      </c>
      <c r="T125" s="2">
        <v>0.79530092592592594</v>
      </c>
      <c r="U125" s="104">
        <v>4.9999999999999822</v>
      </c>
      <c r="V125" s="105">
        <v>59.233333333333377</v>
      </c>
      <c r="W125" s="106"/>
      <c r="X125" s="107"/>
      <c r="Y125" s="265"/>
      <c r="Z125" s="266"/>
      <c r="AA125" s="111">
        <f>M125-J125</f>
        <v>-235.45301069217908</v>
      </c>
      <c r="AB125" s="103">
        <f>M125/J125</f>
        <v>0.88227349465391047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3220</v>
      </c>
      <c r="G126" s="95">
        <f>E126*F126</f>
        <v>184506</v>
      </c>
      <c r="H126" s="96"/>
      <c r="I126" s="97">
        <v>21</v>
      </c>
      <c r="J126" s="98">
        <v>2000</v>
      </c>
      <c r="K126" s="99">
        <f>J126/I126</f>
        <v>95.238095238095241</v>
      </c>
      <c r="L126" s="100">
        <v>21</v>
      </c>
      <c r="M126" s="98">
        <f>F126/V126*60</f>
        <v>1765.4584221748389</v>
      </c>
      <c r="N126" s="99">
        <f>M126/L126</f>
        <v>84.06944867499233</v>
      </c>
      <c r="O126" s="101">
        <f>L126-I126</f>
        <v>0</v>
      </c>
      <c r="P126" s="102">
        <f>N126-K126</f>
        <v>-11.168646563102911</v>
      </c>
      <c r="Q126" s="103">
        <f>N126/K126</f>
        <v>0.88272921108741942</v>
      </c>
      <c r="R126" s="273"/>
      <c r="S126" s="1">
        <v>0.80069444444444438</v>
      </c>
      <c r="T126" s="2">
        <v>0.87668981481481478</v>
      </c>
      <c r="U126" s="104">
        <v>7.7666666666665485</v>
      </c>
      <c r="V126" s="105">
        <v>109.43333333333339</v>
      </c>
      <c r="W126" s="106"/>
      <c r="X126" s="107"/>
      <c r="Y126" s="265"/>
      <c r="Z126" s="266"/>
      <c r="AA126" s="111">
        <f>M126-J126</f>
        <v>-234.54157782516108</v>
      </c>
      <c r="AB126" s="103">
        <f>M126/J126</f>
        <v>0.88272921108741942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2">AVERAGE(I124:I139)</f>
        <v>19.333333333333332</v>
      </c>
      <c r="J140" s="138">
        <f t="shared" si="42"/>
        <v>2000</v>
      </c>
      <c r="K140" s="139">
        <f>J140/I140</f>
        <v>103.44827586206897</v>
      </c>
      <c r="L140" s="137">
        <f>AVERAGE(L124:L139)</f>
        <v>19.333333333333332</v>
      </c>
      <c r="M140" s="138">
        <f>AVERAGE(M124:M139)</f>
        <v>1764.3024358693226</v>
      </c>
      <c r="N140" s="139">
        <f>M140/L140</f>
        <v>91.257022544964968</v>
      </c>
      <c r="O140" s="140">
        <f>L140-I140</f>
        <v>0</v>
      </c>
      <c r="P140" s="141">
        <f>N140-K140</f>
        <v>-12.191253317104</v>
      </c>
      <c r="Q140" s="142">
        <f>N140/K140</f>
        <v>0.88215121793466134</v>
      </c>
      <c r="R140" s="274"/>
      <c r="S140" s="143">
        <f>S124</f>
        <v>0.70857638888888885</v>
      </c>
      <c r="T140" s="144">
        <f>INDEX(T124:T139,COUNTA(T124:T139))</f>
        <v>0.87668981481481478</v>
      </c>
      <c r="U140" s="145"/>
      <c r="V140" s="156"/>
      <c r="W140" s="188"/>
      <c r="X140" s="189"/>
      <c r="Y140" s="261"/>
      <c r="Z140" s="262"/>
      <c r="AA140" s="157">
        <f>M140-J140</f>
        <v>-235.69756413067739</v>
      </c>
      <c r="AB140" s="142">
        <f>M140/J140</f>
        <v>0.88215121793466134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2703</v>
      </c>
      <c r="G141" s="159">
        <f>E141*F141</f>
        <v>153503.37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1764.7442872687707</v>
      </c>
      <c r="N141" s="163">
        <f>M141/L141</f>
        <v>76.728012489946551</v>
      </c>
      <c r="O141" s="165">
        <f>L141-I141</f>
        <v>0</v>
      </c>
      <c r="P141" s="166">
        <f>N141-K141</f>
        <v>-10.228509249183887</v>
      </c>
      <c r="Q141" s="152">
        <f>N141/K141</f>
        <v>0.88237214363438532</v>
      </c>
      <c r="R141" s="272">
        <f>Q157</f>
        <v>0.88281733050541822</v>
      </c>
      <c r="S141" s="167">
        <v>0.70840277777777783</v>
      </c>
      <c r="T141" s="168">
        <v>0.77222222222222225</v>
      </c>
      <c r="U141" s="169"/>
      <c r="V141" s="170">
        <v>91.899999999999977</v>
      </c>
      <c r="W141" s="168"/>
      <c r="X141" s="171"/>
      <c r="Y141" s="275"/>
      <c r="Z141" s="276"/>
      <c r="AA141" s="109">
        <f>M141-J141</f>
        <v>-235.25571273122932</v>
      </c>
      <c r="AB141" s="152">
        <f>M141/J141</f>
        <v>0.88237214363438532</v>
      </c>
      <c r="AC141" s="277">
        <f>AB157</f>
        <v>0.88281733050541822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2156</v>
      </c>
      <c r="G142" s="95">
        <f>E142*F142</f>
        <v>122611.72</v>
      </c>
      <c r="H142" s="96"/>
      <c r="I142" s="97">
        <v>23</v>
      </c>
      <c r="J142" s="98">
        <v>2000</v>
      </c>
      <c r="K142" s="99">
        <f>J142/I142</f>
        <v>86.956521739130437</v>
      </c>
      <c r="L142" s="100">
        <v>23</v>
      </c>
      <c r="M142" s="98">
        <f>F142/V142*60</f>
        <v>1764.8021828103695</v>
      </c>
      <c r="N142" s="99">
        <f>M142/L142</f>
        <v>76.730529687407369</v>
      </c>
      <c r="O142" s="101">
        <f>L142-I142</f>
        <v>0</v>
      </c>
      <c r="P142" s="102">
        <f>N142-K142</f>
        <v>-10.225992051723068</v>
      </c>
      <c r="Q142" s="103">
        <f>N142/K142</f>
        <v>0.88240109140518475</v>
      </c>
      <c r="R142" s="273"/>
      <c r="S142" s="1">
        <v>0.77569444444444446</v>
      </c>
      <c r="T142" s="2">
        <v>0.82659722222222221</v>
      </c>
      <c r="U142" s="104">
        <v>4.9999999999999822</v>
      </c>
      <c r="V142" s="105">
        <v>73.299999999999955</v>
      </c>
      <c r="W142" s="106"/>
      <c r="X142" s="107"/>
      <c r="Y142" s="265"/>
      <c r="Z142" s="266"/>
      <c r="AA142" s="111">
        <f>M142-J142</f>
        <v>-235.19781718963054</v>
      </c>
      <c r="AB142" s="103">
        <f>M142/J142</f>
        <v>0.88240109140518475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2653</v>
      </c>
      <c r="G143" s="95">
        <f>E143*F143</f>
        <v>126282.8</v>
      </c>
      <c r="H143" s="96"/>
      <c r="I143" s="97">
        <v>23</v>
      </c>
      <c r="J143" s="98">
        <v>2000</v>
      </c>
      <c r="K143" s="99">
        <f>J143/I143</f>
        <v>86.956521739130437</v>
      </c>
      <c r="L143" s="100">
        <v>23</v>
      </c>
      <c r="M143" s="98">
        <f>F143/V143*60</f>
        <v>1767.3575129533688</v>
      </c>
      <c r="N143" s="99">
        <f>M143/L143</f>
        <v>76.841630997972558</v>
      </c>
      <c r="O143" s="101">
        <f>L143-I143</f>
        <v>0</v>
      </c>
      <c r="P143" s="102">
        <f>N143-K143</f>
        <v>-10.114890741157879</v>
      </c>
      <c r="Q143" s="103">
        <f>N143/K143</f>
        <v>0.88367875647668437</v>
      </c>
      <c r="R143" s="273"/>
      <c r="S143" s="1">
        <v>0.8305555555555556</v>
      </c>
      <c r="T143" s="2">
        <v>0.89310185185185187</v>
      </c>
      <c r="U143" s="104">
        <v>5.7000000000000917</v>
      </c>
      <c r="V143" s="105">
        <v>90.06666666666662</v>
      </c>
      <c r="W143" s="106"/>
      <c r="X143" s="107"/>
      <c r="Y143" s="265"/>
      <c r="Z143" s="266"/>
      <c r="AA143" s="111">
        <f>M143-J143</f>
        <v>-232.64248704663123</v>
      </c>
      <c r="AB143" s="103">
        <f>M143/J143</f>
        <v>0.88367875647668437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43">AVERAGE(I141:I156)</f>
        <v>23</v>
      </c>
      <c r="J157" s="138">
        <f t="shared" si="43"/>
        <v>2000</v>
      </c>
      <c r="K157" s="139">
        <f>J157/I157</f>
        <v>86.956521739130437</v>
      </c>
      <c r="L157" s="137">
        <f>AVERAGE(L141:L156)</f>
        <v>23</v>
      </c>
      <c r="M157" s="138">
        <f>AVERAGE(M141:M156)</f>
        <v>1765.6346610108365</v>
      </c>
      <c r="N157" s="139">
        <f>M157/L157</f>
        <v>76.766724391775497</v>
      </c>
      <c r="O157" s="140">
        <f>L157-I157</f>
        <v>0</v>
      </c>
      <c r="P157" s="141">
        <f>N157-K157</f>
        <v>-10.18979734735494</v>
      </c>
      <c r="Q157" s="142">
        <f>N157/K157</f>
        <v>0.88281733050541822</v>
      </c>
      <c r="R157" s="274"/>
      <c r="S157" s="143">
        <f>S141</f>
        <v>0.70840277777777783</v>
      </c>
      <c r="T157" s="144">
        <f>INDEX(T141:T156,COUNTA(T141:T156))</f>
        <v>0.89310185185185187</v>
      </c>
      <c r="U157" s="145"/>
      <c r="V157" s="156"/>
      <c r="W157" s="135"/>
      <c r="X157" s="139"/>
      <c r="Y157" s="261"/>
      <c r="Z157" s="262"/>
      <c r="AA157" s="157">
        <f>M157-J157</f>
        <v>-234.36533898916355</v>
      </c>
      <c r="AB157" s="142">
        <f>M157/J157</f>
        <v>0.88281733050541822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72" priority="3" operator="greaterThan">
      <formula>0</formula>
    </cfRule>
  </conditionalFormatting>
  <conditionalFormatting sqref="P5:P157 AA5:AA157">
    <cfRule type="cellIs" dxfId="671" priority="6" operator="lessThan">
      <formula>0</formula>
    </cfRule>
  </conditionalFormatting>
  <conditionalFormatting sqref="Q5:Q157 AB5:AB157">
    <cfRule type="cellIs" dxfId="670" priority="4" operator="greaterThan">
      <formula>1</formula>
    </cfRule>
    <cfRule type="cellIs" dxfId="669" priority="5" operator="lessThan">
      <formula>0.8</formula>
    </cfRule>
  </conditionalFormatting>
  <conditionalFormatting sqref="R5:R157 AC124">
    <cfRule type="cellIs" dxfId="668" priority="7" operator="lessThan">
      <formula>0.8</formula>
    </cfRule>
  </conditionalFormatting>
  <conditionalFormatting sqref="AC5:AC22 AC56:AC91">
    <cfRule type="cellIs" dxfId="667" priority="9" operator="lessThan">
      <formula>0.8</formula>
    </cfRule>
  </conditionalFormatting>
  <conditionalFormatting sqref="AC39">
    <cfRule type="cellIs" dxfId="666" priority="12" operator="lessThan">
      <formula>0.8</formula>
    </cfRule>
  </conditionalFormatting>
  <conditionalFormatting sqref="AC54">
    <cfRule type="cellIs" dxfId="665" priority="11" operator="lessThan">
      <formula>0.8</formula>
    </cfRule>
  </conditionalFormatting>
  <conditionalFormatting sqref="AC97:AC105">
    <cfRule type="cellIs" dxfId="664" priority="10" operator="lessThan">
      <formula>0.8</formula>
    </cfRule>
  </conditionalFormatting>
  <conditionalFormatting sqref="AC107:AC112">
    <cfRule type="cellIs" dxfId="663" priority="8" operator="lessThan">
      <formula>0.8</formula>
    </cfRule>
  </conditionalFormatting>
  <conditionalFormatting sqref="AC139">
    <cfRule type="cellIs" dxfId="662" priority="2" operator="lessThan">
      <formula>0.8</formula>
    </cfRule>
  </conditionalFormatting>
  <conditionalFormatting sqref="AC141:AC157">
    <cfRule type="cellIs" dxfId="661" priority="1" operator="lessThan">
      <formula>0.8</formula>
    </cfRule>
  </conditionalFormatting>
  <dataValidations count="1">
    <dataValidation type="list" allowBlank="1" showInputMessage="1" showErrorMessage="1" sqref="Y5:Z157" xr:uid="{F631C130-4650-45E2-8FDE-5A48566211B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BF49-7ED9-4C76-B5FB-83ED0F40C8E4}">
  <sheetPr>
    <tabColor theme="8" tint="0.59999389629810485"/>
  </sheetPr>
  <dimension ref="B1:AR36"/>
  <sheetViews>
    <sheetView zoomScale="70" zoomScaleNormal="70" workbookViewId="0">
      <selection activeCell="L39" sqref="L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264</v>
      </c>
      <c r="D3" s="249"/>
      <c r="E3" s="7" t="s">
        <v>2</v>
      </c>
      <c r="F3" s="250">
        <f>'1025(18度C)'!D1+'1025(4度C)'!D1</f>
        <v>186652</v>
      </c>
      <c r="G3" s="251"/>
      <c r="H3" s="7" t="s">
        <v>3</v>
      </c>
      <c r="I3" s="252">
        <f>'1025(18度C)'!F1+'1025(4度C)'!F1</f>
        <v>5829561.6499999985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459.18720649454252</v>
      </c>
      <c r="F6" s="227" t="e">
        <f>AVERAGE(#REF!,D13:K13)</f>
        <v>#REF!</v>
      </c>
      <c r="G6" s="228">
        <f>AVERAGE(D13:K13)</f>
        <v>192.94061785539412</v>
      </c>
      <c r="H6" s="229"/>
      <c r="I6" s="228">
        <f>AVERAGE(L13:O13)</f>
        <v>95.202398800599696</v>
      </c>
      <c r="J6" s="229"/>
      <c r="K6" s="228">
        <f>AVERAGE(D27:O27)</f>
        <v>599.83143455010463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403.99262355336361</v>
      </c>
      <c r="F7" s="231" t="e">
        <f>AVERAGE(#REF!,D14:K14)</f>
        <v>#REF!</v>
      </c>
      <c r="G7" s="218">
        <f>AVERAGE(D14:K14)</f>
        <v>171.51520146896675</v>
      </c>
      <c r="H7" s="219"/>
      <c r="I7" s="218">
        <f>AVERAGE(L14:O14)</f>
        <v>84.0126310952636</v>
      </c>
      <c r="J7" s="219"/>
      <c r="K7" s="218">
        <f>AVERAGE(D28:O28)</f>
        <v>526.91439857453247</v>
      </c>
      <c r="L7" s="219"/>
      <c r="M7" s="218">
        <f>AVERAGE(P28:X28)</f>
        <v>685.36252642512295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0.88058472448683645</v>
      </c>
      <c r="F8" s="223" t="e">
        <f>AVERAGE(D15:K15,#REF!)</f>
        <v>#REF!</v>
      </c>
      <c r="G8" s="224">
        <f>AVERAGE(D15:K15)</f>
        <v>0.88500803383887183</v>
      </c>
      <c r="H8" s="225"/>
      <c r="I8" s="224">
        <f>AVERAGE(L15:O15)</f>
        <v>0.88249113466413587</v>
      </c>
      <c r="J8" s="225"/>
      <c r="K8" s="224">
        <f>AVERAGE(D29:O29)</f>
        <v>0.87779187042301865</v>
      </c>
      <c r="L8" s="225"/>
      <c r="M8" s="224">
        <f>AVERAGE(P29:X29)</f>
        <v>0.87753952301241134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90.740740740740733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102.39387109925528</v>
      </c>
      <c r="E14" s="28">
        <v>70.208113097526805</v>
      </c>
      <c r="F14" s="28">
        <v>80.038259445059197</v>
      </c>
      <c r="G14" s="28">
        <v>74.339755547091059</v>
      </c>
      <c r="H14" s="28">
        <v>129.18812753737816</v>
      </c>
      <c r="I14" s="28">
        <v>217.22365167415904</v>
      </c>
      <c r="J14" s="28" t="s">
        <v>36</v>
      </c>
      <c r="K14" s="55">
        <v>527.21463188229768</v>
      </c>
      <c r="L14" s="27" t="s">
        <v>36</v>
      </c>
      <c r="M14" s="67" t="s">
        <v>36</v>
      </c>
      <c r="N14" s="28">
        <v>91.259043197886072</v>
      </c>
      <c r="O14" s="29">
        <v>76.766218992641143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0.88920993323037478</v>
      </c>
      <c r="E15" s="32">
        <f t="shared" si="0"/>
        <v>0.88462222502883769</v>
      </c>
      <c r="F15" s="32">
        <f t="shared" si="0"/>
        <v>0.88205428776187689</v>
      </c>
      <c r="G15" s="32">
        <f t="shared" si="0"/>
        <v>0.88278459712170632</v>
      </c>
      <c r="H15" s="32">
        <f t="shared" si="0"/>
        <v>0.88278553817208416</v>
      </c>
      <c r="I15" s="32">
        <f t="shared" si="0"/>
        <v>0.8744913513452458</v>
      </c>
      <c r="J15" s="32" t="s">
        <v>36</v>
      </c>
      <c r="K15" s="56">
        <f t="shared" ref="K15" si="1">K14/K13</f>
        <v>0.89910830421197641</v>
      </c>
      <c r="L15" s="31" t="s">
        <v>36</v>
      </c>
      <c r="M15" s="68" t="s">
        <v>36</v>
      </c>
      <c r="N15" s="32">
        <f t="shared" ref="N15:O15" si="2">N14/N13</f>
        <v>0.88217075091289865</v>
      </c>
      <c r="O15" s="33">
        <f t="shared" si="2"/>
        <v>0.88281151841537309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0.25016203703703704</v>
      </c>
      <c r="E16" s="2">
        <v>0.25</v>
      </c>
      <c r="F16" s="2">
        <v>0.25</v>
      </c>
      <c r="G16" s="2">
        <v>0.29188657407407409</v>
      </c>
      <c r="H16" s="2">
        <v>0.2502199074074074</v>
      </c>
      <c r="I16" s="2">
        <v>0.25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0.70837962962962964</v>
      </c>
      <c r="O16" s="4">
        <v>0.70848379629629632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0.46666666666666667</v>
      </c>
      <c r="E17" s="2">
        <v>0.55138888888888893</v>
      </c>
      <c r="F17" s="2">
        <v>0.60281249999999997</v>
      </c>
      <c r="G17" s="2">
        <v>0.53634259259259254</v>
      </c>
      <c r="H17" s="2">
        <v>0.54166666666666663</v>
      </c>
      <c r="I17" s="2">
        <v>0.47013888888888888</v>
      </c>
      <c r="J17" s="2" t="s">
        <v>36</v>
      </c>
      <c r="K17" s="3">
        <v>0.31666666666666665</v>
      </c>
      <c r="L17" s="1" t="s">
        <v>36</v>
      </c>
      <c r="M17" s="69" t="s">
        <v>36</v>
      </c>
      <c r="N17" s="2">
        <v>0.85972222222222217</v>
      </c>
      <c r="O17" s="4">
        <v>0.87430555555555556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21.6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182.75547217622784</v>
      </c>
      <c r="E28" s="28" t="s">
        <v>36</v>
      </c>
      <c r="F28" s="28" t="s">
        <v>36</v>
      </c>
      <c r="G28" s="28">
        <v>285.19074322723179</v>
      </c>
      <c r="H28" s="28">
        <v>383.25558932040138</v>
      </c>
      <c r="I28" s="28">
        <v>369.22463189433057</v>
      </c>
      <c r="J28" s="28" t="s">
        <v>36</v>
      </c>
      <c r="K28" s="28" t="s">
        <v>36</v>
      </c>
      <c r="L28" s="28" t="s">
        <v>36</v>
      </c>
      <c r="M28" s="28">
        <v>733.44163584035289</v>
      </c>
      <c r="N28" s="28">
        <v>996.81584280863296</v>
      </c>
      <c r="O28" s="28">
        <v>737.71687475454985</v>
      </c>
      <c r="P28" s="27">
        <v>245.51677672365969</v>
      </c>
      <c r="Q28" s="28" t="s">
        <v>36</v>
      </c>
      <c r="R28" s="28" t="s">
        <v>36</v>
      </c>
      <c r="S28" s="28" t="s">
        <v>36</v>
      </c>
      <c r="T28" s="28">
        <v>741.56355691629278</v>
      </c>
      <c r="U28" s="28" t="s">
        <v>36</v>
      </c>
      <c r="V28" s="28">
        <v>676.42585419072304</v>
      </c>
      <c r="W28" s="28">
        <v>853.89987932206782</v>
      </c>
      <c r="X28" s="29">
        <v>909.40656497287137</v>
      </c>
    </row>
    <row r="29" spans="2:44" ht="40.15" customHeight="1">
      <c r="B29" s="206"/>
      <c r="C29" s="30" t="s">
        <v>38</v>
      </c>
      <c r="D29" s="32">
        <f>D28/D27</f>
        <v>0.86301195194329816</v>
      </c>
      <c r="E29" s="32" t="s">
        <v>36</v>
      </c>
      <c r="F29" s="32" t="s">
        <v>36</v>
      </c>
      <c r="G29" s="32">
        <f>G28/G27</f>
        <v>0.87141615986098608</v>
      </c>
      <c r="H29" s="32">
        <f>H28/H27</f>
        <v>0.88443597535477247</v>
      </c>
      <c r="I29" s="32">
        <f>I28/I27</f>
        <v>0.88613911654639332</v>
      </c>
      <c r="J29" s="32" t="s">
        <v>36</v>
      </c>
      <c r="K29" s="32" t="s">
        <v>36</v>
      </c>
      <c r="L29" s="32" t="s">
        <v>36</v>
      </c>
      <c r="M29" s="32">
        <f>M28/M27</f>
        <v>0.88902016465497324</v>
      </c>
      <c r="N29" s="32">
        <f>N28/N27</f>
        <v>0.86679638505098522</v>
      </c>
      <c r="O29" s="32">
        <f>O28/O27</f>
        <v>0.88372333954972127</v>
      </c>
      <c r="P29" s="31">
        <f>P28/P27</f>
        <v>0.86953858422962804</v>
      </c>
      <c r="Q29" s="32" t="s">
        <v>36</v>
      </c>
      <c r="R29" s="32" t="s">
        <v>36</v>
      </c>
      <c r="S29" s="32" t="s">
        <v>36</v>
      </c>
      <c r="T29" s="32">
        <f>T28/T27</f>
        <v>0.88281375823368191</v>
      </c>
      <c r="U29" s="32" t="s">
        <v>36</v>
      </c>
      <c r="V29" s="32">
        <f>V28/V27</f>
        <v>0.88823597014943434</v>
      </c>
      <c r="W29" s="32">
        <f>W28/W27</f>
        <v>0.88100781199895883</v>
      </c>
      <c r="X29" s="33">
        <f>X28/X27</f>
        <v>0.86610149045035367</v>
      </c>
    </row>
    <row r="30" spans="2:44" ht="17.25" customHeight="1">
      <c r="B30" s="207" t="s">
        <v>39</v>
      </c>
      <c r="C30" s="15" t="s">
        <v>40</v>
      </c>
      <c r="D30" s="2">
        <v>0.37291666666666667</v>
      </c>
      <c r="E30" s="2" t="s">
        <v>36</v>
      </c>
      <c r="F30" s="2" t="s">
        <v>36</v>
      </c>
      <c r="G30" s="2">
        <v>0.38680555555555551</v>
      </c>
      <c r="H30" s="2">
        <v>0.25002314814814813</v>
      </c>
      <c r="I30" s="2">
        <v>0.32180555555555557</v>
      </c>
      <c r="J30" s="2" t="s">
        <v>36</v>
      </c>
      <c r="K30" s="2" t="s">
        <v>36</v>
      </c>
      <c r="L30" s="2" t="s">
        <v>36</v>
      </c>
      <c r="M30" s="2">
        <v>0.25026620370370373</v>
      </c>
      <c r="N30" s="2">
        <v>0.25008101851851849</v>
      </c>
      <c r="O30" s="2">
        <v>0.25006944444444446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0.70853009259259259</v>
      </c>
      <c r="W30" s="2">
        <v>0.70839120370370368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0.42569444444444443</v>
      </c>
      <c r="E31" s="2" t="s">
        <v>36</v>
      </c>
      <c r="F31" s="2" t="s">
        <v>36</v>
      </c>
      <c r="G31" s="2">
        <v>0.40012731481481484</v>
      </c>
      <c r="H31" s="2">
        <v>0.34728009259259257</v>
      </c>
      <c r="I31" s="2">
        <v>0.42533564814814817</v>
      </c>
      <c r="J31" s="2" t="s">
        <v>36</v>
      </c>
      <c r="K31" s="2" t="s">
        <v>36</v>
      </c>
      <c r="L31" s="2" t="s">
        <v>36</v>
      </c>
      <c r="M31" s="2">
        <v>0.43888888888888888</v>
      </c>
      <c r="N31" s="2">
        <v>0.44127314814814816</v>
      </c>
      <c r="O31" s="2">
        <v>0.42021990740740739</v>
      </c>
      <c r="P31" s="1">
        <v>0.79513888888888884</v>
      </c>
      <c r="Q31" s="2" t="s">
        <v>36</v>
      </c>
      <c r="R31" s="2" t="s">
        <v>36</v>
      </c>
      <c r="S31" s="2" t="s">
        <v>36</v>
      </c>
      <c r="T31" s="2">
        <v>0.88402777777777775</v>
      </c>
      <c r="U31" s="2" t="s">
        <v>36</v>
      </c>
      <c r="V31" s="2">
        <v>0.88015046296296295</v>
      </c>
      <c r="W31" s="2">
        <v>1.0222222222222221</v>
      </c>
      <c r="X31" s="4">
        <v>1.0208333333333333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27F9-BDAE-41E0-B844-7DB00B388393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L39" sqref="L39"/>
      <selection pane="bottomLeft" activeCell="L39" sqref="L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106007</v>
      </c>
      <c r="E1" s="77" t="s">
        <v>3</v>
      </c>
      <c r="F1" s="78">
        <f>SUM(G5:G208)</f>
        <v>2040221.8399999996</v>
      </c>
      <c r="G1" s="79" t="s">
        <v>73</v>
      </c>
      <c r="H1" s="80">
        <f>L21+L38+L55+L72+L89+L106+L123+L140+L157+L174+L191+L208</f>
        <v>78.25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45955</v>
      </c>
      <c r="B2" s="326"/>
      <c r="C2" s="82" t="s">
        <v>34</v>
      </c>
      <c r="D2" s="83">
        <f>AVERAGE(N21,N38,N55,N72,N89,N106,N123,N140,N157,N174,N191,N208)</f>
        <v>592.93445184561187</v>
      </c>
      <c r="E2" s="83" t="s">
        <v>80</v>
      </c>
      <c r="F2" s="84">
        <f>F1/D1</f>
        <v>19.246104879866419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1830</v>
      </c>
      <c r="G5" s="95">
        <f t="shared" ref="G5:G6" si="0">E5*F5</f>
        <v>54625.5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3106.0820367751053</v>
      </c>
      <c r="N5" s="99">
        <f>M5/L5</f>
        <v>182.71070804559443</v>
      </c>
      <c r="O5" s="101">
        <f>L5-I5</f>
        <v>0</v>
      </c>
      <c r="P5" s="102">
        <f>N5-K5</f>
        <v>-29.053997836758498</v>
      </c>
      <c r="Q5" s="103">
        <f>N5/K5</f>
        <v>0.86280056577086262</v>
      </c>
      <c r="R5" s="273">
        <f>Q21</f>
        <v>0.86301195194329816</v>
      </c>
      <c r="S5" s="1">
        <v>0.37291666666666667</v>
      </c>
      <c r="T5" s="2">
        <v>0.39746527777777779</v>
      </c>
      <c r="U5" s="104">
        <v>4.9999999999999822</v>
      </c>
      <c r="V5" s="105">
        <v>35.350000000000009</v>
      </c>
      <c r="W5" s="106"/>
      <c r="X5" s="88"/>
      <c r="Y5" s="275"/>
      <c r="Z5" s="276"/>
      <c r="AA5" s="109">
        <f>M5-J5</f>
        <v>-493.91796322489472</v>
      </c>
      <c r="AB5" s="110">
        <f>M5/J5</f>
        <v>0.86280056577086262</v>
      </c>
      <c r="AC5" s="292">
        <f>AB21</f>
        <v>0.86301195194329816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1805</v>
      </c>
      <c r="G6" s="95">
        <f t="shared" si="0"/>
        <v>53283.6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3107.6040172166422</v>
      </c>
      <c r="N6" s="99">
        <f>M6/L6</f>
        <v>182.80023630686131</v>
      </c>
      <c r="O6" s="101">
        <f>L6-I6</f>
        <v>0</v>
      </c>
      <c r="P6" s="102">
        <f>N6-K6</f>
        <v>-28.96446957549162</v>
      </c>
      <c r="Q6" s="103">
        <f>N6/K6</f>
        <v>0.86322333811573404</v>
      </c>
      <c r="R6" s="273"/>
      <c r="S6" s="1">
        <v>0.40149305555555553</v>
      </c>
      <c r="T6" s="2">
        <v>0.42569444444444443</v>
      </c>
      <c r="U6" s="104">
        <v>5.7999999999999474</v>
      </c>
      <c r="V6" s="105">
        <v>34.850000000000009</v>
      </c>
      <c r="W6" s="106"/>
      <c r="X6" s="107"/>
      <c r="Y6" s="265"/>
      <c r="Z6" s="266"/>
      <c r="AA6" s="111">
        <f>M6-J6</f>
        <v>-492.39598278335779</v>
      </c>
      <c r="AB6" s="112">
        <f>M6/J6</f>
        <v>0.86322333811573393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3106.8430269958735</v>
      </c>
      <c r="N21" s="139">
        <f>M21/L21</f>
        <v>182.75547217622784</v>
      </c>
      <c r="O21" s="140">
        <f>L21-I21</f>
        <v>0</v>
      </c>
      <c r="P21" s="141">
        <f>N21-K21</f>
        <v>-29.009233706125087</v>
      </c>
      <c r="Q21" s="142">
        <f>N21/K21</f>
        <v>0.86301195194329816</v>
      </c>
      <c r="R21" s="274"/>
      <c r="S21" s="143">
        <f>S5</f>
        <v>0.37291666666666667</v>
      </c>
      <c r="T21" s="144">
        <f>INDEX(T5:T20,COUNTA(T5:T20))</f>
        <v>0.42569444444444443</v>
      </c>
      <c r="U21" s="145"/>
      <c r="V21" s="145"/>
      <c r="W21" s="146"/>
      <c r="X21" s="147"/>
      <c r="Y21" s="261"/>
      <c r="Z21" s="262"/>
      <c r="AA21" s="148">
        <f>M21-J21</f>
        <v>-493.15697300412648</v>
      </c>
      <c r="AB21" s="149">
        <f>M21/J21</f>
        <v>0.86301195194329816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1003</v>
      </c>
      <c r="G22" s="95">
        <f t="shared" ref="G22" si="5">E22*F22</f>
        <v>25716.920000000002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3137.0981754995496</v>
      </c>
      <c r="N22" s="99">
        <f>M22/L22</f>
        <v>285.19074322723179</v>
      </c>
      <c r="O22" s="101">
        <f>L22-I22</f>
        <v>0</v>
      </c>
      <c r="P22" s="102">
        <f>N22-K22</f>
        <v>-42.08198404549546</v>
      </c>
      <c r="Q22" s="103">
        <f>N22/K22</f>
        <v>0.87141615986098608</v>
      </c>
      <c r="R22" s="272">
        <f>Q38</f>
        <v>0.87141615986098608</v>
      </c>
      <c r="S22" s="1">
        <v>0.38680555555555551</v>
      </c>
      <c r="T22" s="2">
        <v>0.40012731481481484</v>
      </c>
      <c r="U22" s="104">
        <v>5.916666666666579</v>
      </c>
      <c r="V22" s="105">
        <v>19.183333333333429</v>
      </c>
      <c r="W22" s="106"/>
      <c r="X22" s="151"/>
      <c r="Y22" s="275"/>
      <c r="Z22" s="276"/>
      <c r="AA22" s="109">
        <f>M22-J22</f>
        <v>-462.9018245004504</v>
      </c>
      <c r="AB22" s="152">
        <f>M22/J22</f>
        <v>0.87141615986098597</v>
      </c>
      <c r="AC22" s="277">
        <f>AB38</f>
        <v>0.87141615986098597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3137.0981754995496</v>
      </c>
      <c r="N38" s="139">
        <f>M38/L38</f>
        <v>285.19074322723179</v>
      </c>
      <c r="O38" s="140">
        <f>L38-I38</f>
        <v>0</v>
      </c>
      <c r="P38" s="141">
        <f>N38-K38</f>
        <v>-42.08198404549546</v>
      </c>
      <c r="Q38" s="142">
        <f>N38/K38</f>
        <v>0.87141615986098608</v>
      </c>
      <c r="R38" s="274"/>
      <c r="S38" s="143">
        <f>S22</f>
        <v>0.38680555555555551</v>
      </c>
      <c r="T38" s="144">
        <f>INDEX(T22:T37,COUNTA(T22:T37))</f>
        <v>0.40012731481481484</v>
      </c>
      <c r="U38" s="145"/>
      <c r="V38" s="156"/>
      <c r="W38" s="135"/>
      <c r="X38" s="139"/>
      <c r="Y38" s="261"/>
      <c r="Z38" s="262"/>
      <c r="AA38" s="157">
        <f>M38-J38</f>
        <v>-462.9018245004504</v>
      </c>
      <c r="AB38" s="142">
        <f>M38/J38</f>
        <v>0.87141615986098597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2298</v>
      </c>
      <c r="G39" s="159">
        <f t="shared" ref="G39:G41" si="9">E39*F39</f>
        <v>32240.94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2299.2773763201762</v>
      </c>
      <c r="N39" s="163">
        <f>M39/L39</f>
        <v>383.21289605336273</v>
      </c>
      <c r="O39" s="165">
        <f>L39-I39</f>
        <v>0</v>
      </c>
      <c r="P39" s="166">
        <f>N39-K39</f>
        <v>-50.120437279970588</v>
      </c>
      <c r="Q39" s="152">
        <f>N39/K39</f>
        <v>0.88433745243083706</v>
      </c>
      <c r="R39" s="272">
        <f>Q55</f>
        <v>0.88443597535477247</v>
      </c>
      <c r="S39" s="167">
        <v>0.25002314814814813</v>
      </c>
      <c r="T39" s="168">
        <v>0.29166666666666669</v>
      </c>
      <c r="U39" s="169"/>
      <c r="V39" s="170">
        <v>59.966666666666711</v>
      </c>
      <c r="W39" s="168"/>
      <c r="X39" s="171"/>
      <c r="Y39" s="275"/>
      <c r="Z39" s="276"/>
      <c r="AA39" s="109">
        <f>M39-J39</f>
        <v>-300.72262367982376</v>
      </c>
      <c r="AB39" s="152">
        <f>M39/J39</f>
        <v>0.88433745243083706</v>
      </c>
      <c r="AC39" s="277">
        <f>AB55</f>
        <v>0.88443597535477236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1097</v>
      </c>
      <c r="G40" s="95">
        <f t="shared" si="9"/>
        <v>19449.810000000001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2300.0582411182277</v>
      </c>
      <c r="N40" s="99">
        <f>M40/L40</f>
        <v>383.3430401863713</v>
      </c>
      <c r="O40" s="101">
        <f>L40-I40</f>
        <v>0</v>
      </c>
      <c r="P40" s="102">
        <f>N40-K40</f>
        <v>-49.990293146962017</v>
      </c>
      <c r="Q40" s="103">
        <f>N40/K40</f>
        <v>0.8846377850454723</v>
      </c>
      <c r="R40" s="273"/>
      <c r="S40" s="1">
        <v>0.29471064814814812</v>
      </c>
      <c r="T40" s="2">
        <v>0.31458333333333333</v>
      </c>
      <c r="U40" s="104">
        <v>4.3833333333332725</v>
      </c>
      <c r="V40" s="105">
        <v>28.616666666666688</v>
      </c>
      <c r="W40" s="106"/>
      <c r="X40" s="113"/>
      <c r="Y40" s="265"/>
      <c r="Z40" s="266"/>
      <c r="AA40" s="111">
        <f>M40-J40</f>
        <v>-299.94175888177233</v>
      </c>
      <c r="AB40" s="103">
        <f>M40/J40</f>
        <v>0.88463778504547219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1651</v>
      </c>
      <c r="G41" s="95">
        <f t="shared" si="9"/>
        <v>23922.99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2299.2649903288202</v>
      </c>
      <c r="N41" s="99">
        <f>M41/L41</f>
        <v>383.21083172147002</v>
      </c>
      <c r="O41" s="101">
        <f>L41-I41</f>
        <v>0</v>
      </c>
      <c r="P41" s="102">
        <f>N41-K41</f>
        <v>-50.122501611863299</v>
      </c>
      <c r="Q41" s="103">
        <f>N41/K41</f>
        <v>0.88433268858800773</v>
      </c>
      <c r="R41" s="273"/>
      <c r="S41" s="1">
        <v>0.31736111111111109</v>
      </c>
      <c r="T41" s="2">
        <v>0.34728009259259257</v>
      </c>
      <c r="U41" s="104">
        <v>3.9999999999999858</v>
      </c>
      <c r="V41" s="105">
        <v>43.083333333333329</v>
      </c>
      <c r="W41" s="106"/>
      <c r="X41" s="113"/>
      <c r="Y41" s="265"/>
      <c r="Z41" s="266"/>
      <c r="AA41" s="111">
        <f>M41-J41</f>
        <v>-300.7350096711798</v>
      </c>
      <c r="AB41" s="103">
        <f>M41/J41</f>
        <v>0.88433268858800773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2299.5335359224082</v>
      </c>
      <c r="N55" s="139">
        <f>M55/L55</f>
        <v>383.25558932040138</v>
      </c>
      <c r="O55" s="140">
        <f>L55-I55</f>
        <v>0</v>
      </c>
      <c r="P55" s="141">
        <f>N55-K55</f>
        <v>-50.07774401293193</v>
      </c>
      <c r="Q55" s="142">
        <f>N55/K55</f>
        <v>0.88443597535477247</v>
      </c>
      <c r="R55" s="274"/>
      <c r="S55" s="143">
        <f>S39</f>
        <v>0.25002314814814813</v>
      </c>
      <c r="T55" s="144">
        <f>INDEX(T39:T54,COUNTA(T39:T54))</f>
        <v>0.34728009259259257</v>
      </c>
      <c r="U55" s="145"/>
      <c r="V55" s="156"/>
      <c r="W55" s="135"/>
      <c r="X55" s="139"/>
      <c r="Y55" s="261"/>
      <c r="Z55" s="262"/>
      <c r="AA55" s="157">
        <f>M55-J55</f>
        <v>-300.46646407759181</v>
      </c>
      <c r="AB55" s="142">
        <f>M55/J55</f>
        <v>0.88443597535477236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1830</v>
      </c>
      <c r="G56" s="95">
        <f t="shared" ref="G56:G57" si="14">E56*F56</f>
        <v>35483.700000000004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2213.7096774193546</v>
      </c>
      <c r="N56" s="99">
        <f>M56/L56</f>
        <v>368.95161290322579</v>
      </c>
      <c r="O56" s="101">
        <f>L56-I56</f>
        <v>0</v>
      </c>
      <c r="P56" s="102">
        <f>N56-K56</f>
        <v>-47.715053763440892</v>
      </c>
      <c r="Q56" s="103">
        <f>N56/K56</f>
        <v>0.88548387096774184</v>
      </c>
      <c r="R56" s="272">
        <f>Q72</f>
        <v>0.88613911654639332</v>
      </c>
      <c r="S56" s="1">
        <v>0.32180555555555557</v>
      </c>
      <c r="T56" s="2">
        <v>0.35625000000000001</v>
      </c>
      <c r="U56" s="104">
        <v>7.4000000000000377</v>
      </c>
      <c r="V56" s="105">
        <v>49.6</v>
      </c>
      <c r="W56" s="168"/>
      <c r="X56" s="171"/>
      <c r="Y56" s="275"/>
      <c r="Z56" s="276"/>
      <c r="AA56" s="109">
        <f>M56-J56</f>
        <v>-286.29032258064535</v>
      </c>
      <c r="AB56" s="152">
        <f>M56/J56</f>
        <v>0.88548387096774184</v>
      </c>
      <c r="AC56" s="277">
        <f>AB72</f>
        <v>0.88613911654639343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3408</v>
      </c>
      <c r="G57" s="115">
        <f t="shared" si="14"/>
        <v>67137.599999999991</v>
      </c>
      <c r="H57" s="116"/>
      <c r="I57" s="97">
        <v>6</v>
      </c>
      <c r="J57" s="98">
        <v>2500</v>
      </c>
      <c r="K57" s="99">
        <f t="shared" si="12"/>
        <v>416.66666666666669</v>
      </c>
      <c r="L57" s="100">
        <v>6</v>
      </c>
      <c r="M57" s="98">
        <f>F57/V57*60</f>
        <v>2216.9859053126129</v>
      </c>
      <c r="N57" s="99">
        <f>M57/L57</f>
        <v>369.49765088543546</v>
      </c>
      <c r="O57" s="101">
        <f>L57-I57</f>
        <v>0</v>
      </c>
      <c r="P57" s="102">
        <f>N57-K57</f>
        <v>-47.169015781231224</v>
      </c>
      <c r="Q57" s="103">
        <f>N57/K57</f>
        <v>0.88679436212504503</v>
      </c>
      <c r="R57" s="273"/>
      <c r="S57" s="1">
        <v>0.36128472222222224</v>
      </c>
      <c r="T57" s="2">
        <v>0.42533564814814817</v>
      </c>
      <c r="U57" s="104">
        <v>7.2500000000000142</v>
      </c>
      <c r="V57" s="105">
        <v>92.233333333333334</v>
      </c>
      <c r="W57" s="106"/>
      <c r="X57" s="113"/>
      <c r="Y57" s="265"/>
      <c r="Z57" s="266"/>
      <c r="AA57" s="111">
        <f>M57-J57</f>
        <v>-283.01409468738711</v>
      </c>
      <c r="AB57" s="103">
        <f>M57/J57</f>
        <v>0.88679436212504514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2215.3477913659835</v>
      </c>
      <c r="N72" s="139">
        <f t="shared" ref="N72:N77" si="18">M72/L72</f>
        <v>369.22463189433057</v>
      </c>
      <c r="O72" s="140">
        <f t="shared" ref="O72:O77" si="19">L72-I72</f>
        <v>0</v>
      </c>
      <c r="P72" s="141">
        <f t="shared" ref="P72:P77" si="20">N72-K72</f>
        <v>-47.442034772336115</v>
      </c>
      <c r="Q72" s="142">
        <f t="shared" ref="Q72:Q77" si="21">N72/K72</f>
        <v>0.88613911654639332</v>
      </c>
      <c r="R72" s="274"/>
      <c r="S72" s="143">
        <f>S56</f>
        <v>0.32180555555555557</v>
      </c>
      <c r="T72" s="144">
        <f>INDEX(T56:T71,COUNTA(T56:T71))</f>
        <v>0.42533564814814817</v>
      </c>
      <c r="U72" s="145"/>
      <c r="V72" s="156"/>
      <c r="W72" s="135"/>
      <c r="X72" s="139"/>
      <c r="Y72" s="261"/>
      <c r="Z72" s="262"/>
      <c r="AA72" s="157">
        <f t="shared" ref="AA72:AA77" si="22">M72-J72</f>
        <v>-284.65220863401646</v>
      </c>
      <c r="AB72" s="142">
        <f t="shared" ref="AB72:AB77" si="23">M72/J72</f>
        <v>0.88613911654639343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2186</v>
      </c>
      <c r="G73" s="159">
        <f t="shared" ref="G73:G77" si="24">E73*F73</f>
        <v>46889.7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2939.7086290623856</v>
      </c>
      <c r="N73" s="163">
        <f t="shared" si="18"/>
        <v>734.92715726559641</v>
      </c>
      <c r="O73" s="165">
        <f t="shared" si="19"/>
        <v>0</v>
      </c>
      <c r="P73" s="166">
        <f t="shared" si="20"/>
        <v>-90.072842734403594</v>
      </c>
      <c r="Q73" s="152">
        <f t="shared" si="21"/>
        <v>0.89082079668557135</v>
      </c>
      <c r="R73" s="272">
        <f>Q89</f>
        <v>0.88902016465497324</v>
      </c>
      <c r="S73" s="167">
        <v>0.25026620370370373</v>
      </c>
      <c r="T73" s="168">
        <v>0.28125</v>
      </c>
      <c r="U73" s="169"/>
      <c r="V73" s="170">
        <v>44.616666666666632</v>
      </c>
      <c r="W73" s="173"/>
      <c r="X73" s="151"/>
      <c r="Y73" s="275"/>
      <c r="Z73" s="276"/>
      <c r="AA73" s="109">
        <f t="shared" si="22"/>
        <v>-360.29137093761437</v>
      </c>
      <c r="AB73" s="152">
        <f t="shared" si="23"/>
        <v>0.89082079668557135</v>
      </c>
      <c r="AC73" s="277">
        <f>AB89</f>
        <v>0.88902016465497324</v>
      </c>
    </row>
    <row r="74" spans="1:29" ht="15.75" customHeight="1">
      <c r="A74" s="281"/>
      <c r="B74" s="92" t="s">
        <v>111</v>
      </c>
      <c r="C74" s="263" t="s">
        <v>115</v>
      </c>
      <c r="D74" s="264"/>
      <c r="E74" s="93">
        <v>22.28</v>
      </c>
      <c r="F74" s="94">
        <v>874</v>
      </c>
      <c r="G74" s="95">
        <f t="shared" si="24"/>
        <v>19472.72</v>
      </c>
      <c r="H74" s="96"/>
      <c r="I74" s="97">
        <v>5</v>
      </c>
      <c r="J74" s="98">
        <v>3300</v>
      </c>
      <c r="K74" s="99">
        <f t="shared" ref="K74:K77" si="25">J74/I74</f>
        <v>660</v>
      </c>
      <c r="L74" s="100">
        <v>5</v>
      </c>
      <c r="M74" s="98">
        <f>F74/V74*60</f>
        <v>2932.3392357875164</v>
      </c>
      <c r="N74" s="99">
        <f t="shared" si="18"/>
        <v>586.46784715750323</v>
      </c>
      <c r="O74" s="101">
        <f t="shared" si="19"/>
        <v>0</v>
      </c>
      <c r="P74" s="102">
        <f t="shared" si="20"/>
        <v>-73.532152842496771</v>
      </c>
      <c r="Q74" s="103">
        <f t="shared" si="21"/>
        <v>0.88858764720833827</v>
      </c>
      <c r="R74" s="273"/>
      <c r="S74" s="1">
        <v>0.28480324074074076</v>
      </c>
      <c r="T74" s="2">
        <v>0.29722222222222222</v>
      </c>
      <c r="U74" s="104">
        <v>5.1166666666666938</v>
      </c>
      <c r="V74" s="105">
        <v>17.883333333333304</v>
      </c>
      <c r="W74" s="106"/>
      <c r="X74" s="107"/>
      <c r="Y74" s="265"/>
      <c r="Z74" s="266"/>
      <c r="AA74" s="111">
        <f t="shared" si="22"/>
        <v>-367.66076421248363</v>
      </c>
      <c r="AB74" s="103">
        <f t="shared" si="23"/>
        <v>0.88858764720833827</v>
      </c>
      <c r="AC74" s="278"/>
    </row>
    <row r="75" spans="1:29" ht="15.75" customHeight="1">
      <c r="A75" s="281"/>
      <c r="B75" s="92" t="s">
        <v>111</v>
      </c>
      <c r="C75" s="263" t="s">
        <v>116</v>
      </c>
      <c r="D75" s="264"/>
      <c r="E75" s="93">
        <v>17.89</v>
      </c>
      <c r="F75" s="94">
        <v>2153</v>
      </c>
      <c r="G75" s="95">
        <f t="shared" si="24"/>
        <v>38517.17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2935.909090909091</v>
      </c>
      <c r="N75" s="99">
        <f t="shared" si="18"/>
        <v>733.97727272727275</v>
      </c>
      <c r="O75" s="101">
        <f t="shared" si="19"/>
        <v>0</v>
      </c>
      <c r="P75" s="102">
        <f t="shared" si="20"/>
        <v>-91.022727272727252</v>
      </c>
      <c r="Q75" s="103">
        <f t="shared" si="21"/>
        <v>0.88966942148760331</v>
      </c>
      <c r="R75" s="273"/>
      <c r="S75" s="1">
        <v>0.30138888888888887</v>
      </c>
      <c r="T75" s="2">
        <v>0.33194444444444443</v>
      </c>
      <c r="U75" s="104">
        <v>5.9999999999999787</v>
      </c>
      <c r="V75" s="105">
        <v>44</v>
      </c>
      <c r="W75" s="106"/>
      <c r="X75" s="107"/>
      <c r="Y75" s="265"/>
      <c r="Z75" s="266"/>
      <c r="AA75" s="111">
        <f t="shared" si="22"/>
        <v>-364.09090909090901</v>
      </c>
      <c r="AB75" s="103">
        <f t="shared" si="23"/>
        <v>0.88966942148760331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3507</v>
      </c>
      <c r="G76" s="95">
        <f t="shared" si="24"/>
        <v>75225.149999999994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2931.3211051776179</v>
      </c>
      <c r="N76" s="99">
        <f t="shared" si="18"/>
        <v>977.10703505920594</v>
      </c>
      <c r="O76" s="101">
        <f t="shared" si="19"/>
        <v>0</v>
      </c>
      <c r="P76" s="102">
        <f t="shared" si="20"/>
        <v>-122.89296494079406</v>
      </c>
      <c r="Q76" s="103">
        <f t="shared" si="21"/>
        <v>0.88827912278109633</v>
      </c>
      <c r="R76" s="273"/>
      <c r="S76" s="1">
        <v>0.33695601851851853</v>
      </c>
      <c r="T76" s="2">
        <v>0.38680555555555557</v>
      </c>
      <c r="U76" s="104">
        <v>7.2166666666667023</v>
      </c>
      <c r="V76" s="105">
        <v>71.783333333333331</v>
      </c>
      <c r="W76" s="106"/>
      <c r="X76" s="107"/>
      <c r="Y76" s="265"/>
      <c r="Z76" s="266"/>
      <c r="AA76" s="111">
        <f t="shared" si="22"/>
        <v>-368.67889482238206</v>
      </c>
      <c r="AB76" s="103">
        <f t="shared" si="23"/>
        <v>0.88827912278109633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3417</v>
      </c>
      <c r="G77" s="95">
        <f t="shared" si="24"/>
        <v>56927.22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2929.5546558704473</v>
      </c>
      <c r="N77" s="99">
        <f t="shared" si="18"/>
        <v>732.38866396761182</v>
      </c>
      <c r="O77" s="101">
        <f t="shared" si="19"/>
        <v>0</v>
      </c>
      <c r="P77" s="102">
        <f t="shared" si="20"/>
        <v>-92.611336032388181</v>
      </c>
      <c r="Q77" s="103">
        <f t="shared" si="21"/>
        <v>0.88774383511225674</v>
      </c>
      <c r="R77" s="273"/>
      <c r="S77" s="1">
        <v>0.39028935185185187</v>
      </c>
      <c r="T77" s="2">
        <v>0.43888888888888888</v>
      </c>
      <c r="U77" s="104">
        <v>5.0166666666666782</v>
      </c>
      <c r="V77" s="105">
        <v>69.983333333333292</v>
      </c>
      <c r="W77" s="106"/>
      <c r="X77" s="107"/>
      <c r="Y77" s="265"/>
      <c r="Z77" s="266"/>
      <c r="AA77" s="111">
        <f t="shared" si="22"/>
        <v>-370.44534412955272</v>
      </c>
      <c r="AB77" s="103">
        <f t="shared" si="23"/>
        <v>0.88774383511225674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2933.7665433614115</v>
      </c>
      <c r="N89" s="139">
        <f>M89/L89</f>
        <v>733.44163584035289</v>
      </c>
      <c r="O89" s="140">
        <f>L89-I89</f>
        <v>0</v>
      </c>
      <c r="P89" s="141">
        <f>N89-K89</f>
        <v>-91.558364159647113</v>
      </c>
      <c r="Q89" s="142">
        <f>N89/K89</f>
        <v>0.88902016465497324</v>
      </c>
      <c r="R89" s="274"/>
      <c r="S89" s="143">
        <f>S73</f>
        <v>0.25026620370370373</v>
      </c>
      <c r="T89" s="144">
        <f>INDEX(T73:T88,COUNTA(T73:T88))</f>
        <v>0.43888888888888888</v>
      </c>
      <c r="U89" s="145"/>
      <c r="V89" s="156"/>
      <c r="W89" s="89"/>
      <c r="X89" s="91"/>
      <c r="Y89" s="261"/>
      <c r="Z89" s="262"/>
      <c r="AA89" s="157">
        <f>M89-J89</f>
        <v>-366.23345663858845</v>
      </c>
      <c r="AB89" s="142">
        <f>M89/J89</f>
        <v>0.88902016465497324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1233</v>
      </c>
      <c r="G90" s="159">
        <f t="shared" ref="G90:G93" si="29">E90*F90</f>
        <v>22415.94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3097.5575715282589</v>
      </c>
      <c r="N90" s="163">
        <f>M90/L90</f>
        <v>1032.5191905094196</v>
      </c>
      <c r="O90" s="165">
        <f>L90-I90</f>
        <v>0</v>
      </c>
      <c r="P90" s="166">
        <f>N90-K90</f>
        <v>-167.48080949058044</v>
      </c>
      <c r="Q90" s="152">
        <f>N90/K90</f>
        <v>0.86043265875784958</v>
      </c>
      <c r="R90" s="272">
        <f>Q106</f>
        <v>0.86679638505098522</v>
      </c>
      <c r="S90" s="167">
        <v>0.25008101851851849</v>
      </c>
      <c r="T90" s="168">
        <v>0.26666666666666666</v>
      </c>
      <c r="U90" s="169"/>
      <c r="V90" s="170">
        <v>23.883333333333361</v>
      </c>
      <c r="W90" s="173"/>
      <c r="X90" s="151"/>
      <c r="Y90" s="275"/>
      <c r="Z90" s="276"/>
      <c r="AA90" s="109">
        <f>M90-J90</f>
        <v>-502.4424284717411</v>
      </c>
      <c r="AB90" s="152">
        <f>M90/J90</f>
        <v>0.86043265875784969</v>
      </c>
      <c r="AC90" s="277">
        <f>AB106</f>
        <v>0.86679638505098511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1807</v>
      </c>
      <c r="G91" s="95">
        <f t="shared" si="29"/>
        <v>32851.26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3097.7142857142826</v>
      </c>
      <c r="N91" s="99">
        <f>M91/L91</f>
        <v>1032.5714285714275</v>
      </c>
      <c r="O91" s="101">
        <f>L91-I91</f>
        <v>0</v>
      </c>
      <c r="P91" s="102">
        <f>N91-K91</f>
        <v>-167.42857142857247</v>
      </c>
      <c r="Q91" s="103">
        <f>N91/K91</f>
        <v>0.86047619047618962</v>
      </c>
      <c r="R91" s="273"/>
      <c r="S91" s="1">
        <v>0.27708333333333335</v>
      </c>
      <c r="T91" s="2">
        <v>0.30138888888888893</v>
      </c>
      <c r="U91" s="104">
        <v>15.000000000000027</v>
      </c>
      <c r="V91" s="105">
        <v>35.000000000000036</v>
      </c>
      <c r="W91" s="106"/>
      <c r="X91" s="107"/>
      <c r="Y91" s="265"/>
      <c r="Z91" s="266"/>
      <c r="AA91" s="111">
        <f>M91-J91</f>
        <v>-502.2857142857174</v>
      </c>
      <c r="AB91" s="103">
        <f>M91/J91</f>
        <v>0.86047619047618962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4221</v>
      </c>
      <c r="G92" s="95">
        <f t="shared" si="29"/>
        <v>60275.88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3099.8776009791927</v>
      </c>
      <c r="N92" s="99">
        <f>M92/L92</f>
        <v>1033.2925336597309</v>
      </c>
      <c r="O92" s="101">
        <f>L92-I92</f>
        <v>0</v>
      </c>
      <c r="P92" s="102">
        <f>N92-K92</f>
        <v>-166.70746634026909</v>
      </c>
      <c r="Q92" s="103">
        <f>N92/K92</f>
        <v>0.86107711138310905</v>
      </c>
      <c r="R92" s="273"/>
      <c r="S92" s="1">
        <v>0.31548611111111113</v>
      </c>
      <c r="T92" s="2">
        <v>0.37222222222222223</v>
      </c>
      <c r="U92" s="104">
        <v>20.299999999999976</v>
      </c>
      <c r="V92" s="105">
        <v>81.699999999999989</v>
      </c>
      <c r="W92" s="106"/>
      <c r="X92" s="107"/>
      <c r="Y92" s="265"/>
      <c r="Z92" s="266"/>
      <c r="AA92" s="111">
        <f>M92-J92</f>
        <v>-500.12239902080728</v>
      </c>
      <c r="AB92" s="103">
        <f>M92/J92</f>
        <v>0.86107711138310905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3797</v>
      </c>
      <c r="G93" s="95">
        <f t="shared" si="29"/>
        <v>53271.909999999996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2666.6406554818604</v>
      </c>
      <c r="N93" s="99">
        <f>M93/L93</f>
        <v>888.88021849395352</v>
      </c>
      <c r="O93" s="101">
        <f>L93-I93</f>
        <v>0</v>
      </c>
      <c r="P93" s="102">
        <f>N93-K93</f>
        <v>-111.11978150604648</v>
      </c>
      <c r="Q93" s="103">
        <f>N93/K93</f>
        <v>0.88888021849395349</v>
      </c>
      <c r="R93" s="273"/>
      <c r="S93" s="1">
        <v>0.38194444444444453</v>
      </c>
      <c r="T93" s="2">
        <v>0.44127314814814816</v>
      </c>
      <c r="U93" s="104">
        <v>14.00000000000011</v>
      </c>
      <c r="V93" s="105">
        <v>85.433333333333238</v>
      </c>
      <c r="W93" s="106"/>
      <c r="X93" s="107"/>
      <c r="Y93" s="265"/>
      <c r="Z93" s="266"/>
      <c r="AA93" s="111">
        <f>M93-J93</f>
        <v>-333.35934451813955</v>
      </c>
      <c r="AB93" s="103">
        <f>M93/J93</f>
        <v>0.88888021849395349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2990.4475284258988</v>
      </c>
      <c r="N106" s="139">
        <f t="shared" ref="N106:N112" si="34">M106/L106</f>
        <v>996.81584280863296</v>
      </c>
      <c r="O106" s="140">
        <f t="shared" ref="O106:O112" si="35">L106-I106</f>
        <v>0</v>
      </c>
      <c r="P106" s="141">
        <f t="shared" ref="P106:P112" si="36">N106-K106</f>
        <v>-153.18415719136704</v>
      </c>
      <c r="Q106" s="142">
        <f t="shared" ref="Q106:Q112" si="37">N106/K106</f>
        <v>0.86679638505098522</v>
      </c>
      <c r="R106" s="274"/>
      <c r="S106" s="143">
        <f>S90</f>
        <v>0.25008101851851849</v>
      </c>
      <c r="T106" s="144">
        <f>INDEX(T90:T105,COUNTA(T90:T105))</f>
        <v>0.44127314814814816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-459.55247157410122</v>
      </c>
      <c r="AB106" s="142">
        <f t="shared" ref="AB106:AB112" si="39">M106/J106</f>
        <v>0.86679638505098511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1205</v>
      </c>
      <c r="G107" s="159">
        <f t="shared" ref="G107:G112" si="40">E107*F107</f>
        <v>30161.15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2903.6144578313279</v>
      </c>
      <c r="N107" s="163">
        <f t="shared" si="34"/>
        <v>725.90361445783196</v>
      </c>
      <c r="O107" s="165">
        <f t="shared" si="35"/>
        <v>0</v>
      </c>
      <c r="P107" s="166">
        <f t="shared" si="36"/>
        <v>-99.096385542168036</v>
      </c>
      <c r="Q107" s="152">
        <f t="shared" si="37"/>
        <v>0.87988316903979635</v>
      </c>
      <c r="R107" s="272">
        <f>Q123</f>
        <v>0.88372333954972127</v>
      </c>
      <c r="S107" s="167">
        <v>0.25006944444444446</v>
      </c>
      <c r="T107" s="168">
        <v>0.2673611111111111</v>
      </c>
      <c r="U107" s="169"/>
      <c r="V107" s="170">
        <v>24.899999999999977</v>
      </c>
      <c r="W107" s="168"/>
      <c r="X107" s="171"/>
      <c r="Y107" s="275"/>
      <c r="Z107" s="276"/>
      <c r="AA107" s="109">
        <f t="shared" si="38"/>
        <v>-396.38554216867215</v>
      </c>
      <c r="AB107" s="152">
        <f t="shared" si="39"/>
        <v>0.87988316903979635</v>
      </c>
      <c r="AC107" s="277">
        <f>AB123</f>
        <v>0.88372333954972115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954</v>
      </c>
      <c r="G108" s="95">
        <f t="shared" si="40"/>
        <v>24279.3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2903.1276415891812</v>
      </c>
      <c r="N108" s="99">
        <f t="shared" si="34"/>
        <v>725.78191039729529</v>
      </c>
      <c r="O108" s="101">
        <f t="shared" si="35"/>
        <v>0</v>
      </c>
      <c r="P108" s="102">
        <f t="shared" si="36"/>
        <v>-99.218089602704708</v>
      </c>
      <c r="Q108" s="103">
        <f t="shared" si="37"/>
        <v>0.87973564896641854</v>
      </c>
      <c r="R108" s="273"/>
      <c r="S108" s="1">
        <v>0.2786689814814815</v>
      </c>
      <c r="T108" s="2">
        <v>0.29236111111111113</v>
      </c>
      <c r="U108" s="104">
        <v>16.283333333333374</v>
      </c>
      <c r="V108" s="105">
        <v>19.716666666666658</v>
      </c>
      <c r="W108" s="106"/>
      <c r="X108" s="113"/>
      <c r="Y108" s="265"/>
      <c r="Z108" s="266"/>
      <c r="AA108" s="111">
        <f t="shared" si="38"/>
        <v>-396.87235841081883</v>
      </c>
      <c r="AB108" s="103">
        <f t="shared" si="39"/>
        <v>0.87973564896641854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185</v>
      </c>
      <c r="G109" s="95">
        <f t="shared" si="40"/>
        <v>4945.05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2908.2969432313926</v>
      </c>
      <c r="N109" s="99">
        <f t="shared" si="34"/>
        <v>727.07423580784814</v>
      </c>
      <c r="O109" s="101">
        <f t="shared" si="35"/>
        <v>0</v>
      </c>
      <c r="P109" s="102">
        <f t="shared" si="36"/>
        <v>-97.92576419215186</v>
      </c>
      <c r="Q109" s="103">
        <f t="shared" si="37"/>
        <v>0.88130210400951292</v>
      </c>
      <c r="R109" s="273"/>
      <c r="S109" s="1">
        <v>0.30221064814814813</v>
      </c>
      <c r="T109" s="2">
        <v>0.30486111111111114</v>
      </c>
      <c r="U109" s="104">
        <v>14.183333333333286</v>
      </c>
      <c r="V109" s="105">
        <v>3.8166666666667304</v>
      </c>
      <c r="W109" s="106"/>
      <c r="X109" s="113"/>
      <c r="Y109" s="265"/>
      <c r="Z109" s="266"/>
      <c r="AA109" s="111">
        <f t="shared" si="38"/>
        <v>-391.70305676860744</v>
      </c>
      <c r="AB109" s="103">
        <f t="shared" si="39"/>
        <v>0.88130210400951292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1561</v>
      </c>
      <c r="G110" s="95">
        <f t="shared" si="40"/>
        <v>46830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2678.5510009532909</v>
      </c>
      <c r="N110" s="99">
        <f t="shared" si="34"/>
        <v>669.63775023832272</v>
      </c>
      <c r="O110" s="101">
        <f t="shared" si="35"/>
        <v>0</v>
      </c>
      <c r="P110" s="102">
        <f t="shared" si="36"/>
        <v>-80.362249761677276</v>
      </c>
      <c r="Q110" s="103">
        <f t="shared" si="37"/>
        <v>0.89285033365109701</v>
      </c>
      <c r="R110" s="273"/>
      <c r="S110" s="1">
        <v>0.31738425925925928</v>
      </c>
      <c r="T110" s="2">
        <v>0.34166666666666667</v>
      </c>
      <c r="U110" s="104">
        <v>18.033333333333328</v>
      </c>
      <c r="V110" s="105">
        <v>34.96666666666664</v>
      </c>
      <c r="W110" s="106"/>
      <c r="X110" s="107"/>
      <c r="Y110" s="265"/>
      <c r="Z110" s="266"/>
      <c r="AA110" s="111">
        <f t="shared" si="38"/>
        <v>-321.4489990467091</v>
      </c>
      <c r="AB110" s="103">
        <f t="shared" si="39"/>
        <v>0.89285033365109701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1414</v>
      </c>
      <c r="G111" s="95">
        <f t="shared" si="40"/>
        <v>35095.480000000003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2897.2111553784866</v>
      </c>
      <c r="N111" s="99">
        <f t="shared" si="34"/>
        <v>724.30278884462166</v>
      </c>
      <c r="O111" s="101">
        <f t="shared" si="35"/>
        <v>0</v>
      </c>
      <c r="P111" s="102">
        <f t="shared" si="36"/>
        <v>-100.69721115537834</v>
      </c>
      <c r="Q111" s="103">
        <f t="shared" si="37"/>
        <v>0.87794277435711721</v>
      </c>
      <c r="R111" s="273"/>
      <c r="S111" s="1">
        <v>0.35347222222222224</v>
      </c>
      <c r="T111" s="2">
        <v>0.37380787037037039</v>
      </c>
      <c r="U111" s="104">
        <v>17.000000000000021</v>
      </c>
      <c r="V111" s="105">
        <v>29.283333333333328</v>
      </c>
      <c r="W111" s="106"/>
      <c r="X111" s="107"/>
      <c r="Y111" s="265"/>
      <c r="Z111" s="266"/>
      <c r="AA111" s="111">
        <f t="shared" si="38"/>
        <v>-402.78884462151336</v>
      </c>
      <c r="AB111" s="103">
        <f t="shared" si="39"/>
        <v>0.87794277435711721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2325</v>
      </c>
      <c r="G112" s="115">
        <f t="shared" si="40"/>
        <v>69750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2676.6869203709662</v>
      </c>
      <c r="N112" s="99">
        <f t="shared" si="34"/>
        <v>892.22897345698868</v>
      </c>
      <c r="O112" s="101">
        <f t="shared" si="35"/>
        <v>0</v>
      </c>
      <c r="P112" s="102">
        <f t="shared" si="36"/>
        <v>-107.77102654301132</v>
      </c>
      <c r="Q112" s="103">
        <f t="shared" si="37"/>
        <v>0.89222897345698871</v>
      </c>
      <c r="R112" s="273"/>
      <c r="S112" s="1">
        <v>0.3840277777777778</v>
      </c>
      <c r="T112" s="2">
        <v>0.42021990740740739</v>
      </c>
      <c r="U112" s="104">
        <v>14.716666666666676</v>
      </c>
      <c r="V112" s="105">
        <v>52.116666666666603</v>
      </c>
      <c r="W112" s="106"/>
      <c r="X112" s="4"/>
      <c r="Y112" s="265"/>
      <c r="Z112" s="266"/>
      <c r="AA112" s="111">
        <f t="shared" si="38"/>
        <v>-323.31307962903384</v>
      </c>
      <c r="AB112" s="103">
        <f t="shared" si="39"/>
        <v>0.89222897345698871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2827.9146865591078</v>
      </c>
      <c r="N123" s="139">
        <f>M123/L123</f>
        <v>737.71687475454985</v>
      </c>
      <c r="O123" s="140">
        <f>L123-I123</f>
        <v>0</v>
      </c>
      <c r="P123" s="141">
        <f>N123-K123</f>
        <v>-97.06573394110228</v>
      </c>
      <c r="Q123" s="142">
        <f>N123/K123</f>
        <v>0.88372333954972127</v>
      </c>
      <c r="R123" s="274"/>
      <c r="S123" s="143">
        <f>S107</f>
        <v>0.25006944444444446</v>
      </c>
      <c r="T123" s="144">
        <f>INDEX(T107:T122,COUNTA(T107:T122))</f>
        <v>0.42021990740740739</v>
      </c>
      <c r="U123" s="145"/>
      <c r="V123" s="156"/>
      <c r="W123" s="135"/>
      <c r="X123" s="139"/>
      <c r="Y123" s="261"/>
      <c r="Z123" s="262"/>
      <c r="AA123" s="157">
        <f>M123-J123</f>
        <v>-372.08531344089215</v>
      </c>
      <c r="AB123" s="142">
        <f>M123/J123</f>
        <v>0.88372333954972115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388</v>
      </c>
      <c r="G124" s="159">
        <f t="shared" ref="G124:G127" si="45">E124*F124</f>
        <v>5206.96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3167.3469387755663</v>
      </c>
      <c r="N124" s="163">
        <f>M124/L124</f>
        <v>527.89115646259438</v>
      </c>
      <c r="O124" s="165">
        <f>L124-I124</f>
        <v>0</v>
      </c>
      <c r="P124" s="166">
        <f>N124-K124</f>
        <v>-72.108843537405619</v>
      </c>
      <c r="Q124" s="152">
        <f>N124/K124</f>
        <v>0.87981859410432395</v>
      </c>
      <c r="R124" s="272">
        <f>Q140</f>
        <v>0.86953858422962804</v>
      </c>
      <c r="S124" s="167">
        <v>0.70833333333333337</v>
      </c>
      <c r="T124" s="168">
        <v>0.71343749999999995</v>
      </c>
      <c r="U124" s="169"/>
      <c r="V124" s="170">
        <v>7.34999999999987</v>
      </c>
      <c r="W124" s="168"/>
      <c r="X124" s="171"/>
      <c r="Y124" s="275"/>
      <c r="Z124" s="276"/>
      <c r="AA124" s="109">
        <f>M124-J124</f>
        <v>-432.65306122443371</v>
      </c>
      <c r="AB124" s="152">
        <f>M124/J124</f>
        <v>0.87981859410432395</v>
      </c>
      <c r="AC124" s="277">
        <f>AB140</f>
        <v>0.86953858422962804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1453</v>
      </c>
      <c r="G125" s="95">
        <f t="shared" si="45"/>
        <v>37254.92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3134.0922708208354</v>
      </c>
      <c r="N125" s="99">
        <f>M125/L125</f>
        <v>284.91747916553049</v>
      </c>
      <c r="O125" s="101">
        <f>L125-I125</f>
        <v>0</v>
      </c>
      <c r="P125" s="102">
        <f>N125-K125</f>
        <v>-42.355248107196758</v>
      </c>
      <c r="Q125" s="103">
        <f>N125/K125</f>
        <v>0.87058118633912096</v>
      </c>
      <c r="R125" s="273"/>
      <c r="S125" s="1">
        <v>0.71887731481481476</v>
      </c>
      <c r="T125" s="2">
        <v>0.73819444444444449</v>
      </c>
      <c r="U125" s="104">
        <v>7.8333333333333321</v>
      </c>
      <c r="V125" s="105">
        <v>27.816666666666805</v>
      </c>
      <c r="W125" s="106"/>
      <c r="X125" s="113"/>
      <c r="Y125" s="265"/>
      <c r="Z125" s="266"/>
      <c r="AA125" s="111">
        <f>M125-J125</f>
        <v>-465.90772917916456</v>
      </c>
      <c r="AB125" s="103">
        <f>M125/J125</f>
        <v>0.87058118633912096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1789</v>
      </c>
      <c r="G126" s="95">
        <f t="shared" si="45"/>
        <v>52811.28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3108.3011583011571</v>
      </c>
      <c r="N126" s="99">
        <f>M126/L126</f>
        <v>182.84124460595041</v>
      </c>
      <c r="O126" s="101">
        <f>L126-I126</f>
        <v>0</v>
      </c>
      <c r="P126" s="102">
        <f>N126-K126</f>
        <v>-28.92346127640252</v>
      </c>
      <c r="Q126" s="103">
        <f>N126/K126</f>
        <v>0.86341698841698811</v>
      </c>
      <c r="R126" s="273"/>
      <c r="S126" s="1">
        <v>0.74268518518518523</v>
      </c>
      <c r="T126" s="2">
        <v>0.76666666666666672</v>
      </c>
      <c r="U126" s="104">
        <v>6.466666666666665</v>
      </c>
      <c r="V126" s="105">
        <v>34.533333333333346</v>
      </c>
      <c r="W126" s="106"/>
      <c r="X126" s="113"/>
      <c r="Y126" s="265"/>
      <c r="Z126" s="266"/>
      <c r="AA126" s="111">
        <f>M126-J126</f>
        <v>-491.6988416988429</v>
      </c>
      <c r="AB126" s="103">
        <f>M126/J126</f>
        <v>0.86341698841698811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1905</v>
      </c>
      <c r="G127" s="95">
        <f t="shared" si="45"/>
        <v>56864.25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3111.6152450090844</v>
      </c>
      <c r="N127" s="99">
        <f>M127/L127</f>
        <v>183.03619088288733</v>
      </c>
      <c r="O127" s="101">
        <f>L127-I127</f>
        <v>0</v>
      </c>
      <c r="P127" s="102">
        <f>N127-K127</f>
        <v>-28.728514999465602</v>
      </c>
      <c r="Q127" s="103">
        <f>N127/K127</f>
        <v>0.86433756805807904</v>
      </c>
      <c r="R127" s="273"/>
      <c r="S127" s="1">
        <v>0.76962962962962966</v>
      </c>
      <c r="T127" s="2">
        <v>0.79513888888888884</v>
      </c>
      <c r="U127" s="104">
        <v>4.2666666666666409</v>
      </c>
      <c r="V127" s="105">
        <v>36.733333333333213</v>
      </c>
      <c r="W127" s="106"/>
      <c r="X127" s="107"/>
      <c r="Y127" s="265"/>
      <c r="Z127" s="266"/>
      <c r="AA127" s="111">
        <f>M127-J127</f>
        <v>-488.38475499091555</v>
      </c>
      <c r="AB127" s="103">
        <f>M127/J127</f>
        <v>0.86433756805807904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3130.3389032266609</v>
      </c>
      <c r="N140" s="139">
        <f>M140/L140</f>
        <v>245.51677672365969</v>
      </c>
      <c r="O140" s="140">
        <f>L140-I140</f>
        <v>0</v>
      </c>
      <c r="P140" s="141">
        <f>N140-K140</f>
        <v>-36.83616445281092</v>
      </c>
      <c r="Q140" s="142">
        <f>N140/K140</f>
        <v>0.86953858422962804</v>
      </c>
      <c r="R140" s="274"/>
      <c r="S140" s="143">
        <f>S124</f>
        <v>0.70833333333333337</v>
      </c>
      <c r="T140" s="144">
        <f>INDEX(T124:T139,COUNTA(T124:T139))</f>
        <v>0.79513888888888884</v>
      </c>
      <c r="U140" s="145"/>
      <c r="V140" s="156"/>
      <c r="W140" s="135"/>
      <c r="X140" s="139"/>
      <c r="Y140" s="261"/>
      <c r="Z140" s="262"/>
      <c r="AA140" s="157">
        <f>M140-J140</f>
        <v>-469.66109677333907</v>
      </c>
      <c r="AB140" s="142">
        <f>M140/J140</f>
        <v>0.86953858422962804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1156</v>
      </c>
      <c r="G141" s="159">
        <f t="shared" ref="G141:G144" si="49">E141*F141</f>
        <v>31882.48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2628.9324068224869</v>
      </c>
      <c r="N141" s="163">
        <f>M141/L141</f>
        <v>657.23310170562172</v>
      </c>
      <c r="O141" s="165">
        <f>L141-I141</f>
        <v>0</v>
      </c>
      <c r="P141" s="166">
        <f>N141-K141</f>
        <v>-92.766898294378279</v>
      </c>
      <c r="Q141" s="152">
        <f>N141/K141</f>
        <v>0.87631080227416225</v>
      </c>
      <c r="R141" s="272">
        <f>Q157</f>
        <v>0.88281375823368191</v>
      </c>
      <c r="S141" s="167">
        <v>0.70833333333333337</v>
      </c>
      <c r="T141" s="168">
        <v>0.72665509259259264</v>
      </c>
      <c r="U141" s="169"/>
      <c r="V141" s="170">
        <v>26.383333333333354</v>
      </c>
      <c r="W141" s="173"/>
      <c r="X141" s="151"/>
      <c r="Y141" s="275"/>
      <c r="Z141" s="276"/>
      <c r="AA141" s="109">
        <f>M141-J141</f>
        <v>-371.06759317751312</v>
      </c>
      <c r="AB141" s="152">
        <f>M141/J141</f>
        <v>0.87631080227416225</v>
      </c>
      <c r="AC141" s="277">
        <f>AB157</f>
        <v>0.8828137582336818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911</v>
      </c>
      <c r="G142" s="95">
        <f t="shared" si="49"/>
        <v>22000.649999999998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2627.8846153846084</v>
      </c>
      <c r="N142" s="99">
        <f>M142/L142</f>
        <v>656.97115384615211</v>
      </c>
      <c r="O142" s="101">
        <f>L142-I142</f>
        <v>0</v>
      </c>
      <c r="P142" s="102">
        <f>N142-K142</f>
        <v>-93.028846153847894</v>
      </c>
      <c r="Q142" s="103">
        <f>N142/K142</f>
        <v>0.87596153846153613</v>
      </c>
      <c r="R142" s="273"/>
      <c r="S142" s="1">
        <v>0.73</v>
      </c>
      <c r="T142" s="2">
        <v>0.74444444444444446</v>
      </c>
      <c r="U142" s="104">
        <v>4.816666666666567</v>
      </c>
      <c r="V142" s="105">
        <v>20.800000000000054</v>
      </c>
      <c r="W142" s="106"/>
      <c r="X142" s="107"/>
      <c r="Y142" s="265"/>
      <c r="Z142" s="266"/>
      <c r="AA142" s="111">
        <f>M142-J142</f>
        <v>-372.11538461539158</v>
      </c>
      <c r="AB142" s="103">
        <f>M142/J142</f>
        <v>0.87596153846153613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3587</v>
      </c>
      <c r="G143" s="95">
        <f t="shared" si="49"/>
        <v>59902.899999999994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2931.4869466515293</v>
      </c>
      <c r="N143" s="99">
        <f>M143/L143</f>
        <v>977.16231555050979</v>
      </c>
      <c r="O143" s="101">
        <f>L143-I143</f>
        <v>0</v>
      </c>
      <c r="P143" s="102">
        <f>N143-K143</f>
        <v>-122.83768444949021</v>
      </c>
      <c r="Q143" s="103">
        <f>N143/K143</f>
        <v>0.88832937777319076</v>
      </c>
      <c r="R143" s="273"/>
      <c r="S143" s="1">
        <v>0.74930555555555556</v>
      </c>
      <c r="T143" s="2">
        <v>0.8002893518518519</v>
      </c>
      <c r="U143" s="104">
        <v>6.9999999999999751</v>
      </c>
      <c r="V143" s="105">
        <v>73.416666666666742</v>
      </c>
      <c r="W143" s="106"/>
      <c r="X143" s="107"/>
      <c r="Y143" s="265"/>
      <c r="Z143" s="266"/>
      <c r="AA143" s="111">
        <f>M143-J143</f>
        <v>-368.51305334847075</v>
      </c>
      <c r="AB143" s="103">
        <f>M143/J143</f>
        <v>0.88832937777319065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5567</v>
      </c>
      <c r="G144" s="95">
        <f t="shared" si="49"/>
        <v>99593.63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2935.1493848857672</v>
      </c>
      <c r="N144" s="99">
        <f>M144/L144</f>
        <v>733.78734622144179</v>
      </c>
      <c r="O144" s="101">
        <f>L144-I144</f>
        <v>0</v>
      </c>
      <c r="P144" s="102">
        <f>N144-K144</f>
        <v>-91.212653778558206</v>
      </c>
      <c r="Q144" s="103">
        <f>N144/K144</f>
        <v>0.88943920754114159</v>
      </c>
      <c r="R144" s="273"/>
      <c r="S144" s="1">
        <v>0.80500000000000005</v>
      </c>
      <c r="T144" s="2">
        <v>0.88402777777777775</v>
      </c>
      <c r="U144" s="104">
        <v>6.7833333333333279</v>
      </c>
      <c r="V144" s="105">
        <v>113.79999999999988</v>
      </c>
      <c r="W144" s="106"/>
      <c r="X144" s="107"/>
      <c r="Y144" s="265"/>
      <c r="Z144" s="266"/>
      <c r="AA144" s="111">
        <f>M144-J144</f>
        <v>-364.85061511423282</v>
      </c>
      <c r="AB144" s="103">
        <f>M144/J144</f>
        <v>0.88943920754114159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2780.8633384360978</v>
      </c>
      <c r="N157" s="139">
        <f>M157/L157</f>
        <v>741.56355691629278</v>
      </c>
      <c r="O157" s="140">
        <f>L157-I157</f>
        <v>0</v>
      </c>
      <c r="P157" s="141">
        <f>N157-K157</f>
        <v>-98.436443083707218</v>
      </c>
      <c r="Q157" s="142">
        <f>N157/K157</f>
        <v>0.88281375823368191</v>
      </c>
      <c r="R157" s="274"/>
      <c r="S157" s="143">
        <f>S141</f>
        <v>0.70833333333333337</v>
      </c>
      <c r="T157" s="144">
        <f>INDEX(T141:T156,COUNTA(T141:T156))</f>
        <v>0.88402777777777775</v>
      </c>
      <c r="U157" s="145"/>
      <c r="V157" s="156"/>
      <c r="W157" s="89"/>
      <c r="X157" s="91"/>
      <c r="Y157" s="261"/>
      <c r="Z157" s="262"/>
      <c r="AA157" s="157">
        <f>M157-J157</f>
        <v>-369.13666156390218</v>
      </c>
      <c r="AB157" s="142">
        <f>M157/J157</f>
        <v>0.8828137582336818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1841</v>
      </c>
      <c r="G158" s="159">
        <f t="shared" ref="G158:G160" si="54">E158*F158</f>
        <v>41017.480000000003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2928.6787450287161</v>
      </c>
      <c r="N158" s="163">
        <f>M158/L158</f>
        <v>585.73574900574317</v>
      </c>
      <c r="O158" s="165">
        <f>L158-I158</f>
        <v>0</v>
      </c>
      <c r="P158" s="166">
        <f>N158-K158</f>
        <v>-74.264250994256827</v>
      </c>
      <c r="Q158" s="152">
        <f>N158/K158</f>
        <v>0.88747840758445939</v>
      </c>
      <c r="R158" s="272">
        <f>Q174</f>
        <v>0.88823597014943434</v>
      </c>
      <c r="S158" s="167">
        <v>0.70853009259259259</v>
      </c>
      <c r="T158" s="168">
        <v>0.73472222222222228</v>
      </c>
      <c r="U158" s="169"/>
      <c r="V158" s="170">
        <v>37.716666666666754</v>
      </c>
      <c r="W158" s="173"/>
      <c r="X158" s="151"/>
      <c r="Y158" s="275"/>
      <c r="Z158" s="276"/>
      <c r="AA158" s="109">
        <f>M158-J158</f>
        <v>-371.32125497128391</v>
      </c>
      <c r="AB158" s="152">
        <f>M158/J158</f>
        <v>0.88747840758445939</v>
      </c>
      <c r="AC158" s="277">
        <f>AB174</f>
        <v>0.88823597014943423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1254</v>
      </c>
      <c r="G159" s="95">
        <f t="shared" si="54"/>
        <v>22797.72</v>
      </c>
      <c r="H159" s="96"/>
      <c r="I159" s="97">
        <v>4</v>
      </c>
      <c r="J159" s="98">
        <v>3300</v>
      </c>
      <c r="K159" s="99">
        <f t="shared" ref="K159:K197" si="55">J159/I159</f>
        <v>825</v>
      </c>
      <c r="L159" s="100">
        <v>4</v>
      </c>
      <c r="M159" s="98">
        <f>F159/V159*60</f>
        <v>2929.5262816353115</v>
      </c>
      <c r="N159" s="99">
        <f>M159/L159</f>
        <v>732.38157040882788</v>
      </c>
      <c r="O159" s="101">
        <f>L159-I159</f>
        <v>0</v>
      </c>
      <c r="P159" s="102">
        <f>N159-K159</f>
        <v>-92.618429591172116</v>
      </c>
      <c r="Q159" s="103">
        <f>N159/K159</f>
        <v>0.88773523685918532</v>
      </c>
      <c r="R159" s="273"/>
      <c r="S159" s="1">
        <v>0.73910879629629633</v>
      </c>
      <c r="T159" s="2">
        <v>0.75694444444444442</v>
      </c>
      <c r="U159" s="104">
        <v>6.3166666666666416</v>
      </c>
      <c r="V159" s="105">
        <v>25.683333333333245</v>
      </c>
      <c r="W159" s="106"/>
      <c r="X159" s="107"/>
      <c r="Y159" s="265"/>
      <c r="Z159" s="266"/>
      <c r="AA159" s="111">
        <f>M159-J159</f>
        <v>-370.47371836468847</v>
      </c>
      <c r="AB159" s="103">
        <f>M159/J159</f>
        <v>0.88773523685918532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8435</v>
      </c>
      <c r="G160" s="95">
        <f t="shared" si="54"/>
        <v>140527.1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2935.3310778153718</v>
      </c>
      <c r="N160" s="99">
        <f>M160/L160</f>
        <v>733.83276945384296</v>
      </c>
      <c r="O160" s="101">
        <f>L160-I160</f>
        <v>0</v>
      </c>
      <c r="P160" s="102">
        <f>N160-K160</f>
        <v>-91.167230546157043</v>
      </c>
      <c r="Q160" s="103">
        <f>N160/K160</f>
        <v>0.88949426600465809</v>
      </c>
      <c r="R160" s="273"/>
      <c r="S160" s="1">
        <v>0.76041666666666674</v>
      </c>
      <c r="T160" s="2">
        <v>0.88015046296296295</v>
      </c>
      <c r="U160" s="104">
        <v>5.0000000000001421</v>
      </c>
      <c r="V160" s="105">
        <v>172.41666666666654</v>
      </c>
      <c r="W160" s="106"/>
      <c r="X160" s="107"/>
      <c r="Y160" s="265"/>
      <c r="Z160" s="266"/>
      <c r="AA160" s="111">
        <f>M160-J160</f>
        <v>-364.66892218462817</v>
      </c>
      <c r="AB160" s="103">
        <f>M160/J160</f>
        <v>0.88949426600465809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2931.1787014931328</v>
      </c>
      <c r="N174" s="139">
        <f>M174/L174</f>
        <v>676.42585419072304</v>
      </c>
      <c r="O174" s="140">
        <f>L174-I174</f>
        <v>0</v>
      </c>
      <c r="P174" s="141">
        <f>N174-K174</f>
        <v>-85.112607347738503</v>
      </c>
      <c r="Q174" s="142">
        <f>N174/K174</f>
        <v>0.88823597014943434</v>
      </c>
      <c r="R174" s="274"/>
      <c r="S174" s="143">
        <f>S158</f>
        <v>0.70853009259259259</v>
      </c>
      <c r="T174" s="144">
        <f>INDEX(T158:T173,COUNTA(T158:T173))</f>
        <v>0.88015046296296295</v>
      </c>
      <c r="U174" s="145"/>
      <c r="V174" s="156"/>
      <c r="W174" s="89"/>
      <c r="X174" s="91"/>
      <c r="Y174" s="261"/>
      <c r="Z174" s="262"/>
      <c r="AA174" s="157">
        <f>M174-J174</f>
        <v>-368.82129850686715</v>
      </c>
      <c r="AB174" s="142">
        <f>M174/J174</f>
        <v>0.88823597014943423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1463</v>
      </c>
      <c r="G175" s="159">
        <f t="shared" ref="G175:G178" si="59">E175*F175</f>
        <v>20525.89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2666.7341772151917</v>
      </c>
      <c r="N175" s="163">
        <f>M175/L175</f>
        <v>888.91139240506391</v>
      </c>
      <c r="O175" s="165">
        <f>L175-I175</f>
        <v>0</v>
      </c>
      <c r="P175" s="166">
        <f>N175-K175</f>
        <v>-111.08860759493609</v>
      </c>
      <c r="Q175" s="152">
        <f>N175/K175</f>
        <v>0.88891139240506389</v>
      </c>
      <c r="R175" s="272">
        <f>Q191</f>
        <v>0.88100781199895883</v>
      </c>
      <c r="S175" s="167">
        <v>0.70839120370370368</v>
      </c>
      <c r="T175" s="168">
        <v>0.73124999999999996</v>
      </c>
      <c r="U175" s="169"/>
      <c r="V175" s="170">
        <v>32.916666666666643</v>
      </c>
      <c r="W175" s="173"/>
      <c r="X175" s="151"/>
      <c r="Y175" s="275"/>
      <c r="Z175" s="276"/>
      <c r="AA175" s="109">
        <f>M175-J175</f>
        <v>-333.26582278480828</v>
      </c>
      <c r="AB175" s="152">
        <f>M175/J175</f>
        <v>0.88891139240506389</v>
      </c>
      <c r="AC175" s="277">
        <f>AB191</f>
        <v>0.88100781199895883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2237</v>
      </c>
      <c r="G176" s="95">
        <f t="shared" si="59"/>
        <v>40668.659999999996</v>
      </c>
      <c r="H176" s="96"/>
      <c r="I176" s="97">
        <v>4</v>
      </c>
      <c r="J176" s="98">
        <v>3000</v>
      </c>
      <c r="K176" s="99">
        <f t="shared" si="55"/>
        <v>750</v>
      </c>
      <c r="L176" s="100">
        <v>4</v>
      </c>
      <c r="M176" s="98">
        <f>F176/V176*60</f>
        <v>2668.3896620278319</v>
      </c>
      <c r="N176" s="99">
        <f>M176/L176</f>
        <v>667.09741550695799</v>
      </c>
      <c r="O176" s="101">
        <f>L176-I176</f>
        <v>0</v>
      </c>
      <c r="P176" s="102">
        <f>N176-K176</f>
        <v>-82.902584493042013</v>
      </c>
      <c r="Q176" s="103">
        <f>N176/K176</f>
        <v>0.88946322067594397</v>
      </c>
      <c r="R176" s="273"/>
      <c r="S176" s="1">
        <v>0.74097222222222225</v>
      </c>
      <c r="T176" s="2">
        <v>0.77590277777777783</v>
      </c>
      <c r="U176" s="104">
        <v>14.00000000000011</v>
      </c>
      <c r="V176" s="105">
        <v>50.300000000000026</v>
      </c>
      <c r="W176" s="106"/>
      <c r="X176" s="107"/>
      <c r="Y176" s="265"/>
      <c r="Z176" s="266"/>
      <c r="AA176" s="111">
        <f>M176-J176</f>
        <v>-331.61033797216805</v>
      </c>
      <c r="AB176" s="103">
        <f>M176/J176</f>
        <v>0.88946322067594397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5516</v>
      </c>
      <c r="G177" s="95">
        <f t="shared" si="59"/>
        <v>78768.479999999996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3099.843896347174</v>
      </c>
      <c r="N177" s="99">
        <f>M177/L177</f>
        <v>1033.2812987823913</v>
      </c>
      <c r="O177" s="101">
        <f>L177-I177</f>
        <v>0</v>
      </c>
      <c r="P177" s="102">
        <f>N177-K177</f>
        <v>-166.71870121760867</v>
      </c>
      <c r="Q177" s="103">
        <f>N177/K177</f>
        <v>0.86106774898532612</v>
      </c>
      <c r="R177" s="273"/>
      <c r="S177" s="1">
        <v>0.78627314814814819</v>
      </c>
      <c r="T177" s="2">
        <v>0.86041666666666672</v>
      </c>
      <c r="U177" s="104">
        <v>14.933333333333323</v>
      </c>
      <c r="V177" s="105">
        <v>106.76666666666668</v>
      </c>
      <c r="W177" s="106">
        <v>0.86041666666666672</v>
      </c>
      <c r="X177" s="107">
        <v>0.91340277777777779</v>
      </c>
      <c r="Y177" s="265"/>
      <c r="Z177" s="266"/>
      <c r="AA177" s="111">
        <f>M177-J177</f>
        <v>-500.156103652826</v>
      </c>
      <c r="AB177" s="103">
        <f>M177/J177</f>
        <v>0.86106774898532612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6962</v>
      </c>
      <c r="G178" s="95">
        <f t="shared" si="59"/>
        <v>97676.86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2665.7306955966837</v>
      </c>
      <c r="N178" s="99">
        <f>M178/L178</f>
        <v>888.57689853222791</v>
      </c>
      <c r="O178" s="101">
        <f>L178-I178</f>
        <v>0</v>
      </c>
      <c r="P178" s="102">
        <f>N178-K178</f>
        <v>-111.42310146777209</v>
      </c>
      <c r="Q178" s="103">
        <f>N178/K178</f>
        <v>0.88857689853222788</v>
      </c>
      <c r="R178" s="273"/>
      <c r="S178" s="1">
        <v>0.91340277777777779</v>
      </c>
      <c r="T178" s="2">
        <v>1.0222222222222221</v>
      </c>
      <c r="U178" s="104">
        <v>76.29999999999994</v>
      </c>
      <c r="V178" s="105">
        <v>156.69999999999987</v>
      </c>
      <c r="W178" s="106"/>
      <c r="X178" s="107"/>
      <c r="Y178" s="265"/>
      <c r="Z178" s="266"/>
      <c r="AA178" s="111">
        <f>M178-J178</f>
        <v>-334.26930440331626</v>
      </c>
      <c r="AB178" s="103">
        <f>M178/J178</f>
        <v>0.88857689853222788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2775.1746077967205</v>
      </c>
      <c r="N191" s="139">
        <f t="shared" ref="N191:N197" si="63">M191/L191</f>
        <v>853.89987932206782</v>
      </c>
      <c r="O191" s="140">
        <f t="shared" ref="O191:O197" si="64">L191-I191</f>
        <v>0</v>
      </c>
      <c r="P191" s="141">
        <f t="shared" ref="P191:P197" si="65">N191-K191</f>
        <v>-115.33088990870147</v>
      </c>
      <c r="Q191" s="142">
        <f t="shared" ref="Q191:Q197" si="66">N191/K191</f>
        <v>0.88100781199895883</v>
      </c>
      <c r="R191" s="274"/>
      <c r="S191" s="143">
        <f>S175</f>
        <v>0.70839120370370368</v>
      </c>
      <c r="T191" s="144">
        <f>INDEX(T175:T190,COUNTA(T175:T190))</f>
        <v>1.0222222222222221</v>
      </c>
      <c r="U191" s="145"/>
      <c r="V191" s="156"/>
      <c r="W191" s="89"/>
      <c r="X191" s="91"/>
      <c r="Y191" s="261"/>
      <c r="Z191" s="262"/>
      <c r="AA191" s="157">
        <f t="shared" ref="AA191:AA197" si="67">M191-J191</f>
        <v>-374.82539220327953</v>
      </c>
      <c r="AB191" s="142">
        <f t="shared" ref="AB191:AB197" si="68">M191/J191</f>
        <v>0.88100781199895883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1099</v>
      </c>
      <c r="G192" s="159">
        <f t="shared" ref="G192:G197" si="69">E192*F192</f>
        <v>19979.82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0">F192/V192*60</f>
        <v>3095.7746478873278</v>
      </c>
      <c r="N192" s="163">
        <f t="shared" si="63"/>
        <v>1031.9248826291093</v>
      </c>
      <c r="O192" s="165">
        <f t="shared" si="64"/>
        <v>0</v>
      </c>
      <c r="P192" s="166">
        <f t="shared" si="65"/>
        <v>-168.07511737089067</v>
      </c>
      <c r="Q192" s="152">
        <f t="shared" si="66"/>
        <v>0.8599374021909244</v>
      </c>
      <c r="R192" s="272">
        <f>Q208</f>
        <v>0.86610149045035367</v>
      </c>
      <c r="S192" s="167">
        <v>0.70833333333333337</v>
      </c>
      <c r="T192" s="168">
        <v>0.72312500000000002</v>
      </c>
      <c r="U192" s="169"/>
      <c r="V192" s="170">
        <v>21.299999999999972</v>
      </c>
      <c r="W192" s="168"/>
      <c r="X192" s="171"/>
      <c r="Y192" s="275"/>
      <c r="Z192" s="276"/>
      <c r="AA192" s="174">
        <f t="shared" si="67"/>
        <v>-504.22535211267223</v>
      </c>
      <c r="AB192" s="152">
        <f t="shared" si="68"/>
        <v>0.8599374021909244</v>
      </c>
      <c r="AC192" s="277">
        <f>AB208</f>
        <v>0.86610149045035367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1868</v>
      </c>
      <c r="G193" s="95">
        <f t="shared" si="69"/>
        <v>33960.239999999998</v>
      </c>
      <c r="H193" s="96"/>
      <c r="I193" s="97">
        <v>3</v>
      </c>
      <c r="J193" s="98">
        <v>3600</v>
      </c>
      <c r="K193" s="99">
        <f t="shared" si="55"/>
        <v>1200</v>
      </c>
      <c r="L193" s="100">
        <v>3</v>
      </c>
      <c r="M193" s="98">
        <f t="shared" si="70"/>
        <v>3096.1325966850777</v>
      </c>
      <c r="N193" s="99">
        <f t="shared" si="63"/>
        <v>1032.0441988950258</v>
      </c>
      <c r="O193" s="101">
        <f t="shared" si="64"/>
        <v>0</v>
      </c>
      <c r="P193" s="102">
        <f t="shared" si="65"/>
        <v>-167.95580110497417</v>
      </c>
      <c r="Q193" s="103">
        <f t="shared" si="66"/>
        <v>0.86003683241252149</v>
      </c>
      <c r="R193" s="273"/>
      <c r="S193" s="1">
        <v>0.73333333333333328</v>
      </c>
      <c r="T193" s="2">
        <v>0.75847222222222221</v>
      </c>
      <c r="U193" s="104">
        <v>14.6999999999999</v>
      </c>
      <c r="V193" s="105">
        <v>36.20000000000006</v>
      </c>
      <c r="W193" s="106"/>
      <c r="X193" s="113"/>
      <c r="Y193" s="265"/>
      <c r="Z193" s="266"/>
      <c r="AA193" s="175">
        <f t="shared" si="67"/>
        <v>-503.86740331492229</v>
      </c>
      <c r="AB193" s="103">
        <f t="shared" si="68"/>
        <v>0.8600368324125216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2822</v>
      </c>
      <c r="G194" s="95">
        <f t="shared" si="69"/>
        <v>70042.039999999994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 t="shared" si="70"/>
        <v>2895.1838130521473</v>
      </c>
      <c r="N194" s="99">
        <f t="shared" si="63"/>
        <v>723.79595326303684</v>
      </c>
      <c r="O194" s="101">
        <f t="shared" si="64"/>
        <v>0</v>
      </c>
      <c r="P194" s="102">
        <f t="shared" si="65"/>
        <v>-101.20404673696316</v>
      </c>
      <c r="Q194" s="103">
        <f t="shared" si="66"/>
        <v>0.87732842819762036</v>
      </c>
      <c r="R194" s="273"/>
      <c r="S194" s="1">
        <v>0.76874999999999993</v>
      </c>
      <c r="T194" s="2">
        <v>0.80936342592592592</v>
      </c>
      <c r="U194" s="104">
        <v>14.799999999999915</v>
      </c>
      <c r="V194" s="105">
        <v>58.48333333333342</v>
      </c>
      <c r="W194" s="106"/>
      <c r="X194" s="113"/>
      <c r="Y194" s="265"/>
      <c r="Z194" s="266"/>
      <c r="AA194" s="175">
        <f t="shared" si="67"/>
        <v>-404.81618694785266</v>
      </c>
      <c r="AB194" s="103">
        <f t="shared" si="68"/>
        <v>0.87732842819762036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2423</v>
      </c>
      <c r="G195" s="95">
        <f t="shared" si="69"/>
        <v>60647.69</v>
      </c>
      <c r="H195" s="96"/>
      <c r="I195" s="97">
        <v>4</v>
      </c>
      <c r="J195" s="98">
        <v>3300</v>
      </c>
      <c r="K195" s="99">
        <f t="shared" si="55"/>
        <v>825</v>
      </c>
      <c r="L195" s="100">
        <v>4</v>
      </c>
      <c r="M195" s="98">
        <f t="shared" si="70"/>
        <v>2904.6953046952958</v>
      </c>
      <c r="N195" s="99">
        <f t="shared" si="63"/>
        <v>726.17382617382395</v>
      </c>
      <c r="O195" s="101">
        <f t="shared" si="64"/>
        <v>0</v>
      </c>
      <c r="P195" s="102">
        <f t="shared" si="65"/>
        <v>-98.826173826176046</v>
      </c>
      <c r="Q195" s="103">
        <f t="shared" si="66"/>
        <v>0.88021069839251387</v>
      </c>
      <c r="R195" s="273"/>
      <c r="S195" s="1">
        <v>0.81944444444444431</v>
      </c>
      <c r="T195" s="2">
        <v>0.85420138888888886</v>
      </c>
      <c r="U195" s="104">
        <v>14.516666666666485</v>
      </c>
      <c r="V195" s="105">
        <v>50.050000000000153</v>
      </c>
      <c r="W195" s="106">
        <v>0.85420138888888886</v>
      </c>
      <c r="X195" s="107">
        <v>0.90918981481481487</v>
      </c>
      <c r="Y195" s="265"/>
      <c r="Z195" s="266"/>
      <c r="AA195" s="175">
        <f t="shared" si="67"/>
        <v>-395.30469530470418</v>
      </c>
      <c r="AB195" s="103">
        <f t="shared" si="68"/>
        <v>0.88021069839251387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2878</v>
      </c>
      <c r="G196" s="95">
        <f t="shared" si="69"/>
        <v>52322.04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 t="shared" si="70"/>
        <v>3096.4734010759189</v>
      </c>
      <c r="N196" s="99">
        <f t="shared" si="63"/>
        <v>1032.1578003586396</v>
      </c>
      <c r="O196" s="101">
        <f t="shared" si="64"/>
        <v>0</v>
      </c>
      <c r="P196" s="102">
        <f t="shared" si="65"/>
        <v>-167.84219964136037</v>
      </c>
      <c r="Q196" s="103">
        <f t="shared" si="66"/>
        <v>0.86013150029886631</v>
      </c>
      <c r="R196" s="273"/>
      <c r="S196" s="1">
        <v>0.90918981481481487</v>
      </c>
      <c r="T196" s="2">
        <v>0.94791666666666663</v>
      </c>
      <c r="U196" s="104">
        <v>79.183333333333451</v>
      </c>
      <c r="V196" s="105">
        <v>55.766666666666538</v>
      </c>
      <c r="W196" s="106"/>
      <c r="X196" s="107"/>
      <c r="Y196" s="265"/>
      <c r="Z196" s="266"/>
      <c r="AA196" s="175">
        <f t="shared" si="67"/>
        <v>-503.5265989240811</v>
      </c>
      <c r="AB196" s="103">
        <f t="shared" si="68"/>
        <v>0.86013150029886631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4692</v>
      </c>
      <c r="G197" s="115">
        <f t="shared" si="69"/>
        <v>67001.759999999995</v>
      </c>
      <c r="H197" s="116"/>
      <c r="I197" s="97">
        <v>3</v>
      </c>
      <c r="J197" s="98">
        <v>3600</v>
      </c>
      <c r="K197" s="99">
        <f t="shared" si="55"/>
        <v>1200</v>
      </c>
      <c r="L197" s="100">
        <v>3</v>
      </c>
      <c r="M197" s="98">
        <f t="shared" si="70"/>
        <v>3099.8715360616657</v>
      </c>
      <c r="N197" s="99">
        <f t="shared" si="63"/>
        <v>1033.2905120205553</v>
      </c>
      <c r="O197" s="101">
        <f t="shared" si="64"/>
        <v>0</v>
      </c>
      <c r="P197" s="102">
        <f t="shared" si="65"/>
        <v>-166.7094879794447</v>
      </c>
      <c r="Q197" s="103">
        <f t="shared" si="66"/>
        <v>0.86107542668379611</v>
      </c>
      <c r="R197" s="273"/>
      <c r="S197" s="1">
        <v>0.95776620370370369</v>
      </c>
      <c r="T197" s="2">
        <v>1.0208333333333333</v>
      </c>
      <c r="U197" s="104">
        <v>14.183333333333366</v>
      </c>
      <c r="V197" s="105">
        <v>90.816666666666578</v>
      </c>
      <c r="W197" s="106"/>
      <c r="X197" s="4"/>
      <c r="Y197" s="265"/>
      <c r="Z197" s="266"/>
      <c r="AA197" s="175">
        <f t="shared" si="67"/>
        <v>-500.12846393833433</v>
      </c>
      <c r="AB197" s="103">
        <f t="shared" si="68"/>
        <v>0.861075426683796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1">AVERAGE(I192:I207)</f>
        <v>3.3333333333333335</v>
      </c>
      <c r="J208" s="138">
        <f t="shared" si="71"/>
        <v>3500</v>
      </c>
      <c r="K208" s="139">
        <f t="shared" ref="K208" si="72">J208/I208</f>
        <v>1050</v>
      </c>
      <c r="L208" s="137">
        <f t="shared" ref="L208:M208" si="73">AVERAGE(L192:L207)</f>
        <v>3.3333333333333335</v>
      </c>
      <c r="M208" s="138">
        <f t="shared" si="73"/>
        <v>3031.355216576238</v>
      </c>
      <c r="N208" s="139">
        <f>M208/L208</f>
        <v>909.40656497287137</v>
      </c>
      <c r="O208" s="140">
        <f>L208-I208</f>
        <v>0</v>
      </c>
      <c r="P208" s="141">
        <f>N208-K208</f>
        <v>-140.59343502712863</v>
      </c>
      <c r="Q208" s="142">
        <f>N208/K208</f>
        <v>0.86610149045035367</v>
      </c>
      <c r="R208" s="274"/>
      <c r="S208" s="143">
        <f>S192</f>
        <v>0.70833333333333337</v>
      </c>
      <c r="T208" s="144">
        <f>INDEX(T192:T207,COUNTA(T192:T207))</f>
        <v>1.0208333333333333</v>
      </c>
      <c r="U208" s="145"/>
      <c r="V208" s="156"/>
      <c r="W208" s="135"/>
      <c r="X208" s="139"/>
      <c r="Y208" s="261"/>
      <c r="Z208" s="262"/>
      <c r="AA208" s="177">
        <f>M208-J208</f>
        <v>-468.64478342376196</v>
      </c>
      <c r="AB208" s="142">
        <f>M208/J208</f>
        <v>0.86610149045035367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660" priority="1" operator="greaterThan">
      <formula>0</formula>
    </cfRule>
  </conditionalFormatting>
  <conditionalFormatting sqref="P5:P208 AA5:AA208">
    <cfRule type="cellIs" dxfId="659" priority="4" operator="lessThan">
      <formula>0</formula>
    </cfRule>
  </conditionalFormatting>
  <conditionalFormatting sqref="Q5:Q208 AB5:AB208">
    <cfRule type="cellIs" dxfId="658" priority="2" operator="greaterThan">
      <formula>1</formula>
    </cfRule>
    <cfRule type="cellIs" dxfId="657" priority="3" operator="lessThan">
      <formula>0.8</formula>
    </cfRule>
  </conditionalFormatting>
  <conditionalFormatting sqref="AC5:AC23 R5:R208 AC124:AC129">
    <cfRule type="cellIs" dxfId="656" priority="5" operator="lessThan">
      <formula>0.8</formula>
    </cfRule>
  </conditionalFormatting>
  <conditionalFormatting sqref="AC29:AC37">
    <cfRule type="cellIs" dxfId="655" priority="15" operator="lessThan">
      <formula>0.8</formula>
    </cfRule>
  </conditionalFormatting>
  <conditionalFormatting sqref="AC39:AC44">
    <cfRule type="cellIs" dxfId="654" priority="14" operator="lessThan">
      <formula>0.8</formula>
    </cfRule>
  </conditionalFormatting>
  <conditionalFormatting sqref="AC56:AC61">
    <cfRule type="cellIs" dxfId="653" priority="8" operator="lessThan">
      <formula>0.8</formula>
    </cfRule>
  </conditionalFormatting>
  <conditionalFormatting sqref="AC73">
    <cfRule type="cellIs" dxfId="652" priority="13" operator="lessThan">
      <formula>0.8</formula>
    </cfRule>
  </conditionalFormatting>
  <conditionalFormatting sqref="AC90">
    <cfRule type="cellIs" dxfId="651" priority="7" operator="lessThan">
      <formula>0.8</formula>
    </cfRule>
  </conditionalFormatting>
  <conditionalFormatting sqref="AC107:AC112">
    <cfRule type="cellIs" dxfId="650" priority="6" operator="lessThan">
      <formula>0.8</formula>
    </cfRule>
  </conditionalFormatting>
  <conditionalFormatting sqref="AC141">
    <cfRule type="cellIs" dxfId="649" priority="12" operator="lessThan">
      <formula>0.8</formula>
    </cfRule>
  </conditionalFormatting>
  <conditionalFormatting sqref="AC158">
    <cfRule type="cellIs" dxfId="648" priority="11" operator="lessThan">
      <formula>0.8</formula>
    </cfRule>
  </conditionalFormatting>
  <conditionalFormatting sqref="AC175">
    <cfRule type="cellIs" dxfId="647" priority="10" operator="lessThan">
      <formula>0.8</formula>
    </cfRule>
  </conditionalFormatting>
  <conditionalFormatting sqref="AC192:AC197">
    <cfRule type="cellIs" dxfId="646" priority="9" operator="lessThan">
      <formula>0.8</formula>
    </cfRule>
  </conditionalFormatting>
  <dataValidations count="1">
    <dataValidation type="list" allowBlank="1" showInputMessage="1" showErrorMessage="1" sqref="Y5:Z208" xr:uid="{A5FC93C2-9F2A-4D07-84D6-4B595186653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8651-4B68-4AA9-B44A-53D908A42EEC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39" sqref="L39"/>
      <selection pane="bottomLeft" activeCell="L39" sqref="L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80645</v>
      </c>
      <c r="E1" s="77" t="s">
        <v>3</v>
      </c>
      <c r="F1" s="78">
        <f>SUM(G5:G157)</f>
        <v>3789339.8099999991</v>
      </c>
      <c r="G1" s="79" t="s">
        <v>73</v>
      </c>
      <c r="H1" s="80">
        <f>L21+L38+L55+L72+L89+L106+L123+L140+L157</f>
        <v>168.88333333333335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45955</v>
      </c>
      <c r="B2" s="326"/>
      <c r="C2" s="82" t="s">
        <v>34</v>
      </c>
      <c r="D2" s="83">
        <f>AVERAGE(N21,N38,N55,N72,N89,N106,N123,N140,N157)</f>
        <v>152.07018583036606</v>
      </c>
      <c r="E2" s="83" t="s">
        <v>80</v>
      </c>
      <c r="F2" s="84">
        <f>F1/D1</f>
        <v>46.987907619815232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3078</v>
      </c>
      <c r="G5" s="159">
        <f t="shared" ref="G5:G6" si="0">E5*F5</f>
        <v>60636.6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1075.1795070832525</v>
      </c>
      <c r="N5" s="163">
        <f>M5/L5</f>
        <v>82.706115929480958</v>
      </c>
      <c r="O5" s="179">
        <f>L5-I5</f>
        <v>0</v>
      </c>
      <c r="P5" s="180">
        <f>N5-K5</f>
        <v>-9.6015763782113481</v>
      </c>
      <c r="Q5" s="132">
        <f>N5/K5</f>
        <v>0.89598292256937706</v>
      </c>
      <c r="R5" s="273">
        <f>Q21</f>
        <v>0.88920993323037478</v>
      </c>
      <c r="S5" s="167">
        <v>0.25016203703703704</v>
      </c>
      <c r="T5" s="168">
        <v>0.36944444444444446</v>
      </c>
      <c r="U5" s="169"/>
      <c r="V5" s="170">
        <v>171.76666666666668</v>
      </c>
      <c r="W5" s="87"/>
      <c r="X5" s="88"/>
      <c r="Y5" s="275"/>
      <c r="Z5" s="276"/>
      <c r="AA5" s="109">
        <f>M5-J5</f>
        <v>-124.82049291674753</v>
      </c>
      <c r="AB5" s="110">
        <f>M5/J5</f>
        <v>0.89598292256937706</v>
      </c>
      <c r="AC5" s="292">
        <f>AB21</f>
        <v>0.88920993323037478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2028</v>
      </c>
      <c r="G6" s="95">
        <f t="shared" si="0"/>
        <v>60779.159999999996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2303.8182391921719</v>
      </c>
      <c r="N6" s="99">
        <f>M6/L6</f>
        <v>115.1909119596086</v>
      </c>
      <c r="O6" s="101">
        <f>L6-I6</f>
        <v>0</v>
      </c>
      <c r="P6" s="102">
        <f>N6-K6</f>
        <v>-14.809088040391401</v>
      </c>
      <c r="Q6" s="103">
        <f>N6/K6</f>
        <v>0.88608393815083542</v>
      </c>
      <c r="R6" s="273"/>
      <c r="S6" s="1">
        <v>0.4299884259259259</v>
      </c>
      <c r="T6" s="2">
        <v>0.46666666666666667</v>
      </c>
      <c r="U6" s="104">
        <v>6.183333333333314</v>
      </c>
      <c r="V6" s="105">
        <v>52.81666666666672</v>
      </c>
      <c r="W6" s="2"/>
      <c r="X6" s="107"/>
      <c r="Y6" s="265"/>
      <c r="Z6" s="266"/>
      <c r="AA6" s="111">
        <f>M6-J6</f>
        <v>-296.18176080782814</v>
      </c>
      <c r="AB6" s="112">
        <f>M6/J6</f>
        <v>0.8860839381508353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1689.4988731377121</v>
      </c>
      <c r="N21" s="139">
        <f t="shared" ref="N21:N26" si="5">M21/L21</f>
        <v>102.39387109925528</v>
      </c>
      <c r="O21" s="140">
        <f t="shared" ref="O21:O26" si="6">L21-I21</f>
        <v>0</v>
      </c>
      <c r="P21" s="141">
        <f t="shared" ref="P21:P26" si="7">N21-K21</f>
        <v>-12.757644052259877</v>
      </c>
      <c r="Q21" s="142">
        <f t="shared" ref="Q21:Q26" si="8">N21/K21</f>
        <v>0.88920993323037478</v>
      </c>
      <c r="R21" s="274"/>
      <c r="S21" s="143">
        <f>S5</f>
        <v>0.25016203703703704</v>
      </c>
      <c r="T21" s="144">
        <f>INDEX(T5:T20,COUNTA(T5:T20))</f>
        <v>0.46666666666666667</v>
      </c>
      <c r="U21" s="145"/>
      <c r="V21" s="145"/>
      <c r="W21" s="146"/>
      <c r="X21" s="147"/>
      <c r="Y21" s="261"/>
      <c r="Z21" s="262"/>
      <c r="AA21" s="148">
        <f t="shared" ref="AA21:AA26" si="9">M21-J21</f>
        <v>-210.50112686228795</v>
      </c>
      <c r="AB21" s="149">
        <f t="shared" ref="AB21:AB26" si="10">M21/J21</f>
        <v>0.88920993323037478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3784</v>
      </c>
      <c r="G22" s="159">
        <f t="shared" ref="G22:G26" si="11">E22*F22</f>
        <v>214817.68000000002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1772.5959661678594</v>
      </c>
      <c r="N22" s="163">
        <f t="shared" si="5"/>
        <v>70.903838646714377</v>
      </c>
      <c r="O22" s="165">
        <f t="shared" si="6"/>
        <v>0</v>
      </c>
      <c r="P22" s="166">
        <f t="shared" si="7"/>
        <v>-9.0961613532856234</v>
      </c>
      <c r="Q22" s="152">
        <f t="shared" si="8"/>
        <v>0.88629798308392971</v>
      </c>
      <c r="R22" s="272">
        <f>Q38</f>
        <v>0.88462222502883769</v>
      </c>
      <c r="S22" s="167">
        <v>0.25</v>
      </c>
      <c r="T22" s="168">
        <v>0.33894675925925927</v>
      </c>
      <c r="U22" s="169"/>
      <c r="V22" s="170">
        <v>128.08333333333334</v>
      </c>
      <c r="W22" s="181"/>
      <c r="X22" s="163"/>
      <c r="Y22" s="275"/>
      <c r="Z22" s="276"/>
      <c r="AA22" s="109">
        <f t="shared" si="9"/>
        <v>-227.40403383214061</v>
      </c>
      <c r="AB22" s="152">
        <f t="shared" si="10"/>
        <v>0.88629798308392971</v>
      </c>
      <c r="AC22" s="352">
        <f>AB38</f>
        <v>0.88462222502883769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1336</v>
      </c>
      <c r="G23" s="95">
        <f t="shared" si="11"/>
        <v>69284.960000000006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1760.4685212298691</v>
      </c>
      <c r="N23" s="99">
        <f t="shared" si="5"/>
        <v>70.418740849194762</v>
      </c>
      <c r="O23" s="101">
        <f t="shared" si="6"/>
        <v>0</v>
      </c>
      <c r="P23" s="102">
        <f t="shared" si="7"/>
        <v>-9.5812591508052378</v>
      </c>
      <c r="Q23" s="103">
        <f t="shared" si="8"/>
        <v>0.88023426061493448</v>
      </c>
      <c r="R23" s="273"/>
      <c r="S23" s="1">
        <v>0.34407407407407409</v>
      </c>
      <c r="T23" s="2">
        <v>0.37569444444444444</v>
      </c>
      <c r="U23" s="104">
        <v>7.3833333333333417</v>
      </c>
      <c r="V23" s="105">
        <v>45.53333333333331</v>
      </c>
      <c r="W23" s="106"/>
      <c r="X23" s="107"/>
      <c r="Y23" s="265"/>
      <c r="Z23" s="266"/>
      <c r="AA23" s="111">
        <f t="shared" si="9"/>
        <v>-239.53147877013089</v>
      </c>
      <c r="AB23" s="103">
        <f t="shared" si="10"/>
        <v>0.88023426061493459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717</v>
      </c>
      <c r="G24" s="95">
        <f t="shared" si="11"/>
        <v>41084.1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1759.5092024539888</v>
      </c>
      <c r="N24" s="99">
        <f t="shared" si="5"/>
        <v>67.673430863614954</v>
      </c>
      <c r="O24" s="101">
        <f t="shared" si="6"/>
        <v>0</v>
      </c>
      <c r="P24" s="102">
        <f t="shared" si="7"/>
        <v>-9.2496460594619663</v>
      </c>
      <c r="Q24" s="103">
        <f t="shared" si="8"/>
        <v>0.87975460122699445</v>
      </c>
      <c r="R24" s="273"/>
      <c r="S24" s="1">
        <v>0.37847222222222221</v>
      </c>
      <c r="T24" s="2">
        <v>0.39545138888888887</v>
      </c>
      <c r="U24" s="104">
        <v>3.9999999999999858</v>
      </c>
      <c r="V24" s="105">
        <v>24.449999999999985</v>
      </c>
      <c r="W24" s="106"/>
      <c r="X24" s="107"/>
      <c r="Y24" s="265"/>
      <c r="Z24" s="266"/>
      <c r="AA24" s="111">
        <f t="shared" si="9"/>
        <v>-240.49079754601121</v>
      </c>
      <c r="AB24" s="103">
        <f t="shared" si="10"/>
        <v>0.87975460122699445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1593</v>
      </c>
      <c r="G25" s="95">
        <f t="shared" si="11"/>
        <v>123202.62000000001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1772.1878862793569</v>
      </c>
      <c r="N25" s="99">
        <f t="shared" si="5"/>
        <v>70.887515451174281</v>
      </c>
      <c r="O25" s="101">
        <f t="shared" si="6"/>
        <v>0</v>
      </c>
      <c r="P25" s="102">
        <f t="shared" si="7"/>
        <v>-9.1124845488257193</v>
      </c>
      <c r="Q25" s="103">
        <f t="shared" si="8"/>
        <v>0.88609394313967849</v>
      </c>
      <c r="R25" s="273"/>
      <c r="S25" s="1">
        <v>0.40004629629629629</v>
      </c>
      <c r="T25" s="2">
        <v>0.4375</v>
      </c>
      <c r="U25" s="104">
        <v>6.6166666666666885</v>
      </c>
      <c r="V25" s="105">
        <v>53.933333333333344</v>
      </c>
      <c r="W25" s="106">
        <v>0.4375</v>
      </c>
      <c r="X25" s="107">
        <v>0.47722222222222221</v>
      </c>
      <c r="Y25" s="265"/>
      <c r="Z25" s="266"/>
      <c r="AA25" s="111">
        <f t="shared" si="9"/>
        <v>-227.81211372064308</v>
      </c>
      <c r="AB25" s="103">
        <f t="shared" si="10"/>
        <v>0.88609394313967849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3171</v>
      </c>
      <c r="G26" s="95">
        <f t="shared" si="11"/>
        <v>188737.92000000001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1781.4606741573023</v>
      </c>
      <c r="N26" s="99">
        <f t="shared" si="5"/>
        <v>71.258426966292092</v>
      </c>
      <c r="O26" s="101">
        <f t="shared" si="6"/>
        <v>0</v>
      </c>
      <c r="P26" s="102">
        <f t="shared" si="7"/>
        <v>-8.7415730337079083</v>
      </c>
      <c r="Q26" s="103">
        <f t="shared" si="8"/>
        <v>0.89073033707865112</v>
      </c>
      <c r="R26" s="273"/>
      <c r="S26" s="1">
        <v>0.47722222222222221</v>
      </c>
      <c r="T26" s="2">
        <v>0.55138888888888893</v>
      </c>
      <c r="U26" s="104">
        <v>57.199999999999989</v>
      </c>
      <c r="V26" s="105">
        <v>106.80000000000007</v>
      </c>
      <c r="W26" s="106"/>
      <c r="X26" s="107"/>
      <c r="Y26" s="265"/>
      <c r="Z26" s="266"/>
      <c r="AA26" s="111">
        <f t="shared" si="9"/>
        <v>-218.53932584269774</v>
      </c>
      <c r="AB26" s="103">
        <f t="shared" si="10"/>
        <v>0.89073033707865112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1769.2444500576753</v>
      </c>
      <c r="N38" s="139">
        <f t="shared" ref="N38:N43" si="16">M38/L38</f>
        <v>70.208113097526805</v>
      </c>
      <c r="O38" s="140">
        <f t="shared" ref="O38:O43" si="17">L38-I38</f>
        <v>0</v>
      </c>
      <c r="P38" s="141">
        <f t="shared" ref="P38:P43" si="18">N38-K38</f>
        <v>-9.156966267552562</v>
      </c>
      <c r="Q38" s="142">
        <f t="shared" ref="Q38:Q43" si="19">N38/K38</f>
        <v>0.88462222502883769</v>
      </c>
      <c r="R38" s="274"/>
      <c r="S38" s="143">
        <f>S22</f>
        <v>0.25</v>
      </c>
      <c r="T38" s="144">
        <f>INDEX(T22:T37,COUNTA(T22:T37))</f>
        <v>0.55138888888888893</v>
      </c>
      <c r="U38" s="145"/>
      <c r="V38" s="156"/>
      <c r="W38" s="135"/>
      <c r="X38" s="139"/>
      <c r="Y38" s="261"/>
      <c r="Z38" s="262"/>
      <c r="AA38" s="157">
        <f t="shared" ref="AA38:AA43" si="20">M38-J38</f>
        <v>-230.75554994232471</v>
      </c>
      <c r="AB38" s="142">
        <f t="shared" ref="AB38:AB43" si="21">M38/J38</f>
        <v>0.88462222502883769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5728</v>
      </c>
      <c r="G39" s="159">
        <f t="shared" ref="G39:G43" si="22">E39*F39</f>
        <v>328214.39999999997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1590.3748264692274</v>
      </c>
      <c r="N39" s="163">
        <f t="shared" si="16"/>
        <v>63.614993058769095</v>
      </c>
      <c r="O39" s="165">
        <f t="shared" si="17"/>
        <v>0</v>
      </c>
      <c r="P39" s="166">
        <f t="shared" si="18"/>
        <v>-8.3850069412309054</v>
      </c>
      <c r="Q39" s="152">
        <f t="shared" si="19"/>
        <v>0.88354157026068192</v>
      </c>
      <c r="R39" s="272">
        <f>Q55</f>
        <v>0.88205428776187689</v>
      </c>
      <c r="S39" s="167">
        <v>0.25</v>
      </c>
      <c r="T39" s="168">
        <v>0.40006944444444442</v>
      </c>
      <c r="U39" s="169"/>
      <c r="V39" s="170">
        <v>216.09999999999997</v>
      </c>
      <c r="W39" s="87"/>
      <c r="X39" s="88"/>
      <c r="Y39" s="275"/>
      <c r="Z39" s="276"/>
      <c r="AA39" s="109">
        <f t="shared" si="20"/>
        <v>-209.6251735307726</v>
      </c>
      <c r="AB39" s="152">
        <f t="shared" si="21"/>
        <v>0.88354157026068192</v>
      </c>
      <c r="AC39" s="352">
        <f>AB55</f>
        <v>0.88205428776187689</v>
      </c>
    </row>
    <row r="40" spans="1:29" ht="15.75" customHeight="1">
      <c r="A40" s="281"/>
      <c r="B40" s="153" t="s">
        <v>161</v>
      </c>
      <c r="C40" s="263" t="s">
        <v>201</v>
      </c>
      <c r="D40" s="264"/>
      <c r="E40" s="93">
        <v>56.43</v>
      </c>
      <c r="F40" s="104">
        <v>2363</v>
      </c>
      <c r="G40" s="95">
        <f t="shared" si="22"/>
        <v>133344.09</v>
      </c>
      <c r="H40" s="96"/>
      <c r="I40" s="100">
        <v>22</v>
      </c>
      <c r="J40" s="98">
        <v>2000</v>
      </c>
      <c r="K40" s="99">
        <f t="shared" si="12"/>
        <v>90.909090909090907</v>
      </c>
      <c r="L40" s="100">
        <v>22</v>
      </c>
      <c r="M40" s="98">
        <f>F40/V40*60</f>
        <v>1765.9954328420185</v>
      </c>
      <c r="N40" s="99">
        <f t="shared" si="16"/>
        <v>80.272519674637209</v>
      </c>
      <c r="O40" s="101">
        <f t="shared" si="17"/>
        <v>0</v>
      </c>
      <c r="P40" s="102">
        <f t="shared" si="18"/>
        <v>-10.636571234453697</v>
      </c>
      <c r="Q40" s="103">
        <f t="shared" si="19"/>
        <v>0.88299771642100933</v>
      </c>
      <c r="R40" s="273"/>
      <c r="S40" s="1">
        <v>0.40347222222222223</v>
      </c>
      <c r="T40" s="2">
        <v>0.45922453703703703</v>
      </c>
      <c r="U40" s="104">
        <v>4.9000000000000465</v>
      </c>
      <c r="V40" s="105">
        <v>80.283333333333303</v>
      </c>
      <c r="W40" s="106">
        <v>0.45922453703703703</v>
      </c>
      <c r="X40" s="107">
        <v>0.50103009259259257</v>
      </c>
      <c r="Y40" s="265"/>
      <c r="Z40" s="266"/>
      <c r="AA40" s="111">
        <f t="shared" si="20"/>
        <v>-234.00456715798146</v>
      </c>
      <c r="AB40" s="103">
        <f t="shared" si="21"/>
        <v>0.88299771642100933</v>
      </c>
      <c r="AC40" s="294"/>
    </row>
    <row r="41" spans="1:29" ht="15.75" customHeight="1">
      <c r="A41" s="281"/>
      <c r="B41" s="153" t="s">
        <v>164</v>
      </c>
      <c r="C41" s="263" t="s">
        <v>173</v>
      </c>
      <c r="D41" s="264"/>
      <c r="E41" s="93">
        <v>47.37</v>
      </c>
      <c r="F41" s="104">
        <v>1513</v>
      </c>
      <c r="G41" s="95">
        <f t="shared" si="22"/>
        <v>71670.81</v>
      </c>
      <c r="H41" s="96"/>
      <c r="I41" s="100">
        <v>21</v>
      </c>
      <c r="J41" s="98">
        <v>2000</v>
      </c>
      <c r="K41" s="99">
        <f t="shared" si="12"/>
        <v>95.238095238095241</v>
      </c>
      <c r="L41" s="100">
        <v>21</v>
      </c>
      <c r="M41" s="98">
        <f>F41/V41*60</f>
        <v>1762.1481721125847</v>
      </c>
      <c r="N41" s="99">
        <f t="shared" si="16"/>
        <v>83.911817719646891</v>
      </c>
      <c r="O41" s="101">
        <f t="shared" si="17"/>
        <v>0</v>
      </c>
      <c r="P41" s="102">
        <f t="shared" si="18"/>
        <v>-11.32627751844835</v>
      </c>
      <c r="Q41" s="103">
        <f t="shared" si="19"/>
        <v>0.88107408605629234</v>
      </c>
      <c r="R41" s="273"/>
      <c r="S41" s="1">
        <v>0.50103009259259257</v>
      </c>
      <c r="T41" s="2">
        <v>0.53680555555555554</v>
      </c>
      <c r="U41" s="104">
        <v>60.199999999999974</v>
      </c>
      <c r="V41" s="105">
        <v>51.516666666666673</v>
      </c>
      <c r="W41" s="106"/>
      <c r="X41" s="107"/>
      <c r="Y41" s="265"/>
      <c r="Z41" s="266"/>
      <c r="AA41" s="111">
        <f t="shared" si="20"/>
        <v>-237.85182788741531</v>
      </c>
      <c r="AB41" s="103">
        <f t="shared" si="21"/>
        <v>0.88107408605629234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853</v>
      </c>
      <c r="G42" s="95">
        <f t="shared" si="22"/>
        <v>48876.899999999994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1762.801377726744</v>
      </c>
      <c r="N42" s="99">
        <f t="shared" si="16"/>
        <v>88.140068886337204</v>
      </c>
      <c r="O42" s="101">
        <f t="shared" si="17"/>
        <v>0</v>
      </c>
      <c r="P42" s="102">
        <f t="shared" si="18"/>
        <v>-11.859931113662796</v>
      </c>
      <c r="Q42" s="103">
        <f t="shared" si="19"/>
        <v>0.88140068886337208</v>
      </c>
      <c r="R42" s="273"/>
      <c r="S42" s="1">
        <v>0.54166666666666663</v>
      </c>
      <c r="T42" s="2">
        <v>0.56182870370370375</v>
      </c>
      <c r="U42" s="104">
        <v>6.9999999999999751</v>
      </c>
      <c r="V42" s="105">
        <v>29.033333333333449</v>
      </c>
      <c r="W42" s="106"/>
      <c r="X42" s="107"/>
      <c r="Y42" s="265"/>
      <c r="Z42" s="266"/>
      <c r="AA42" s="111">
        <f t="shared" si="20"/>
        <v>-237.19862227325598</v>
      </c>
      <c r="AB42" s="103">
        <f t="shared" si="21"/>
        <v>0.88140068886337197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1588</v>
      </c>
      <c r="G43" s="95">
        <f t="shared" si="22"/>
        <v>94263.679999999993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>F43/V43*60</f>
        <v>1762.8122109158196</v>
      </c>
      <c r="N43" s="99">
        <f t="shared" si="16"/>
        <v>88.140610545790977</v>
      </c>
      <c r="O43" s="101">
        <f t="shared" si="17"/>
        <v>0</v>
      </c>
      <c r="P43" s="102">
        <f t="shared" si="18"/>
        <v>-11.859389454209023</v>
      </c>
      <c r="Q43" s="103">
        <f t="shared" si="19"/>
        <v>0.88140610545790976</v>
      </c>
      <c r="R43" s="273"/>
      <c r="S43" s="1">
        <v>0.56527777777777777</v>
      </c>
      <c r="T43" s="2">
        <v>0.60281249999999997</v>
      </c>
      <c r="U43" s="104">
        <v>4.9666666666665904</v>
      </c>
      <c r="V43" s="105">
        <v>54.049999999999976</v>
      </c>
      <c r="W43" s="106"/>
      <c r="X43" s="107"/>
      <c r="Y43" s="265"/>
      <c r="Z43" s="266"/>
      <c r="AA43" s="111">
        <f t="shared" si="20"/>
        <v>-237.18778908418039</v>
      </c>
      <c r="AB43" s="103">
        <f t="shared" si="21"/>
        <v>0.88140610545790976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21.6</v>
      </c>
      <c r="J55" s="138">
        <f t="shared" si="23"/>
        <v>1960</v>
      </c>
      <c r="K55" s="139">
        <f t="shared" ref="K55" si="24">J55/I55</f>
        <v>90.740740740740733</v>
      </c>
      <c r="L55" s="137">
        <f t="shared" ref="L55:M55" si="25">AVERAGE(L39:L54)</f>
        <v>21.6</v>
      </c>
      <c r="M55" s="138">
        <f t="shared" si="25"/>
        <v>1728.8264040132788</v>
      </c>
      <c r="N55" s="139">
        <f>M55/L55</f>
        <v>80.038259445059197</v>
      </c>
      <c r="O55" s="140">
        <f>L55-I55</f>
        <v>0</v>
      </c>
      <c r="P55" s="141">
        <f>N55-K55</f>
        <v>-10.702481295681537</v>
      </c>
      <c r="Q55" s="142">
        <f>N55/K55</f>
        <v>0.88205428776187689</v>
      </c>
      <c r="R55" s="274"/>
      <c r="S55" s="143">
        <f>S39</f>
        <v>0.25</v>
      </c>
      <c r="T55" s="144">
        <f>INDEX(T39:T54,COUNTA(T39:T54))</f>
        <v>0.60281249999999997</v>
      </c>
      <c r="U55" s="145"/>
      <c r="V55" s="156"/>
      <c r="W55" s="188"/>
      <c r="X55" s="189"/>
      <c r="Y55" s="261"/>
      <c r="Z55" s="262"/>
      <c r="AA55" s="157">
        <f>M55-J55</f>
        <v>-231.17359598672124</v>
      </c>
      <c r="AB55" s="142">
        <f>M55/J55</f>
        <v>0.88205428776187689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1489</v>
      </c>
      <c r="G56" s="159">
        <f t="shared" ref="G56:G59" si="26">E56*F56</f>
        <v>88357.260000000009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1762.7096349884912</v>
      </c>
      <c r="N56" s="163">
        <f>M56/L56</f>
        <v>73.446234791187138</v>
      </c>
      <c r="O56" s="165">
        <f>L56-I56</f>
        <v>0</v>
      </c>
      <c r="P56" s="166">
        <f>N56-K56</f>
        <v>-9.887098542146191</v>
      </c>
      <c r="Q56" s="152">
        <f>N56/K56</f>
        <v>0.88135481749424571</v>
      </c>
      <c r="R56" s="272">
        <f>Q72</f>
        <v>0.88278459712170632</v>
      </c>
      <c r="S56" s="167">
        <v>0.29188657407407409</v>
      </c>
      <c r="T56" s="168">
        <v>0.32708333333333334</v>
      </c>
      <c r="U56" s="169"/>
      <c r="V56" s="170">
        <v>50.683333333333316</v>
      </c>
      <c r="W56" s="168"/>
      <c r="X56" s="171"/>
      <c r="Y56" s="275"/>
      <c r="Z56" s="276"/>
      <c r="AA56" s="109">
        <f>M56-J56</f>
        <v>-237.29036501150881</v>
      </c>
      <c r="AB56" s="152">
        <f>M56/J56</f>
        <v>0.8813548174942456</v>
      </c>
      <c r="AC56" s="277">
        <f>AB72</f>
        <v>0.88278459712170643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2078</v>
      </c>
      <c r="G57" s="95">
        <f t="shared" si="26"/>
        <v>121916.26000000001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1772.281449893389</v>
      </c>
      <c r="N57" s="99">
        <f>M57/L57</f>
        <v>73.845060412224541</v>
      </c>
      <c r="O57" s="101">
        <f>L57-I57</f>
        <v>0</v>
      </c>
      <c r="P57" s="102">
        <f>N57-K57</f>
        <v>-9.4882729211087877</v>
      </c>
      <c r="Q57" s="103">
        <f>N57/K57</f>
        <v>0.88614072494669449</v>
      </c>
      <c r="R57" s="273"/>
      <c r="S57" s="1">
        <v>0.33124999999999999</v>
      </c>
      <c r="T57" s="2">
        <v>0.38010416666666669</v>
      </c>
      <c r="U57" s="104">
        <v>5.9999999999999787</v>
      </c>
      <c r="V57" s="105">
        <v>70.350000000000051</v>
      </c>
      <c r="W57" s="106"/>
      <c r="X57" s="107"/>
      <c r="Y57" s="265"/>
      <c r="Z57" s="266"/>
      <c r="AA57" s="111">
        <f>M57-J57</f>
        <v>-227.71855010661102</v>
      </c>
      <c r="AB57" s="103">
        <f>M57/J57</f>
        <v>0.88614072494669449</v>
      </c>
      <c r="AC57" s="278"/>
    </row>
    <row r="58" spans="1:29" ht="15.75" customHeight="1">
      <c r="A58" s="268"/>
      <c r="B58" s="153" t="s">
        <v>164</v>
      </c>
      <c r="C58" s="263" t="s">
        <v>218</v>
      </c>
      <c r="D58" s="264"/>
      <c r="E58" s="93">
        <v>59.54</v>
      </c>
      <c r="F58" s="94">
        <v>2504</v>
      </c>
      <c r="G58" s="95">
        <f t="shared" si="26"/>
        <v>149088.16</v>
      </c>
      <c r="H58" s="96"/>
      <c r="I58" s="97">
        <v>23</v>
      </c>
      <c r="J58" s="98">
        <v>2000</v>
      </c>
      <c r="K58" s="99">
        <f t="shared" si="12"/>
        <v>86.956521739130437</v>
      </c>
      <c r="L58" s="100">
        <v>23</v>
      </c>
      <c r="M58" s="98">
        <f>F58/V58*60</f>
        <v>1764.4157369348202</v>
      </c>
      <c r="N58" s="99">
        <f>M58/L58</f>
        <v>76.713727692818267</v>
      </c>
      <c r="O58" s="101">
        <f>L58-I58</f>
        <v>0</v>
      </c>
      <c r="P58" s="102">
        <f>N58-K58</f>
        <v>-10.24279404631217</v>
      </c>
      <c r="Q58" s="103">
        <f>N58/K58</f>
        <v>0.88220786846741006</v>
      </c>
      <c r="R58" s="273"/>
      <c r="S58" s="1">
        <v>0.38472222222222219</v>
      </c>
      <c r="T58" s="2">
        <v>0.44385416666666666</v>
      </c>
      <c r="U58" s="104">
        <v>6.6499999999999204</v>
      </c>
      <c r="V58" s="105">
        <v>85.150000000000034</v>
      </c>
      <c r="W58" s="106">
        <v>0.44385416666666666</v>
      </c>
      <c r="X58" s="107">
        <v>0.48472222222222217</v>
      </c>
      <c r="Y58" s="265"/>
      <c r="Z58" s="266"/>
      <c r="AA58" s="111">
        <f>M58-J58</f>
        <v>-235.58426306517981</v>
      </c>
      <c r="AB58" s="103">
        <f>M58/J58</f>
        <v>0.88220786846741006</v>
      </c>
      <c r="AC58" s="278"/>
    </row>
    <row r="59" spans="1:29" ht="15.75" customHeight="1">
      <c r="A59" s="268"/>
      <c r="B59" s="153" t="s">
        <v>164</v>
      </c>
      <c r="C59" s="263" t="s">
        <v>217</v>
      </c>
      <c r="D59" s="264"/>
      <c r="E59" s="93">
        <v>71.55</v>
      </c>
      <c r="F59" s="94">
        <v>2184</v>
      </c>
      <c r="G59" s="95">
        <f t="shared" si="26"/>
        <v>156265.19999999998</v>
      </c>
      <c r="H59" s="96"/>
      <c r="I59" s="97">
        <v>24</v>
      </c>
      <c r="J59" s="98">
        <v>2000</v>
      </c>
      <c r="K59" s="99">
        <f t="shared" si="12"/>
        <v>83.333333333333329</v>
      </c>
      <c r="L59" s="100">
        <v>24</v>
      </c>
      <c r="M59" s="98">
        <f>F59/V59*60</f>
        <v>1762.8699551569505</v>
      </c>
      <c r="N59" s="99">
        <f>M59/L59</f>
        <v>73.452914798206265</v>
      </c>
      <c r="O59" s="101">
        <f>L59-I59</f>
        <v>0</v>
      </c>
      <c r="P59" s="102">
        <f>N59-K59</f>
        <v>-9.8804185351270633</v>
      </c>
      <c r="Q59" s="103">
        <f>N59/K59</f>
        <v>0.88143497757847522</v>
      </c>
      <c r="R59" s="273"/>
      <c r="S59" s="1">
        <v>0.48472222222222217</v>
      </c>
      <c r="T59" s="2">
        <v>0.53634259259259254</v>
      </c>
      <c r="U59" s="104">
        <v>58.849999999999923</v>
      </c>
      <c r="V59" s="105">
        <v>74.333333333333343</v>
      </c>
      <c r="W59" s="106"/>
      <c r="X59" s="107"/>
      <c r="Y59" s="265"/>
      <c r="Z59" s="266"/>
      <c r="AA59" s="111">
        <f>M59-J59</f>
        <v>-237.13004484304952</v>
      </c>
      <c r="AB59" s="103">
        <f>M59/J59</f>
        <v>0.88143497757847522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1765.5691942434128</v>
      </c>
      <c r="N72" s="139">
        <f t="shared" ref="N72:N78" si="30">M72/L72</f>
        <v>74.339755547091059</v>
      </c>
      <c r="O72" s="140">
        <f t="shared" ref="O72:O78" si="31">L72-I72</f>
        <v>0</v>
      </c>
      <c r="P72" s="141">
        <f t="shared" ref="P72:P78" si="32">N72-K72</f>
        <v>-9.8707707686984207</v>
      </c>
      <c r="Q72" s="142">
        <f t="shared" ref="Q72:Q78" si="33">N72/K72</f>
        <v>0.88278459712170632</v>
      </c>
      <c r="R72" s="274"/>
      <c r="S72" s="143">
        <f>S56</f>
        <v>0.29188657407407409</v>
      </c>
      <c r="T72" s="144">
        <f>INDEX(T56:T71,COUNTA(T56:T71))</f>
        <v>0.53634259259259254</v>
      </c>
      <c r="U72" s="145"/>
      <c r="V72" s="156"/>
      <c r="W72" s="135"/>
      <c r="X72" s="139"/>
      <c r="Y72" s="261"/>
      <c r="Z72" s="262"/>
      <c r="AA72" s="157">
        <f t="shared" ref="AA72:AA78" si="34">M72-J72</f>
        <v>-234.43080575658723</v>
      </c>
      <c r="AB72" s="142">
        <f t="shared" ref="AB72:AB78" si="35">M72/J72</f>
        <v>0.88278459712170643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3069</v>
      </c>
      <c r="G73" s="159">
        <f t="shared" ref="G73:G78" si="36">E73*F73</f>
        <v>118555.47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7">F73/V73*60</f>
        <v>3248.5739488385748</v>
      </c>
      <c r="N73" s="163">
        <f t="shared" si="30"/>
        <v>162.42869744192873</v>
      </c>
      <c r="O73" s="165">
        <f t="shared" si="31"/>
        <v>0</v>
      </c>
      <c r="P73" s="166">
        <f t="shared" si="32"/>
        <v>-17.571302558071267</v>
      </c>
      <c r="Q73" s="152">
        <f t="shared" si="33"/>
        <v>0.90238165245515967</v>
      </c>
      <c r="R73" s="272">
        <f>Q89</f>
        <v>0.88278553817208416</v>
      </c>
      <c r="S73" s="167">
        <v>0.2502199074074074</v>
      </c>
      <c r="T73" s="168">
        <v>0.28958333333333336</v>
      </c>
      <c r="U73" s="169"/>
      <c r="V73" s="170">
        <v>56.683333333333373</v>
      </c>
      <c r="W73" s="168"/>
      <c r="X73" s="171"/>
      <c r="Y73" s="275"/>
      <c r="Z73" s="276"/>
      <c r="AA73" s="109">
        <f t="shared" si="34"/>
        <v>-351.42605116142522</v>
      </c>
      <c r="AB73" s="152">
        <f t="shared" si="35"/>
        <v>0.90238165245515967</v>
      </c>
      <c r="AC73" s="277">
        <f>AB89</f>
        <v>0.88278553817208416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3662</v>
      </c>
      <c r="G74" s="95">
        <f t="shared" si="36"/>
        <v>139156</v>
      </c>
      <c r="H74" s="96"/>
      <c r="I74" s="97">
        <v>21</v>
      </c>
      <c r="J74" s="98">
        <v>3600</v>
      </c>
      <c r="K74" s="99">
        <f t="shared" ref="K74:K110" si="38">J74/I74</f>
        <v>171.42857142857142</v>
      </c>
      <c r="L74" s="100">
        <v>21</v>
      </c>
      <c r="M74" s="98">
        <f t="shared" si="37"/>
        <v>3247.093596059111</v>
      </c>
      <c r="N74" s="99">
        <f t="shared" si="30"/>
        <v>154.62350457424338</v>
      </c>
      <c r="O74" s="101">
        <f t="shared" si="31"/>
        <v>0</v>
      </c>
      <c r="P74" s="102">
        <f t="shared" si="32"/>
        <v>-16.805066854328032</v>
      </c>
      <c r="Q74" s="103">
        <f t="shared" si="33"/>
        <v>0.90197044334975318</v>
      </c>
      <c r="R74" s="273"/>
      <c r="S74" s="1">
        <v>0.29328703703703701</v>
      </c>
      <c r="T74" s="2">
        <v>0.34027777777777779</v>
      </c>
      <c r="U74" s="104">
        <v>5.3333333333332611</v>
      </c>
      <c r="V74" s="105">
        <v>67.666666666666714</v>
      </c>
      <c r="W74" s="106"/>
      <c r="X74" s="107"/>
      <c r="Y74" s="265"/>
      <c r="Z74" s="266"/>
      <c r="AA74" s="111">
        <f t="shared" si="34"/>
        <v>-352.90640394088905</v>
      </c>
      <c r="AB74" s="103">
        <f t="shared" si="35"/>
        <v>0.90197044334975307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2404</v>
      </c>
      <c r="G75" s="95">
        <f t="shared" si="36"/>
        <v>75173.08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3106.3890882986279</v>
      </c>
      <c r="N75" s="99">
        <f t="shared" si="30"/>
        <v>163.49416254203305</v>
      </c>
      <c r="O75" s="101">
        <f t="shared" si="31"/>
        <v>0</v>
      </c>
      <c r="P75" s="102">
        <f t="shared" si="32"/>
        <v>-25.979521668493277</v>
      </c>
      <c r="Q75" s="103">
        <f t="shared" si="33"/>
        <v>0.86288585786072991</v>
      </c>
      <c r="R75" s="273"/>
      <c r="S75" s="1">
        <v>0.34374999999999994</v>
      </c>
      <c r="T75" s="2">
        <v>0.3759953703703704</v>
      </c>
      <c r="U75" s="104">
        <v>4.9999999999999023</v>
      </c>
      <c r="V75" s="105">
        <v>46.433333333333451</v>
      </c>
      <c r="W75" s="106"/>
      <c r="X75" s="107"/>
      <c r="Y75" s="265"/>
      <c r="Z75" s="266"/>
      <c r="AA75" s="111">
        <f t="shared" si="34"/>
        <v>-493.61091170137206</v>
      </c>
      <c r="AB75" s="103">
        <f t="shared" si="35"/>
        <v>0.86288585786073002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3204</v>
      </c>
      <c r="G76" s="95">
        <f t="shared" si="36"/>
        <v>121559.76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3107.3275862068954</v>
      </c>
      <c r="N76" s="99">
        <f t="shared" si="30"/>
        <v>147.96798029556643</v>
      </c>
      <c r="O76" s="101">
        <f t="shared" si="31"/>
        <v>0</v>
      </c>
      <c r="P76" s="102">
        <f t="shared" si="32"/>
        <v>-23.460591133004982</v>
      </c>
      <c r="Q76" s="103">
        <f t="shared" si="33"/>
        <v>0.86314655172413757</v>
      </c>
      <c r="R76" s="273"/>
      <c r="S76" s="1">
        <v>0.38134259259259257</v>
      </c>
      <c r="T76" s="2">
        <v>0.42430555555555555</v>
      </c>
      <c r="U76" s="104">
        <v>7.6999999999999247</v>
      </c>
      <c r="V76" s="105">
        <v>61.866666666666688</v>
      </c>
      <c r="W76" s="106"/>
      <c r="X76" s="107"/>
      <c r="Y76" s="265"/>
      <c r="Z76" s="266"/>
      <c r="AA76" s="191">
        <f t="shared" si="34"/>
        <v>-492.67241379310462</v>
      </c>
      <c r="AB76" s="192">
        <f t="shared" si="35"/>
        <v>0.86314655172413757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827</v>
      </c>
      <c r="G77" s="95">
        <f t="shared" si="36"/>
        <v>37760.82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1590.3846153846114</v>
      </c>
      <c r="N77" s="99">
        <f t="shared" si="30"/>
        <v>79.519230769230575</v>
      </c>
      <c r="O77" s="101">
        <f t="shared" si="31"/>
        <v>0</v>
      </c>
      <c r="P77" s="102">
        <f t="shared" si="32"/>
        <v>-10.480769230769425</v>
      </c>
      <c r="Q77" s="103">
        <f t="shared" si="33"/>
        <v>0.88354700854700641</v>
      </c>
      <c r="R77" s="273"/>
      <c r="S77" s="1">
        <v>0.42708333333333326</v>
      </c>
      <c r="T77" s="2">
        <v>0.44874999999999998</v>
      </c>
      <c r="U77" s="104">
        <v>3.9999999999999059</v>
      </c>
      <c r="V77" s="105">
        <v>31.200000000000081</v>
      </c>
      <c r="W77" s="106">
        <v>0.44874999999999998</v>
      </c>
      <c r="X77" s="107">
        <v>0.48829861111111111</v>
      </c>
      <c r="Y77" s="265"/>
      <c r="Z77" s="266"/>
      <c r="AA77" s="191">
        <f t="shared" si="34"/>
        <v>-209.61538461538862</v>
      </c>
      <c r="AB77" s="192">
        <f t="shared" si="35"/>
        <v>0.8835470085470063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2037</v>
      </c>
      <c r="G78" s="115">
        <f t="shared" si="36"/>
        <v>117596.01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1590.3708523096957</v>
      </c>
      <c r="N78" s="99">
        <f t="shared" si="30"/>
        <v>72.289584195895259</v>
      </c>
      <c r="O78" s="101">
        <f t="shared" si="31"/>
        <v>0</v>
      </c>
      <c r="P78" s="102">
        <f t="shared" si="32"/>
        <v>-9.5285976222865543</v>
      </c>
      <c r="Q78" s="103">
        <f t="shared" si="33"/>
        <v>0.88353936239427544</v>
      </c>
      <c r="R78" s="273"/>
      <c r="S78" s="1">
        <v>0.48829861111111111</v>
      </c>
      <c r="T78" s="2">
        <v>0.54166666666666663</v>
      </c>
      <c r="U78" s="104">
        <v>56.950000000000031</v>
      </c>
      <c r="V78" s="105">
        <v>76.849999999999937</v>
      </c>
      <c r="W78" s="106"/>
      <c r="X78" s="107"/>
      <c r="Y78" s="265"/>
      <c r="Z78" s="266"/>
      <c r="AA78" s="191">
        <f t="shared" si="34"/>
        <v>-209.62914769030431</v>
      </c>
      <c r="AB78" s="192">
        <f t="shared" si="35"/>
        <v>0.88353936239427533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2648.3566145162526</v>
      </c>
      <c r="N89" s="139">
        <f t="shared" ref="N89:N94" si="42">M89/L89</f>
        <v>129.18812753737816</v>
      </c>
      <c r="O89" s="140">
        <f t="shared" ref="O89:O94" si="43">L89-I89</f>
        <v>0</v>
      </c>
      <c r="P89" s="141">
        <f t="shared" ref="P89:P94" si="44">N89-K89</f>
        <v>-17.153335877255984</v>
      </c>
      <c r="Q89" s="142">
        <f t="shared" ref="Q89:Q94" si="45">N89/K89</f>
        <v>0.88278553817208416</v>
      </c>
      <c r="R89" s="274"/>
      <c r="S89" s="143">
        <f>S73</f>
        <v>0.2502199074074074</v>
      </c>
      <c r="T89" s="144">
        <f>INDEX(T73:T88,COUNTA(T73:T88))</f>
        <v>0.54166666666666663</v>
      </c>
      <c r="U89" s="145"/>
      <c r="V89" s="156"/>
      <c r="W89" s="135"/>
      <c r="X89" s="139"/>
      <c r="Y89" s="261"/>
      <c r="Z89" s="262"/>
      <c r="AA89" s="157">
        <f t="shared" ref="AA89:AA94" si="46">M89-J89</f>
        <v>-351.64338548374735</v>
      </c>
      <c r="AB89" s="142">
        <f t="shared" ref="AB89:AB94" si="47">M89/J89</f>
        <v>0.88278553817208416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1659</v>
      </c>
      <c r="G90" s="159">
        <f t="shared" ref="G90:G94" si="48">E90*F90</f>
        <v>56787.569999999992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2608.0349344978167</v>
      </c>
      <c r="N90" s="163">
        <f t="shared" si="42"/>
        <v>163.00218340611355</v>
      </c>
      <c r="O90" s="165">
        <f t="shared" si="43"/>
        <v>0</v>
      </c>
      <c r="P90" s="166">
        <f t="shared" si="44"/>
        <v>-24.497816593886455</v>
      </c>
      <c r="Q90" s="152">
        <f t="shared" si="45"/>
        <v>0.86934497816593892</v>
      </c>
      <c r="R90" s="272">
        <f>Q106</f>
        <v>0.8744913513452458</v>
      </c>
      <c r="S90" s="167">
        <v>0.25</v>
      </c>
      <c r="T90" s="168">
        <v>0.27650462962962963</v>
      </c>
      <c r="U90" s="169"/>
      <c r="V90" s="170">
        <v>38.166666666666664</v>
      </c>
      <c r="W90" s="173"/>
      <c r="X90" s="151"/>
      <c r="Y90" s="275"/>
      <c r="Z90" s="276"/>
      <c r="AA90" s="109">
        <f t="shared" si="46"/>
        <v>-391.96506550218328</v>
      </c>
      <c r="AB90" s="152">
        <f t="shared" si="47"/>
        <v>0.86934497816593892</v>
      </c>
      <c r="AC90" s="277">
        <f>AB106</f>
        <v>0.87449135134524569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1424</v>
      </c>
      <c r="G91" s="95">
        <f t="shared" si="48"/>
        <v>49512.480000000003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2607.527975584941</v>
      </c>
      <c r="N91" s="99">
        <f t="shared" si="42"/>
        <v>237.04799778044918</v>
      </c>
      <c r="O91" s="101">
        <f t="shared" si="43"/>
        <v>0</v>
      </c>
      <c r="P91" s="102">
        <f t="shared" si="44"/>
        <v>-35.679274946823568</v>
      </c>
      <c r="Q91" s="103">
        <f t="shared" si="45"/>
        <v>0.86917599186164696</v>
      </c>
      <c r="R91" s="273"/>
      <c r="S91" s="1">
        <v>0.28210648148148149</v>
      </c>
      <c r="T91" s="2">
        <v>0.30486111111111114</v>
      </c>
      <c r="U91" s="104">
        <v>8.0666666666666753</v>
      </c>
      <c r="V91" s="105">
        <v>32.766666666666701</v>
      </c>
      <c r="W91" s="106"/>
      <c r="X91" s="107"/>
      <c r="Y91" s="265"/>
      <c r="Z91" s="266"/>
      <c r="AA91" s="111">
        <f t="shared" si="46"/>
        <v>-392.47202441505897</v>
      </c>
      <c r="AB91" s="103">
        <f t="shared" si="47"/>
        <v>0.86917599186164696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5184</v>
      </c>
      <c r="G92" s="95">
        <f t="shared" si="48"/>
        <v>185742.72</v>
      </c>
      <c r="H92" s="96"/>
      <c r="I92" s="97">
        <v>12</v>
      </c>
      <c r="J92" s="98">
        <v>3273</v>
      </c>
      <c r="K92" s="99">
        <f t="shared" si="38"/>
        <v>272.75</v>
      </c>
      <c r="L92" s="100">
        <v>12</v>
      </c>
      <c r="M92" s="98">
        <f>F92/V92*60</f>
        <v>2904.6536964980523</v>
      </c>
      <c r="N92" s="99">
        <f t="shared" si="42"/>
        <v>242.05447470817103</v>
      </c>
      <c r="O92" s="101">
        <f t="shared" si="43"/>
        <v>0</v>
      </c>
      <c r="P92" s="102">
        <f t="shared" si="44"/>
        <v>-30.695525291828972</v>
      </c>
      <c r="Q92" s="103">
        <f t="shared" si="45"/>
        <v>0.88745911900337682</v>
      </c>
      <c r="R92" s="273"/>
      <c r="S92" s="1">
        <v>0.30833333333333329</v>
      </c>
      <c r="T92" s="2">
        <v>0.38269675925925928</v>
      </c>
      <c r="U92" s="104">
        <v>4.9999999999999023</v>
      </c>
      <c r="V92" s="105">
        <v>107.08333333333341</v>
      </c>
      <c r="W92" s="106"/>
      <c r="X92" s="107"/>
      <c r="Y92" s="265"/>
      <c r="Z92" s="266"/>
      <c r="AA92" s="111">
        <f t="shared" si="46"/>
        <v>-368.34630350194766</v>
      </c>
      <c r="AB92" s="103">
        <f t="shared" si="47"/>
        <v>0.88745911900337682</v>
      </c>
      <c r="AC92" s="278"/>
    </row>
    <row r="93" spans="1:29" ht="15.75" customHeight="1">
      <c r="A93" s="268"/>
      <c r="B93" s="92" t="s">
        <v>158</v>
      </c>
      <c r="C93" s="263" t="s">
        <v>220</v>
      </c>
      <c r="D93" s="264"/>
      <c r="E93" s="93">
        <v>42.93</v>
      </c>
      <c r="F93" s="94">
        <v>994</v>
      </c>
      <c r="G93" s="95">
        <f t="shared" si="48"/>
        <v>42672.42</v>
      </c>
      <c r="H93" s="113"/>
      <c r="I93" s="97">
        <v>15</v>
      </c>
      <c r="J93" s="98">
        <v>3600</v>
      </c>
      <c r="K93" s="99">
        <f t="shared" si="38"/>
        <v>240</v>
      </c>
      <c r="L93" s="114">
        <v>15</v>
      </c>
      <c r="M93" s="98">
        <f>F93/V93*60</f>
        <v>3095.5017301037933</v>
      </c>
      <c r="N93" s="99">
        <f t="shared" si="42"/>
        <v>206.36678200691955</v>
      </c>
      <c r="O93" s="101">
        <f t="shared" si="43"/>
        <v>0</v>
      </c>
      <c r="P93" s="102">
        <f t="shared" si="44"/>
        <v>-33.63321799308045</v>
      </c>
      <c r="Q93" s="103">
        <f t="shared" si="45"/>
        <v>0.85986159169549814</v>
      </c>
      <c r="R93" s="273"/>
      <c r="S93" s="1">
        <v>0.40486111111111106</v>
      </c>
      <c r="T93" s="2">
        <v>0.41824074074074075</v>
      </c>
      <c r="U93" s="104">
        <v>6.8166666666665598</v>
      </c>
      <c r="V93" s="105">
        <v>19.266666666666747</v>
      </c>
      <c r="W93" s="106"/>
      <c r="X93" s="107"/>
      <c r="Y93" s="265"/>
      <c r="Z93" s="266"/>
      <c r="AA93" s="111">
        <f t="shared" si="46"/>
        <v>-504.49826989620669</v>
      </c>
      <c r="AB93" s="103">
        <f t="shared" si="47"/>
        <v>0.85986159169549814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3316</v>
      </c>
      <c r="G94" s="115">
        <f t="shared" si="48"/>
        <v>120735.55999999998</v>
      </c>
      <c r="H94" s="116"/>
      <c r="I94" s="97">
        <v>11</v>
      </c>
      <c r="J94" s="98">
        <v>3273</v>
      </c>
      <c r="K94" s="99">
        <f t="shared" si="38"/>
        <v>297.54545454545456</v>
      </c>
      <c r="L94" s="100">
        <v>11</v>
      </c>
      <c r="M94" s="98">
        <f>F94/V94*60</f>
        <v>2903.8190221357322</v>
      </c>
      <c r="N94" s="99">
        <f t="shared" si="42"/>
        <v>263.98354746688477</v>
      </c>
      <c r="O94" s="101">
        <f t="shared" si="43"/>
        <v>0</v>
      </c>
      <c r="P94" s="102">
        <f t="shared" si="44"/>
        <v>-33.561907078569789</v>
      </c>
      <c r="Q94" s="103">
        <f t="shared" si="45"/>
        <v>0.88720410086640156</v>
      </c>
      <c r="R94" s="273"/>
      <c r="S94" s="1">
        <v>0.42255787037037035</v>
      </c>
      <c r="T94" s="2">
        <v>0.47013888888888888</v>
      </c>
      <c r="U94" s="104">
        <v>6.2166666666666259</v>
      </c>
      <c r="V94" s="105">
        <v>68.516666666666694</v>
      </c>
      <c r="W94" s="106"/>
      <c r="X94" s="107"/>
      <c r="Y94" s="265"/>
      <c r="Z94" s="266"/>
      <c r="AA94" s="111">
        <f t="shared" si="46"/>
        <v>-369.18097786426779</v>
      </c>
      <c r="AB94" s="103">
        <f t="shared" si="47"/>
        <v>0.88720410086640156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2823.9074717640674</v>
      </c>
      <c r="N106" s="139">
        <f>M106/L106</f>
        <v>217.22365167415904</v>
      </c>
      <c r="O106" s="140">
        <f>L106-I106</f>
        <v>0</v>
      </c>
      <c r="P106" s="141">
        <f>N106-K106</f>
        <v>-31.176348325840934</v>
      </c>
      <c r="Q106" s="142">
        <f>N106/K106</f>
        <v>0.8744913513452458</v>
      </c>
      <c r="R106" s="274"/>
      <c r="S106" s="143">
        <f>S90</f>
        <v>0.25</v>
      </c>
      <c r="T106" s="144">
        <f>INDEX(T90:T105,COUNTA(T90:T105))</f>
        <v>0.47013888888888888</v>
      </c>
      <c r="U106" s="145"/>
      <c r="V106" s="156"/>
      <c r="W106" s="135"/>
      <c r="X106" s="139"/>
      <c r="Y106" s="261"/>
      <c r="Z106" s="262"/>
      <c r="AA106" s="157">
        <f>M106-J106</f>
        <v>-405.29252823593242</v>
      </c>
      <c r="AB106" s="142">
        <f>M106/J106</f>
        <v>0.87449135134524569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776</v>
      </c>
      <c r="G107" s="159">
        <f t="shared" ref="G107:G110" si="52">E107*F107</f>
        <v>20664.88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2868.1724845995836</v>
      </c>
      <c r="N107" s="163">
        <f>M107/L107</f>
        <v>478.02874743326396</v>
      </c>
      <c r="O107" s="165">
        <f>L107-I107</f>
        <v>0</v>
      </c>
      <c r="P107" s="166">
        <f>N107-K107</f>
        <v>-67.471252566736041</v>
      </c>
      <c r="Q107" s="152">
        <f>N107/K107</f>
        <v>0.87631301087674418</v>
      </c>
      <c r="R107" s="272">
        <f>Q123</f>
        <v>0.89910830421197641</v>
      </c>
      <c r="S107" s="193">
        <v>0.25</v>
      </c>
      <c r="T107" s="194">
        <v>0.26127314814814817</v>
      </c>
      <c r="U107" s="169"/>
      <c r="V107" s="170">
        <v>16.233333333333366</v>
      </c>
      <c r="W107" s="168"/>
      <c r="X107" s="171"/>
      <c r="Y107" s="275"/>
      <c r="Z107" s="276"/>
      <c r="AA107" s="109">
        <f>M107-J107</f>
        <v>-404.82751540041636</v>
      </c>
      <c r="AB107" s="152">
        <f>M107/J107</f>
        <v>0.87631301087674418</v>
      </c>
      <c r="AC107" s="277">
        <f>AB123</f>
        <v>0.89910830421197641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556</v>
      </c>
      <c r="G108" s="95">
        <f t="shared" si="52"/>
        <v>11181.16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3259.9348534202036</v>
      </c>
      <c r="N108" s="99">
        <f>M108/L108</f>
        <v>543.32247557003393</v>
      </c>
      <c r="O108" s="101">
        <f>L108-I108</f>
        <v>0</v>
      </c>
      <c r="P108" s="102">
        <f>N108-K108</f>
        <v>-56.67752442996607</v>
      </c>
      <c r="Q108" s="103">
        <f>N108/K108</f>
        <v>0.90553745928338991</v>
      </c>
      <c r="R108" s="273"/>
      <c r="S108" s="1">
        <v>0.26458333333333334</v>
      </c>
      <c r="T108" s="2">
        <v>0.2716898148148148</v>
      </c>
      <c r="U108" s="104">
        <v>4.7666666666666391</v>
      </c>
      <c r="V108" s="105">
        <v>10.233333333333308</v>
      </c>
      <c r="W108" s="106"/>
      <c r="X108" s="113"/>
      <c r="Y108" s="265"/>
      <c r="Z108" s="266"/>
      <c r="AA108" s="111">
        <f>M108-J108</f>
        <v>-340.06514657979642</v>
      </c>
      <c r="AB108" s="103">
        <f>M108/J108</f>
        <v>0.90553745928338991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1477</v>
      </c>
      <c r="G109" s="95">
        <f t="shared" si="52"/>
        <v>36526.21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3262.0858895705478</v>
      </c>
      <c r="N109" s="99">
        <f>M109/L109</f>
        <v>543.68098159509134</v>
      </c>
      <c r="O109" s="101">
        <f>L109-I109</f>
        <v>0</v>
      </c>
      <c r="P109" s="102">
        <f>N109-K109</f>
        <v>-56.319018404908661</v>
      </c>
      <c r="Q109" s="103">
        <f>N109/K109</f>
        <v>0.90613496932515225</v>
      </c>
      <c r="R109" s="273"/>
      <c r="S109" s="1">
        <v>0.27708333333333329</v>
      </c>
      <c r="T109" s="2">
        <v>0.29594907407407406</v>
      </c>
      <c r="U109" s="104">
        <v>7.7666666666666284</v>
      </c>
      <c r="V109" s="105">
        <v>27.166666666666703</v>
      </c>
      <c r="W109" s="106"/>
      <c r="X109" s="107"/>
      <c r="Y109" s="265"/>
      <c r="Z109" s="266"/>
      <c r="AA109" s="111">
        <f>M109-J109</f>
        <v>-337.91411042945219</v>
      </c>
      <c r="AB109" s="103">
        <f>M109/J109</f>
        <v>0.90613496932515214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1336</v>
      </c>
      <c r="G110" s="95">
        <f t="shared" si="52"/>
        <v>33039.279999999999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3262.9579375848098</v>
      </c>
      <c r="N110" s="99">
        <f>M110/L110</f>
        <v>543.82632293080167</v>
      </c>
      <c r="O110" s="101">
        <f>L110-I110</f>
        <v>0</v>
      </c>
      <c r="P110" s="102">
        <f>N110-K110</f>
        <v>-56.173677069198334</v>
      </c>
      <c r="Q110" s="103">
        <f>N110/K110</f>
        <v>0.90637720488466944</v>
      </c>
      <c r="R110" s="273"/>
      <c r="S110" s="1">
        <v>0.2996064814814815</v>
      </c>
      <c r="T110" s="2">
        <v>0.31666666666666665</v>
      </c>
      <c r="U110" s="104">
        <v>5.2666666666667172</v>
      </c>
      <c r="V110" s="105">
        <v>24.566666666666617</v>
      </c>
      <c r="W110" s="106"/>
      <c r="X110" s="113"/>
      <c r="Y110" s="265"/>
      <c r="Z110" s="266"/>
      <c r="AA110" s="111">
        <f>M110-J110</f>
        <v>-337.04206241519023</v>
      </c>
      <c r="AB110" s="103">
        <f>M110/J110</f>
        <v>0.90637720488466933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3163.2877912937861</v>
      </c>
      <c r="N123" s="139">
        <f>M123/L123</f>
        <v>527.21463188229768</v>
      </c>
      <c r="O123" s="140">
        <f>L123-I123</f>
        <v>0</v>
      </c>
      <c r="P123" s="141">
        <f>N123-K123</f>
        <v>-59.160368117702319</v>
      </c>
      <c r="Q123" s="142">
        <f>N123/K123</f>
        <v>0.89910830421197641</v>
      </c>
      <c r="R123" s="274"/>
      <c r="S123" s="143">
        <f>S107</f>
        <v>0.25</v>
      </c>
      <c r="T123" s="144">
        <f>INDEX(T107:T122,COUNTA(T107:T122))</f>
        <v>0.31666666666666665</v>
      </c>
      <c r="U123" s="145"/>
      <c r="V123" s="156"/>
      <c r="W123" s="135"/>
      <c r="X123" s="139"/>
      <c r="Y123" s="261"/>
      <c r="Z123" s="262"/>
      <c r="AA123" s="157">
        <f>M123-J123</f>
        <v>-354.96220870621391</v>
      </c>
      <c r="AB123" s="142">
        <f>M123/J123</f>
        <v>0.89910830421197641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1614</v>
      </c>
      <c r="G124" s="159">
        <f t="shared" ref="G124:G126" si="56">E124*F124</f>
        <v>71500.2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1762.8640776699028</v>
      </c>
      <c r="N124" s="163">
        <f>M124/L124</f>
        <v>103.69788692175899</v>
      </c>
      <c r="O124" s="165">
        <f>L124-I124</f>
        <v>0</v>
      </c>
      <c r="P124" s="166">
        <f>N124-K124</f>
        <v>-13.949171901770413</v>
      </c>
      <c r="Q124" s="152">
        <f>N124/K124</f>
        <v>0.88143203883495147</v>
      </c>
      <c r="R124" s="272">
        <f>Q140</f>
        <v>0.88217075091289865</v>
      </c>
      <c r="S124" s="167">
        <v>0.70837962962962964</v>
      </c>
      <c r="T124" s="168">
        <v>0.74652777777777779</v>
      </c>
      <c r="U124" s="169"/>
      <c r="V124" s="170">
        <v>54.933333333333337</v>
      </c>
      <c r="W124" s="87"/>
      <c r="X124" s="88"/>
      <c r="Y124" s="275"/>
      <c r="Z124" s="276"/>
      <c r="AA124" s="109">
        <f>M124-J124</f>
        <v>-237.13592233009717</v>
      </c>
      <c r="AB124" s="152">
        <f>M124/J124</f>
        <v>0.88143203883495136</v>
      </c>
      <c r="AC124" s="352">
        <f>AB140</f>
        <v>0.88217075091289876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1550</v>
      </c>
      <c r="G125" s="95">
        <f t="shared" si="56"/>
        <v>78538.5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1764.7058823529437</v>
      </c>
      <c r="N125" s="99">
        <f>M125/L125</f>
        <v>88.235294117647186</v>
      </c>
      <c r="O125" s="101">
        <f>L125-I125</f>
        <v>0</v>
      </c>
      <c r="P125" s="102">
        <f>N125-K125</f>
        <v>-11.764705882352814</v>
      </c>
      <c r="Q125" s="103">
        <f>N125/K125</f>
        <v>0.88235294117647189</v>
      </c>
      <c r="R125" s="273"/>
      <c r="S125" s="1">
        <v>0.75020833333333337</v>
      </c>
      <c r="T125" s="2">
        <v>0.78680555555555554</v>
      </c>
      <c r="U125" s="104">
        <v>5.3000000000000291</v>
      </c>
      <c r="V125" s="105">
        <v>52.699999999999925</v>
      </c>
      <c r="W125" s="106"/>
      <c r="X125" s="107"/>
      <c r="Y125" s="265"/>
      <c r="Z125" s="266"/>
      <c r="AA125" s="111">
        <f>M125-J125</f>
        <v>-235.29411764705628</v>
      </c>
      <c r="AB125" s="103">
        <f>M125/J125</f>
        <v>0.88235294117647189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2913</v>
      </c>
      <c r="G126" s="95">
        <f t="shared" si="56"/>
        <v>166914.9</v>
      </c>
      <c r="H126" s="96"/>
      <c r="I126" s="97">
        <v>21</v>
      </c>
      <c r="J126" s="98">
        <v>2000</v>
      </c>
      <c r="K126" s="99">
        <f t="shared" si="57"/>
        <v>95.238095238095241</v>
      </c>
      <c r="L126" s="100">
        <v>21</v>
      </c>
      <c r="M126" s="98">
        <f>F126/V126*60</f>
        <v>1765.454545454546</v>
      </c>
      <c r="N126" s="99">
        <f>M126/L126</f>
        <v>84.069264069264094</v>
      </c>
      <c r="O126" s="101">
        <f>L126-I126</f>
        <v>0</v>
      </c>
      <c r="P126" s="102">
        <f>N126-K126</f>
        <v>-11.168831168831147</v>
      </c>
      <c r="Q126" s="103">
        <f>N126/K126</f>
        <v>0.88272727272727292</v>
      </c>
      <c r="R126" s="273"/>
      <c r="S126" s="1">
        <v>0.79097222222222219</v>
      </c>
      <c r="T126" s="2">
        <v>0.85972222222222217</v>
      </c>
      <c r="U126" s="104">
        <v>5.9999999999999787</v>
      </c>
      <c r="V126" s="105">
        <v>98.999999999999972</v>
      </c>
      <c r="W126" s="106"/>
      <c r="X126" s="107"/>
      <c r="Y126" s="265"/>
      <c r="Z126" s="266"/>
      <c r="AA126" s="111">
        <f>M126-J126</f>
        <v>-234.54545454545405</v>
      </c>
      <c r="AB126" s="103">
        <f>M126/J126</f>
        <v>0.88272727272727303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19.333333333333332</v>
      </c>
      <c r="J140" s="138">
        <f t="shared" si="58"/>
        <v>2000</v>
      </c>
      <c r="K140" s="139">
        <f t="shared" ref="K140" si="59">J140/I140</f>
        <v>103.44827586206897</v>
      </c>
      <c r="L140" s="137">
        <f t="shared" ref="L140:M140" si="60">AVERAGE(L124:L139)</f>
        <v>19.333333333333332</v>
      </c>
      <c r="M140" s="138">
        <f t="shared" si="60"/>
        <v>1764.3415018257974</v>
      </c>
      <c r="N140" s="139">
        <f>M140/L140</f>
        <v>91.259043197886072</v>
      </c>
      <c r="O140" s="140">
        <f>L140-I140</f>
        <v>0</v>
      </c>
      <c r="P140" s="141">
        <f>N140-K140</f>
        <v>-12.189232664182896</v>
      </c>
      <c r="Q140" s="142">
        <f>N140/K140</f>
        <v>0.88217075091289865</v>
      </c>
      <c r="R140" s="274"/>
      <c r="S140" s="143">
        <f>S124</f>
        <v>0.70837962962962964</v>
      </c>
      <c r="T140" s="144">
        <f>INDEX(T124:T139,COUNTA(T124:T139))</f>
        <v>0.85972222222222217</v>
      </c>
      <c r="U140" s="145"/>
      <c r="V140" s="156"/>
      <c r="W140" s="188"/>
      <c r="X140" s="189"/>
      <c r="Y140" s="261"/>
      <c r="Z140" s="262"/>
      <c r="AA140" s="157">
        <f>M140-J140</f>
        <v>-235.65849817420258</v>
      </c>
      <c r="AB140" s="142">
        <f>M140/J140</f>
        <v>0.88217075091289876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2376</v>
      </c>
      <c r="G141" s="159">
        <f t="shared" ref="G141:G143" si="61">E141*F141</f>
        <v>134933.04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1764.7204456364786</v>
      </c>
      <c r="N141" s="163">
        <f>M141/L141</f>
        <v>76.726975897238205</v>
      </c>
      <c r="O141" s="165">
        <f>L141-I141</f>
        <v>0</v>
      </c>
      <c r="P141" s="166">
        <f>N141-K141</f>
        <v>-10.229545841892232</v>
      </c>
      <c r="Q141" s="152">
        <f>N141/K141</f>
        <v>0.88236022281823934</v>
      </c>
      <c r="R141" s="272">
        <f>Q157</f>
        <v>0.88281151841537309</v>
      </c>
      <c r="S141" s="167">
        <v>0.70848379629629632</v>
      </c>
      <c r="T141" s="168">
        <v>0.76458333333333328</v>
      </c>
      <c r="U141" s="169"/>
      <c r="V141" s="170">
        <v>80.783333333333218</v>
      </c>
      <c r="W141" s="168"/>
      <c r="X141" s="171"/>
      <c r="Y141" s="275"/>
      <c r="Z141" s="276"/>
      <c r="AA141" s="109">
        <f>M141-J141</f>
        <v>-235.27955436352136</v>
      </c>
      <c r="AB141" s="152">
        <f>M141/J141</f>
        <v>0.88236022281823934</v>
      </c>
      <c r="AC141" s="277">
        <f>AB157</f>
        <v>0.8828115184153732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1885</v>
      </c>
      <c r="G142" s="95">
        <f t="shared" si="61"/>
        <v>107199.95</v>
      </c>
      <c r="H142" s="96"/>
      <c r="I142" s="97">
        <v>23</v>
      </c>
      <c r="J142" s="98">
        <v>2000</v>
      </c>
      <c r="K142" s="99">
        <f t="shared" ref="K142:K143" si="62">J142/I142</f>
        <v>86.956521739130437</v>
      </c>
      <c r="L142" s="100">
        <v>23</v>
      </c>
      <c r="M142" s="98">
        <f>F142/V142*60</f>
        <v>1764.8894668400521</v>
      </c>
      <c r="N142" s="99">
        <f>M142/L142</f>
        <v>76.734324645219658</v>
      </c>
      <c r="O142" s="101">
        <f>L142-I142</f>
        <v>0</v>
      </c>
      <c r="P142" s="102">
        <f>N142-K142</f>
        <v>-10.222197093910779</v>
      </c>
      <c r="Q142" s="103">
        <f>N142/K142</f>
        <v>0.88244473342002605</v>
      </c>
      <c r="R142" s="273"/>
      <c r="S142" s="1">
        <v>0.76875000000000004</v>
      </c>
      <c r="T142" s="2">
        <v>0.81325231481481486</v>
      </c>
      <c r="U142" s="104">
        <v>6.0000000000001386</v>
      </c>
      <c r="V142" s="105">
        <v>64.083333333333329</v>
      </c>
      <c r="W142" s="106"/>
      <c r="X142" s="107"/>
      <c r="Y142" s="265"/>
      <c r="Z142" s="266"/>
      <c r="AA142" s="111">
        <f>M142-J142</f>
        <v>-235.11053315994786</v>
      </c>
      <c r="AB142" s="103">
        <f>M142/J142</f>
        <v>0.88244473342002605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2375</v>
      </c>
      <c r="G143" s="95">
        <f t="shared" si="61"/>
        <v>113050</v>
      </c>
      <c r="H143" s="96"/>
      <c r="I143" s="97">
        <v>23</v>
      </c>
      <c r="J143" s="98">
        <v>2000</v>
      </c>
      <c r="K143" s="99">
        <f t="shared" si="62"/>
        <v>86.956521739130437</v>
      </c>
      <c r="L143" s="100">
        <v>23</v>
      </c>
      <c r="M143" s="98">
        <f>F143/V143*60</f>
        <v>1767.2591980157085</v>
      </c>
      <c r="N143" s="99">
        <f>M143/L143</f>
        <v>76.837356435465594</v>
      </c>
      <c r="O143" s="101">
        <f>L143-I143</f>
        <v>0</v>
      </c>
      <c r="P143" s="102">
        <f>N143-K143</f>
        <v>-10.119165303664843</v>
      </c>
      <c r="Q143" s="103">
        <f>N143/K143</f>
        <v>0.88362959900785432</v>
      </c>
      <c r="R143" s="273"/>
      <c r="S143" s="1">
        <v>0.81831018518518517</v>
      </c>
      <c r="T143" s="2">
        <v>0.87430555555555556</v>
      </c>
      <c r="U143" s="104">
        <v>7.2833333333332462</v>
      </c>
      <c r="V143" s="105">
        <v>80.633333333333354</v>
      </c>
      <c r="W143" s="106"/>
      <c r="X143" s="107"/>
      <c r="Y143" s="265"/>
      <c r="Z143" s="266"/>
      <c r="AA143" s="111">
        <f>M143-J143</f>
        <v>-232.74080198429147</v>
      </c>
      <c r="AB143" s="103">
        <f>M143/J143</f>
        <v>0.88362959900785432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3">AVERAGE(I141:I156)</f>
        <v>23</v>
      </c>
      <c r="J157" s="138">
        <f t="shared" si="63"/>
        <v>2000</v>
      </c>
      <c r="K157" s="139">
        <f t="shared" ref="K157" si="64">J157/I157</f>
        <v>86.956521739130437</v>
      </c>
      <c r="L157" s="137">
        <f t="shared" ref="L157:M157" si="65">AVERAGE(L141:L156)</f>
        <v>23</v>
      </c>
      <c r="M157" s="138">
        <f t="shared" si="65"/>
        <v>1765.6230368307463</v>
      </c>
      <c r="N157" s="139">
        <f>M157/L157</f>
        <v>76.766218992641143</v>
      </c>
      <c r="O157" s="140">
        <f>L157-I157</f>
        <v>0</v>
      </c>
      <c r="P157" s="141">
        <f>N157-K157</f>
        <v>-10.190302746489294</v>
      </c>
      <c r="Q157" s="142">
        <f>N157/K157</f>
        <v>0.88281151841537309</v>
      </c>
      <c r="R157" s="274"/>
      <c r="S157" s="143">
        <f>S141</f>
        <v>0.70848379629629632</v>
      </c>
      <c r="T157" s="144">
        <f>INDEX(T141:T156,COUNTA(T141:T156))</f>
        <v>0.87430555555555556</v>
      </c>
      <c r="U157" s="145"/>
      <c r="V157" s="156"/>
      <c r="W157" s="135"/>
      <c r="X157" s="139"/>
      <c r="Y157" s="261"/>
      <c r="Z157" s="262"/>
      <c r="AA157" s="157">
        <f>M157-J157</f>
        <v>-234.37696316925371</v>
      </c>
      <c r="AB157" s="142">
        <f>M157/J157</f>
        <v>0.8828115184153732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45" priority="3" operator="greaterThan">
      <formula>0</formula>
    </cfRule>
  </conditionalFormatting>
  <conditionalFormatting sqref="P5:P157 AA5:AA157">
    <cfRule type="cellIs" dxfId="644" priority="6" operator="lessThan">
      <formula>0</formula>
    </cfRule>
  </conditionalFormatting>
  <conditionalFormatting sqref="Q5:Q157 AB5:AB157">
    <cfRule type="cellIs" dxfId="643" priority="4" operator="greaterThan">
      <formula>1</formula>
    </cfRule>
    <cfRule type="cellIs" dxfId="642" priority="5" operator="lessThan">
      <formula>0.8</formula>
    </cfRule>
  </conditionalFormatting>
  <conditionalFormatting sqref="R5:R157 AC124">
    <cfRule type="cellIs" dxfId="641" priority="7" operator="lessThan">
      <formula>0.8</formula>
    </cfRule>
  </conditionalFormatting>
  <conditionalFormatting sqref="AC5:AC22 AC56:AC91">
    <cfRule type="cellIs" dxfId="640" priority="9" operator="lessThan">
      <formula>0.8</formula>
    </cfRule>
  </conditionalFormatting>
  <conditionalFormatting sqref="AC39">
    <cfRule type="cellIs" dxfId="639" priority="12" operator="lessThan">
      <formula>0.8</formula>
    </cfRule>
  </conditionalFormatting>
  <conditionalFormatting sqref="AC54">
    <cfRule type="cellIs" dxfId="638" priority="11" operator="lessThan">
      <formula>0.8</formula>
    </cfRule>
  </conditionalFormatting>
  <conditionalFormatting sqref="AC97:AC105">
    <cfRule type="cellIs" dxfId="637" priority="10" operator="lessThan">
      <formula>0.8</formula>
    </cfRule>
  </conditionalFormatting>
  <conditionalFormatting sqref="AC107:AC112">
    <cfRule type="cellIs" dxfId="636" priority="8" operator="lessThan">
      <formula>0.8</formula>
    </cfRule>
  </conditionalFormatting>
  <conditionalFormatting sqref="AC139">
    <cfRule type="cellIs" dxfId="635" priority="2" operator="lessThan">
      <formula>0.8</formula>
    </cfRule>
  </conditionalFormatting>
  <conditionalFormatting sqref="AC141:AC157">
    <cfRule type="cellIs" dxfId="634" priority="1" operator="lessThan">
      <formula>0.8</formula>
    </cfRule>
  </conditionalFormatting>
  <dataValidations count="1">
    <dataValidation type="list" allowBlank="1" showInputMessage="1" showErrorMessage="1" sqref="Y5:Z157" xr:uid="{B821D65B-2DD2-4ABE-BD50-90483F30208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3509-3047-4CDF-9B9E-64A872910BDB}">
  <sheetPr>
    <tabColor theme="9" tint="0.59999389629810485"/>
  </sheetPr>
  <dimension ref="B1:AR36"/>
  <sheetViews>
    <sheetView zoomScale="70" zoomScaleNormal="70" workbookViewId="0">
      <selection activeCell="N42" sqref="N42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263</v>
      </c>
      <c r="D3" s="249"/>
      <c r="E3" s="7" t="s">
        <v>2</v>
      </c>
      <c r="F3" s="250">
        <f>'1024(18度C)'!D1+'1024(4度C)'!D1</f>
        <v>174764</v>
      </c>
      <c r="G3" s="251"/>
      <c r="H3" s="7" t="s">
        <v>3</v>
      </c>
      <c r="I3" s="252">
        <f>'1024(18度C)'!F1+'1024(4度C)'!F1</f>
        <v>5491721.6599999992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457.92670229286188</v>
      </c>
      <c r="F6" s="227" t="e">
        <f>AVERAGE(#REF!,D13:K13)</f>
        <v>#REF!</v>
      </c>
      <c r="G6" s="228">
        <f>AVERAGE(D13:K13)</f>
        <v>192.94061785539412</v>
      </c>
      <c r="H6" s="229"/>
      <c r="I6" s="228">
        <f>AVERAGE(L13:O13)</f>
        <v>95.202398800599696</v>
      </c>
      <c r="J6" s="229"/>
      <c r="K6" s="228">
        <f>AVERAGE(D27:O27)</f>
        <v>599.83143455010463</v>
      </c>
      <c r="L6" s="229"/>
      <c r="M6" s="228">
        <f>AVERAGE(P27:X27)</f>
        <v>775.33031674208155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402.75741251978565</v>
      </c>
      <c r="F7" s="231" t="e">
        <f>AVERAGE(#REF!,D14:K14)</f>
        <v>#REF!</v>
      </c>
      <c r="G7" s="218">
        <f>AVERAGE(D14:K14)</f>
        <v>171.50315024171593</v>
      </c>
      <c r="H7" s="219"/>
      <c r="I7" s="218">
        <f>AVERAGE(L14:O14)</f>
        <v>84.007290015880301</v>
      </c>
      <c r="J7" s="219"/>
      <c r="K7" s="218">
        <f>AVERAGE(D28:O28)</f>
        <v>526.35248238388556</v>
      </c>
      <c r="L7" s="219"/>
      <c r="M7" s="218">
        <f>AVERAGE(P28:X28)</f>
        <v>680.98033090090553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0.8802054862930917</v>
      </c>
      <c r="F8" s="223" t="e">
        <f>AVERAGE(D15:K15,#REF!)</f>
        <v>#REF!</v>
      </c>
      <c r="G8" s="224">
        <f>AVERAGE(D15:K15)</f>
        <v>0.88494413513382442</v>
      </c>
      <c r="H8" s="225"/>
      <c r="I8" s="224">
        <f>AVERAGE(L15:O15)</f>
        <v>0.882429712088316</v>
      </c>
      <c r="J8" s="225"/>
      <c r="K8" s="224">
        <f>AVERAGE(D29:O29)</f>
        <v>0.87659684346002809</v>
      </c>
      <c r="L8" s="225"/>
      <c r="M8" s="224">
        <f>AVERAGE(P29:X29)</f>
        <v>0.87773378756426479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90.740740740740733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102.38439857989201</v>
      </c>
      <c r="E14" s="28">
        <v>70.207912924931733</v>
      </c>
      <c r="F14" s="28">
        <v>80.014460348015177</v>
      </c>
      <c r="G14" s="28">
        <v>74.340871905159347</v>
      </c>
      <c r="H14" s="28">
        <v>129.17934642615828</v>
      </c>
      <c r="I14" s="28">
        <v>217.23236857772875</v>
      </c>
      <c r="J14" s="28" t="s">
        <v>36</v>
      </c>
      <c r="K14" s="55">
        <v>527.16269293012624</v>
      </c>
      <c r="L14" s="27" t="s">
        <v>36</v>
      </c>
      <c r="M14" s="67" t="s">
        <v>36</v>
      </c>
      <c r="N14" s="28">
        <v>91.259043375608101</v>
      </c>
      <c r="O14" s="29">
        <v>76.755536656152486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0.88912767187800945</v>
      </c>
      <c r="E15" s="32">
        <f t="shared" si="0"/>
        <v>0.88461970285413982</v>
      </c>
      <c r="F15" s="32">
        <f t="shared" si="0"/>
        <v>0.88179201199853463</v>
      </c>
      <c r="G15" s="32">
        <f t="shared" si="0"/>
        <v>0.88279785387376719</v>
      </c>
      <c r="H15" s="32">
        <f t="shared" si="0"/>
        <v>0.88272553391208153</v>
      </c>
      <c r="I15" s="32">
        <f t="shared" si="0"/>
        <v>0.87452644354963271</v>
      </c>
      <c r="J15" s="32" t="s">
        <v>36</v>
      </c>
      <c r="K15" s="56">
        <f t="shared" ref="K15" si="1">K14/K13</f>
        <v>0.89901972787060536</v>
      </c>
      <c r="L15" s="31" t="s">
        <v>36</v>
      </c>
      <c r="M15" s="68" t="s">
        <v>36</v>
      </c>
      <c r="N15" s="32">
        <f t="shared" ref="N15:O15" si="2">N14/N13</f>
        <v>0.8821707526308783</v>
      </c>
      <c r="O15" s="33">
        <f t="shared" si="2"/>
        <v>0.88268867154575359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</v>
      </c>
      <c r="F16" s="2">
        <v>0.25</v>
      </c>
      <c r="G16" s="2">
        <v>0.29181712962962963</v>
      </c>
      <c r="H16" s="2">
        <v>0.25032407407407409</v>
      </c>
      <c r="I16" s="2">
        <v>0.25005787037037036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0.70839120370370368</v>
      </c>
      <c r="O16" s="4">
        <v>0.70862268518518523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0.46908564814814813</v>
      </c>
      <c r="E17" s="2">
        <v>0.54947916666666663</v>
      </c>
      <c r="F17" s="2">
        <v>0.55972222222222223</v>
      </c>
      <c r="G17" s="2">
        <v>0.54652777777777772</v>
      </c>
      <c r="H17" s="2">
        <v>0.53909722222222223</v>
      </c>
      <c r="I17" s="2">
        <v>0.45652777777777775</v>
      </c>
      <c r="J17" s="2" t="s">
        <v>36</v>
      </c>
      <c r="K17" s="3">
        <v>0.31111111111111112</v>
      </c>
      <c r="L17" s="1" t="s">
        <v>36</v>
      </c>
      <c r="M17" s="69" t="s">
        <v>36</v>
      </c>
      <c r="N17" s="2">
        <v>0.84184027777777781</v>
      </c>
      <c r="O17" s="4">
        <v>0.84875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21.6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1023.5294117647059</v>
      </c>
    </row>
    <row r="28" spans="2:44" ht="39.6" customHeight="1">
      <c r="B28" s="206"/>
      <c r="C28" s="26" t="s">
        <v>37</v>
      </c>
      <c r="D28" s="28">
        <v>182.73410341335207</v>
      </c>
      <c r="E28" s="28" t="s">
        <v>36</v>
      </c>
      <c r="F28" s="28" t="s">
        <v>36</v>
      </c>
      <c r="G28" s="28">
        <v>285.16746411483251</v>
      </c>
      <c r="H28" s="28">
        <v>383.1961633622534</v>
      </c>
      <c r="I28" s="28">
        <v>366.28504493432621</v>
      </c>
      <c r="J28" s="28" t="s">
        <v>36</v>
      </c>
      <c r="K28" s="28" t="s">
        <v>36</v>
      </c>
      <c r="L28" s="28" t="s">
        <v>36</v>
      </c>
      <c r="M28" s="28">
        <v>733.29349844556828</v>
      </c>
      <c r="N28" s="28">
        <v>996.61194823041421</v>
      </c>
      <c r="O28" s="28">
        <v>737.17915418645259</v>
      </c>
      <c r="P28" s="27">
        <v>245.52204318456864</v>
      </c>
      <c r="Q28" s="28" t="s">
        <v>36</v>
      </c>
      <c r="R28" s="28" t="s">
        <v>36</v>
      </c>
      <c r="S28" s="28" t="s">
        <v>36</v>
      </c>
      <c r="T28" s="28">
        <v>741.49702714680166</v>
      </c>
      <c r="U28" s="28" t="s">
        <v>36</v>
      </c>
      <c r="V28" s="28">
        <v>676.38997403796111</v>
      </c>
      <c r="W28" s="28">
        <v>853.75697868081215</v>
      </c>
      <c r="X28" s="29">
        <v>887.73563145438379</v>
      </c>
    </row>
    <row r="29" spans="2:44" ht="40.15" customHeight="1">
      <c r="B29" s="206"/>
      <c r="C29" s="30" t="s">
        <v>38</v>
      </c>
      <c r="D29" s="32">
        <f>D28/D27</f>
        <v>0.86291104389638484</v>
      </c>
      <c r="E29" s="32" t="s">
        <v>36</v>
      </c>
      <c r="F29" s="32" t="s">
        <v>36</v>
      </c>
      <c r="G29" s="32">
        <f>G28/G27</f>
        <v>0.87134502923976609</v>
      </c>
      <c r="H29" s="32">
        <f>H28/H27</f>
        <v>0.88429883852827706</v>
      </c>
      <c r="I29" s="32">
        <f>I28/I27</f>
        <v>0.87908410784238289</v>
      </c>
      <c r="J29" s="32" t="s">
        <v>36</v>
      </c>
      <c r="K29" s="32" t="s">
        <v>36</v>
      </c>
      <c r="L29" s="32" t="s">
        <v>36</v>
      </c>
      <c r="M29" s="32">
        <f>M28/M27</f>
        <v>0.88884060417644639</v>
      </c>
      <c r="N29" s="32">
        <f>N28/N27</f>
        <v>0.86661908541775146</v>
      </c>
      <c r="O29" s="32">
        <f>O28/O27</f>
        <v>0.88307919511918809</v>
      </c>
      <c r="P29" s="31">
        <f>P28/P27</f>
        <v>0.86955723627868053</v>
      </c>
      <c r="Q29" s="32" t="s">
        <v>36</v>
      </c>
      <c r="R29" s="32" t="s">
        <v>36</v>
      </c>
      <c r="S29" s="32" t="s">
        <v>36</v>
      </c>
      <c r="T29" s="32">
        <f>T28/T27</f>
        <v>0.8827345561271448</v>
      </c>
      <c r="U29" s="32" t="s">
        <v>36</v>
      </c>
      <c r="V29" s="32">
        <f>V28/V27</f>
        <v>0.88818885479732268</v>
      </c>
      <c r="W29" s="32">
        <f>W28/W27</f>
        <v>0.88086037482940927</v>
      </c>
      <c r="X29" s="33">
        <f>X28/X27</f>
        <v>0.86732791578876578</v>
      </c>
    </row>
    <row r="30" spans="2:44" ht="17.25" customHeight="1">
      <c r="B30" s="207" t="s">
        <v>39</v>
      </c>
      <c r="C30" s="15" t="s">
        <v>40</v>
      </c>
      <c r="D30" s="2">
        <v>0.37998842592592591</v>
      </c>
      <c r="E30" s="2" t="s">
        <v>36</v>
      </c>
      <c r="F30" s="2" t="s">
        <v>36</v>
      </c>
      <c r="G30" s="2">
        <v>0.37434027777777779</v>
      </c>
      <c r="H30" s="2">
        <v>0.25</v>
      </c>
      <c r="I30" s="2">
        <v>0.31458333333333327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</v>
      </c>
      <c r="O30" s="2">
        <v>0.25020833333333331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0.70859953703703704</v>
      </c>
      <c r="U30" s="2" t="s">
        <v>36</v>
      </c>
      <c r="V30" s="2">
        <v>0.70841435185185186</v>
      </c>
      <c r="W30" s="2">
        <v>0.708587962962963</v>
      </c>
      <c r="X30" s="4">
        <v>0.70859953703703704</v>
      </c>
    </row>
    <row r="31" spans="2:44" ht="17.25" customHeight="1">
      <c r="B31" s="204"/>
      <c r="C31" s="15" t="s">
        <v>41</v>
      </c>
      <c r="D31" s="2">
        <v>0.43263888888888891</v>
      </c>
      <c r="E31" s="2" t="s">
        <v>36</v>
      </c>
      <c r="F31" s="2" t="s">
        <v>36</v>
      </c>
      <c r="G31" s="2">
        <v>0.38819444444444445</v>
      </c>
      <c r="H31" s="2">
        <v>0.35311342592592593</v>
      </c>
      <c r="I31" s="2">
        <v>0.42222222222222222</v>
      </c>
      <c r="J31" s="2" t="s">
        <v>36</v>
      </c>
      <c r="K31" s="2" t="s">
        <v>36</v>
      </c>
      <c r="L31" s="2" t="s">
        <v>36</v>
      </c>
      <c r="M31" s="2">
        <v>0.44239583333333332</v>
      </c>
      <c r="N31" s="2">
        <v>0.44048611111111113</v>
      </c>
      <c r="O31" s="2">
        <v>0.41736111111111113</v>
      </c>
      <c r="P31" s="1">
        <v>0.79513888888888884</v>
      </c>
      <c r="Q31" s="2" t="s">
        <v>36</v>
      </c>
      <c r="R31" s="2" t="s">
        <v>36</v>
      </c>
      <c r="S31" s="2" t="s">
        <v>36</v>
      </c>
      <c r="T31" s="2">
        <v>0.85920138888888886</v>
      </c>
      <c r="U31" s="2" t="s">
        <v>36</v>
      </c>
      <c r="V31" s="2">
        <v>0.85446759259259264</v>
      </c>
      <c r="W31" s="2">
        <v>0.98402777777777772</v>
      </c>
      <c r="X31" s="4">
        <v>0.98055555555555551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3.4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A129-6A18-4712-9C0F-3960354B57D9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98486</v>
      </c>
      <c r="E1" s="77" t="s">
        <v>3</v>
      </c>
      <c r="F1" s="78">
        <f>SUM(G5:G208)</f>
        <v>1906807.8499999996</v>
      </c>
      <c r="G1" s="79" t="s">
        <v>73</v>
      </c>
      <c r="H1" s="80">
        <f>L21+L38+L55+L72+L89+L106+L123+L140+L157+L174+L191+L208</f>
        <v>78.316666666666677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45954</v>
      </c>
      <c r="B2" s="326"/>
      <c r="C2" s="82" t="s">
        <v>34</v>
      </c>
      <c r="D2" s="83">
        <f>AVERAGE(N21,N38,N55,N72,N89,N106,N123,N140,N157,N174,N191,N208)</f>
        <v>590.78075259931052</v>
      </c>
      <c r="E2" s="83" t="s">
        <v>80</v>
      </c>
      <c r="F2" s="84">
        <f>F1/D1</f>
        <v>19.361207176654545</v>
      </c>
      <c r="G2" s="85" t="s">
        <v>81</v>
      </c>
      <c r="H2" s="86">
        <f>COUNT(H5:H208)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1854</v>
      </c>
      <c r="G5" s="95">
        <f t="shared" ref="G5:G6" si="0">E5*F5</f>
        <v>55341.9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3105.8166589111183</v>
      </c>
      <c r="N5" s="99">
        <f>M5/L5</f>
        <v>182.69509758300697</v>
      </c>
      <c r="O5" s="101">
        <f>L5-I5</f>
        <v>0</v>
      </c>
      <c r="P5" s="102">
        <f>N5-K5</f>
        <v>-29.069608299345958</v>
      </c>
      <c r="Q5" s="103">
        <f>N5/K5</f>
        <v>0.86272684969753299</v>
      </c>
      <c r="R5" s="273">
        <f>Q21</f>
        <v>0.86291104389638484</v>
      </c>
      <c r="S5" s="1">
        <v>0.37998842592592591</v>
      </c>
      <c r="T5" s="2">
        <v>0.40486111111111112</v>
      </c>
      <c r="U5" s="104">
        <v>5.7000000000000117</v>
      </c>
      <c r="V5" s="105">
        <v>35.816666666666698</v>
      </c>
      <c r="W5" s="87"/>
      <c r="X5" s="88"/>
      <c r="Y5" s="275"/>
      <c r="Z5" s="276"/>
      <c r="AA5" s="109">
        <f>M5-J5</f>
        <v>-494.18334108888166</v>
      </c>
      <c r="AB5" s="110">
        <f>M5/J5</f>
        <v>0.86272684969753288</v>
      </c>
      <c r="AC5" s="292">
        <f>AB21</f>
        <v>0.86291104389638473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1740</v>
      </c>
      <c r="G6" s="95">
        <f t="shared" si="0"/>
        <v>51364.799999999996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3107.1428571428519</v>
      </c>
      <c r="N6" s="99">
        <f>M6/L6</f>
        <v>182.77310924369718</v>
      </c>
      <c r="O6" s="101">
        <f>L6-I6</f>
        <v>0</v>
      </c>
      <c r="P6" s="102">
        <f>N6-K6</f>
        <v>-28.99159663865575</v>
      </c>
      <c r="Q6" s="103">
        <f>N6/K6</f>
        <v>0.86309523809523669</v>
      </c>
      <c r="R6" s="273"/>
      <c r="S6" s="1">
        <v>0.40930555555555553</v>
      </c>
      <c r="T6" s="2">
        <v>0.43263888888888891</v>
      </c>
      <c r="U6" s="104">
        <v>6.3999999999999613</v>
      </c>
      <c r="V6" s="105">
        <v>33.600000000000058</v>
      </c>
      <c r="W6" s="106"/>
      <c r="X6" s="107"/>
      <c r="Y6" s="265"/>
      <c r="Z6" s="266"/>
      <c r="AA6" s="111">
        <f>M6-J6</f>
        <v>-492.85714285714812</v>
      </c>
      <c r="AB6" s="112">
        <f>M6/J6</f>
        <v>0.86309523809523658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2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3106.4797580269851</v>
      </c>
      <c r="N21" s="139">
        <f>M21/L21</f>
        <v>182.73410341335207</v>
      </c>
      <c r="O21" s="140">
        <f>L21-I21</f>
        <v>0</v>
      </c>
      <c r="P21" s="141">
        <f>N21-K21</f>
        <v>-29.030602469000854</v>
      </c>
      <c r="Q21" s="142">
        <f>N21/K21</f>
        <v>0.86291104389638484</v>
      </c>
      <c r="R21" s="274"/>
      <c r="S21" s="143">
        <f>S5</f>
        <v>0.37998842592592591</v>
      </c>
      <c r="T21" s="144">
        <f>INDEX(T5:T20,COUNTA(T5:T20))</f>
        <v>0.43263888888888891</v>
      </c>
      <c r="U21" s="145"/>
      <c r="V21" s="145"/>
      <c r="W21" s="146"/>
      <c r="X21" s="147"/>
      <c r="Y21" s="261"/>
      <c r="Z21" s="262"/>
      <c r="AA21" s="148">
        <f>M21-J21</f>
        <v>-493.52024197301489</v>
      </c>
      <c r="AB21" s="149">
        <f>M21/J21</f>
        <v>0.86291104389638473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1043</v>
      </c>
      <c r="G22" s="95">
        <f t="shared" ref="G22" si="5">E22*F22</f>
        <v>26742.52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3136.8421052631575</v>
      </c>
      <c r="N22" s="99">
        <f>M22/L22</f>
        <v>285.16746411483251</v>
      </c>
      <c r="O22" s="101">
        <f>L22-I22</f>
        <v>0</v>
      </c>
      <c r="P22" s="102">
        <f>N22-K22</f>
        <v>-42.10526315789474</v>
      </c>
      <c r="Q22" s="103">
        <f>N22/K22</f>
        <v>0.87134502923976609</v>
      </c>
      <c r="R22" s="272">
        <f>Q38</f>
        <v>0.87134502923976609</v>
      </c>
      <c r="S22" s="1">
        <v>0.37434027777777779</v>
      </c>
      <c r="T22" s="2">
        <v>0.38819444444444445</v>
      </c>
      <c r="U22" s="104">
        <v>5.0499999999999901</v>
      </c>
      <c r="V22" s="105">
        <v>19.950000000000003</v>
      </c>
      <c r="W22" s="106"/>
      <c r="X22" s="151"/>
      <c r="Y22" s="275"/>
      <c r="Z22" s="276"/>
      <c r="AA22" s="109">
        <f>M22-J22</f>
        <v>-463.15789473684254</v>
      </c>
      <c r="AB22" s="152">
        <f>M22/J22</f>
        <v>0.87134502923976598</v>
      </c>
      <c r="AC22" s="277">
        <f>AB38</f>
        <v>0.87134502923976598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3136.8421052631575</v>
      </c>
      <c r="N38" s="139">
        <f>M38/L38</f>
        <v>285.16746411483251</v>
      </c>
      <c r="O38" s="140">
        <f>L38-I38</f>
        <v>0</v>
      </c>
      <c r="P38" s="141">
        <f>N38-K38</f>
        <v>-42.10526315789474</v>
      </c>
      <c r="Q38" s="142">
        <f>N38/K38</f>
        <v>0.87134502923976609</v>
      </c>
      <c r="R38" s="274"/>
      <c r="S38" s="143">
        <f>S22</f>
        <v>0.37434027777777779</v>
      </c>
      <c r="T38" s="144">
        <f>INDEX(T22:T37,COUNTA(T22:T37))</f>
        <v>0.38819444444444445</v>
      </c>
      <c r="U38" s="145"/>
      <c r="V38" s="156"/>
      <c r="W38" s="135"/>
      <c r="X38" s="139"/>
      <c r="Y38" s="261"/>
      <c r="Z38" s="262"/>
      <c r="AA38" s="157">
        <f>M38-J38</f>
        <v>-463.15789473684254</v>
      </c>
      <c r="AB38" s="142">
        <f>M38/J38</f>
        <v>0.87134502923976598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2432</v>
      </c>
      <c r="G39" s="159">
        <f t="shared" ref="G39:G41" si="9">E39*F39</f>
        <v>34120.959999999999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2299.1596638655446</v>
      </c>
      <c r="N39" s="163">
        <f>M39/L39</f>
        <v>383.19327731092409</v>
      </c>
      <c r="O39" s="165">
        <f>L39-I39</f>
        <v>0</v>
      </c>
      <c r="P39" s="166">
        <f>N39-K39</f>
        <v>-50.140056022409226</v>
      </c>
      <c r="Q39" s="152">
        <f>N39/K39</f>
        <v>0.88429217840982488</v>
      </c>
      <c r="R39" s="272">
        <f>Q55</f>
        <v>0.88429883852827706</v>
      </c>
      <c r="S39" s="167">
        <v>0.25</v>
      </c>
      <c r="T39" s="168">
        <v>0.2940740740740741</v>
      </c>
      <c r="U39" s="169"/>
      <c r="V39" s="170">
        <v>63.466666666666704</v>
      </c>
      <c r="W39" s="168"/>
      <c r="X39" s="171"/>
      <c r="Y39" s="275"/>
      <c r="Z39" s="276"/>
      <c r="AA39" s="109">
        <f>M39-J39</f>
        <v>-300.84033613445536</v>
      </c>
      <c r="AB39" s="152">
        <f>M39/J39</f>
        <v>0.88429217840982488</v>
      </c>
      <c r="AC39" s="277">
        <f>AB55</f>
        <v>0.88429883852827706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1160</v>
      </c>
      <c r="G40" s="95">
        <f t="shared" si="9"/>
        <v>20566.8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2299.559471365636</v>
      </c>
      <c r="N40" s="99">
        <f>M40/L40</f>
        <v>383.25991189427265</v>
      </c>
      <c r="O40" s="101">
        <f>L40-I40</f>
        <v>0</v>
      </c>
      <c r="P40" s="102">
        <f>N40-K40</f>
        <v>-50.073421439060667</v>
      </c>
      <c r="Q40" s="103">
        <f>N40/K40</f>
        <v>0.88444595052524466</v>
      </c>
      <c r="R40" s="273"/>
      <c r="S40" s="1">
        <v>0.29791666666666666</v>
      </c>
      <c r="T40" s="2">
        <v>0.31893518518518521</v>
      </c>
      <c r="U40" s="104">
        <v>5.5333333333332924</v>
      </c>
      <c r="V40" s="105">
        <v>30.266666666666708</v>
      </c>
      <c r="W40" s="106"/>
      <c r="X40" s="113"/>
      <c r="Y40" s="265"/>
      <c r="Z40" s="266"/>
      <c r="AA40" s="111">
        <f>M40-J40</f>
        <v>-300.440528634364</v>
      </c>
      <c r="AB40" s="103">
        <f>M40/J40</f>
        <v>0.88444595052524466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1666</v>
      </c>
      <c r="G41" s="95">
        <f t="shared" si="9"/>
        <v>24140.34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2298.8118052893801</v>
      </c>
      <c r="N41" s="99">
        <f>M41/L41</f>
        <v>383.13530088156335</v>
      </c>
      <c r="O41" s="101">
        <f>L41-I41</f>
        <v>0</v>
      </c>
      <c r="P41" s="102">
        <f>N41-K41</f>
        <v>-50.198032451769961</v>
      </c>
      <c r="Q41" s="103">
        <f>N41/K41</f>
        <v>0.88415838664976165</v>
      </c>
      <c r="R41" s="273"/>
      <c r="S41" s="1">
        <v>0.32291666666666663</v>
      </c>
      <c r="T41" s="2">
        <v>0.35311342592592593</v>
      </c>
      <c r="U41" s="104">
        <v>5.7333333333332437</v>
      </c>
      <c r="V41" s="105">
        <v>43.483333333333391</v>
      </c>
      <c r="W41" s="106"/>
      <c r="X41" s="113"/>
      <c r="Y41" s="265"/>
      <c r="Z41" s="266"/>
      <c r="AA41" s="111">
        <f>M41-J41</f>
        <v>-301.18819471061988</v>
      </c>
      <c r="AB41" s="103">
        <f>M41/J41</f>
        <v>0.88415838664976154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2299.1769801735204</v>
      </c>
      <c r="N55" s="139">
        <f>M55/L55</f>
        <v>383.1961633622534</v>
      </c>
      <c r="O55" s="140">
        <f>L55-I55</f>
        <v>0</v>
      </c>
      <c r="P55" s="141">
        <f>N55-K55</f>
        <v>-50.137169971079913</v>
      </c>
      <c r="Q55" s="142">
        <f>N55/K55</f>
        <v>0.88429883852827706</v>
      </c>
      <c r="R55" s="274"/>
      <c r="S55" s="143">
        <f>S39</f>
        <v>0.25</v>
      </c>
      <c r="T55" s="144">
        <f>INDEX(T39:T54,COUNTA(T39:T54))</f>
        <v>0.35311342592592593</v>
      </c>
      <c r="U55" s="145"/>
      <c r="V55" s="156"/>
      <c r="W55" s="135"/>
      <c r="X55" s="139"/>
      <c r="Y55" s="261"/>
      <c r="Z55" s="262"/>
      <c r="AA55" s="157">
        <f>M55-J55</f>
        <v>-300.82301982647959</v>
      </c>
      <c r="AB55" s="142">
        <f>M55/J55</f>
        <v>0.88429883852827706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2044</v>
      </c>
      <c r="G56" s="95">
        <f t="shared" ref="G56:G57" si="14">E56*F56</f>
        <v>39633.160000000003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2213.7184115523423</v>
      </c>
      <c r="N56" s="99">
        <f>M56/L56</f>
        <v>368.95306859205704</v>
      </c>
      <c r="O56" s="101">
        <f>L56-I56</f>
        <v>0</v>
      </c>
      <c r="P56" s="102">
        <f>N56-K56</f>
        <v>-47.713598074609649</v>
      </c>
      <c r="Q56" s="103">
        <f>N56/K56</f>
        <v>0.8854873646209368</v>
      </c>
      <c r="R56" s="272">
        <f>Q72</f>
        <v>0.87908410784238289</v>
      </c>
      <c r="S56" s="1">
        <v>0.31458333333333327</v>
      </c>
      <c r="T56" s="2">
        <v>0.35305555555555557</v>
      </c>
      <c r="U56" s="104">
        <v>4.9999999999999023</v>
      </c>
      <c r="V56" s="105">
        <v>55.400000000000105</v>
      </c>
      <c r="W56" s="106"/>
      <c r="X56" s="171"/>
      <c r="Y56" s="275"/>
      <c r="Z56" s="276"/>
      <c r="AA56" s="109">
        <f>M56-J56</f>
        <v>-286.28158844765767</v>
      </c>
      <c r="AB56" s="152">
        <f>M56/J56</f>
        <v>0.88548736462093691</v>
      </c>
      <c r="AC56" s="277">
        <f>AB72</f>
        <v>0.879084107842383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19.7</v>
      </c>
      <c r="F57" s="94">
        <v>3418</v>
      </c>
      <c r="G57" s="115">
        <f t="shared" si="14"/>
        <v>67334.599999999991</v>
      </c>
      <c r="H57" s="116"/>
      <c r="I57" s="97">
        <v>6</v>
      </c>
      <c r="J57" s="98">
        <v>2500</v>
      </c>
      <c r="K57" s="99">
        <f t="shared" si="12"/>
        <v>416.66666666666669</v>
      </c>
      <c r="L57" s="100">
        <v>6</v>
      </c>
      <c r="M57" s="98">
        <f>F57/V57*60</f>
        <v>2181.7021276595729</v>
      </c>
      <c r="N57" s="99">
        <f>M57/L57</f>
        <v>363.61702127659549</v>
      </c>
      <c r="O57" s="101">
        <f>L57-I57</f>
        <v>0</v>
      </c>
      <c r="P57" s="102">
        <f>N57-K57</f>
        <v>-53.049645390071191</v>
      </c>
      <c r="Q57" s="103">
        <f>N57/K57</f>
        <v>0.8726808510638292</v>
      </c>
      <c r="R57" s="273"/>
      <c r="S57" s="1">
        <v>0.3569444444444444</v>
      </c>
      <c r="T57" s="2">
        <v>0.42222222222222222</v>
      </c>
      <c r="U57" s="104">
        <v>5.5999999999999162</v>
      </c>
      <c r="V57" s="105">
        <v>94.000000000000071</v>
      </c>
      <c r="W57" s="106"/>
      <c r="X57" s="113"/>
      <c r="Y57" s="265"/>
      <c r="Z57" s="266"/>
      <c r="AA57" s="111">
        <f>M57-J57</f>
        <v>-318.29787234042715</v>
      </c>
      <c r="AB57" s="103">
        <f>M57/J57</f>
        <v>0.87268085106382909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2197.7102696059574</v>
      </c>
      <c r="N72" s="139">
        <f t="shared" ref="N72:N77" si="18">M72/L72</f>
        <v>366.28504493432621</v>
      </c>
      <c r="O72" s="140">
        <f t="shared" ref="O72:O77" si="19">L72-I72</f>
        <v>0</v>
      </c>
      <c r="P72" s="141">
        <f t="shared" ref="P72:P77" si="20">N72-K72</f>
        <v>-50.381621732340477</v>
      </c>
      <c r="Q72" s="142">
        <f t="shared" ref="Q72:Q77" si="21">N72/K72</f>
        <v>0.87908410784238289</v>
      </c>
      <c r="R72" s="274"/>
      <c r="S72" s="143">
        <f>S56</f>
        <v>0.31458333333333327</v>
      </c>
      <c r="T72" s="144">
        <f>INDEX(T56:T71,COUNTA(T56:T71))</f>
        <v>0.42222222222222222</v>
      </c>
      <c r="U72" s="145"/>
      <c r="V72" s="156"/>
      <c r="W72" s="135"/>
      <c r="X72" s="139"/>
      <c r="Y72" s="261"/>
      <c r="Z72" s="262"/>
      <c r="AA72" s="157">
        <f t="shared" ref="AA72:AA77" si="22">M72-J72</f>
        <v>-302.28973039404264</v>
      </c>
      <c r="AB72" s="142">
        <f t="shared" ref="AB72:AB77" si="23">M72/J72</f>
        <v>0.879084107842383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2209</v>
      </c>
      <c r="G73" s="159">
        <f t="shared" ref="G73:G77" si="24">E73*F73</f>
        <v>47383.049999999996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2939.8890942698713</v>
      </c>
      <c r="N73" s="163">
        <f t="shared" si="18"/>
        <v>734.97227356746782</v>
      </c>
      <c r="O73" s="165">
        <f t="shared" si="19"/>
        <v>0</v>
      </c>
      <c r="P73" s="166">
        <f t="shared" si="20"/>
        <v>-90.027726432532177</v>
      </c>
      <c r="Q73" s="152">
        <f t="shared" si="21"/>
        <v>0.8908754831120822</v>
      </c>
      <c r="R73" s="272">
        <f>Q89</f>
        <v>0.88884060417644639</v>
      </c>
      <c r="S73" s="167">
        <v>0.25</v>
      </c>
      <c r="T73" s="168">
        <v>0.28130787037037036</v>
      </c>
      <c r="U73" s="169"/>
      <c r="V73" s="170">
        <v>45.083333333333321</v>
      </c>
      <c r="W73" s="173"/>
      <c r="X73" s="151"/>
      <c r="Y73" s="275"/>
      <c r="Z73" s="276"/>
      <c r="AA73" s="109">
        <f t="shared" si="22"/>
        <v>-360.11090573012871</v>
      </c>
      <c r="AB73" s="152">
        <f t="shared" si="23"/>
        <v>0.8908754831120822</v>
      </c>
      <c r="AC73" s="277">
        <f>AB89</f>
        <v>0.88884060417644639</v>
      </c>
    </row>
    <row r="74" spans="1:29" ht="15.75" customHeight="1">
      <c r="A74" s="281"/>
      <c r="B74" s="92" t="s">
        <v>111</v>
      </c>
      <c r="C74" s="263" t="s">
        <v>115</v>
      </c>
      <c r="D74" s="264"/>
      <c r="E74" s="93">
        <v>22.28</v>
      </c>
      <c r="F74" s="94">
        <v>854</v>
      </c>
      <c r="G74" s="95">
        <f t="shared" si="24"/>
        <v>19027.120000000003</v>
      </c>
      <c r="H74" s="96"/>
      <c r="I74" s="97">
        <v>5</v>
      </c>
      <c r="J74" s="98">
        <v>3300</v>
      </c>
      <c r="K74" s="99">
        <f t="shared" ref="K74:K77" si="25">J74/I74</f>
        <v>660</v>
      </c>
      <c r="L74" s="100">
        <v>5</v>
      </c>
      <c r="M74" s="98">
        <f>F74/V74*60</f>
        <v>2930.7912297426142</v>
      </c>
      <c r="N74" s="99">
        <f t="shared" si="18"/>
        <v>586.15824594852279</v>
      </c>
      <c r="O74" s="101">
        <f t="shared" si="19"/>
        <v>0</v>
      </c>
      <c r="P74" s="102">
        <f t="shared" si="20"/>
        <v>-73.84175405147721</v>
      </c>
      <c r="Q74" s="103">
        <f t="shared" si="21"/>
        <v>0.8881185544674588</v>
      </c>
      <c r="R74" s="273"/>
      <c r="S74" s="1">
        <v>0.28541666666666665</v>
      </c>
      <c r="T74" s="2">
        <v>0.29755787037037035</v>
      </c>
      <c r="U74" s="104">
        <v>5.916666666666659</v>
      </c>
      <c r="V74" s="105">
        <v>17.48333333333332</v>
      </c>
      <c r="W74" s="106"/>
      <c r="X74" s="107"/>
      <c r="Y74" s="265"/>
      <c r="Z74" s="266"/>
      <c r="AA74" s="111">
        <f t="shared" si="22"/>
        <v>-369.20877025738582</v>
      </c>
      <c r="AB74" s="103">
        <f t="shared" si="23"/>
        <v>0.8881185544674588</v>
      </c>
      <c r="AC74" s="278"/>
    </row>
    <row r="75" spans="1:29" ht="15.75" customHeight="1">
      <c r="A75" s="281"/>
      <c r="B75" s="92" t="s">
        <v>111</v>
      </c>
      <c r="C75" s="263" t="s">
        <v>116</v>
      </c>
      <c r="D75" s="264"/>
      <c r="E75" s="93">
        <v>17.89</v>
      </c>
      <c r="F75" s="94">
        <v>2159</v>
      </c>
      <c r="G75" s="95">
        <f t="shared" si="24"/>
        <v>38624.51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2935.1963746223564</v>
      </c>
      <c r="N75" s="99">
        <f t="shared" si="18"/>
        <v>733.7990936555891</v>
      </c>
      <c r="O75" s="101">
        <f t="shared" si="19"/>
        <v>0</v>
      </c>
      <c r="P75" s="102">
        <f t="shared" si="20"/>
        <v>-91.200906344410896</v>
      </c>
      <c r="Q75" s="103">
        <f t="shared" si="21"/>
        <v>0.88945344685525951</v>
      </c>
      <c r="R75" s="273"/>
      <c r="S75" s="1">
        <v>0.30138888888888887</v>
      </c>
      <c r="T75" s="2">
        <v>0.33203703703703702</v>
      </c>
      <c r="U75" s="104">
        <v>5.5166666666666764</v>
      </c>
      <c r="V75" s="105">
        <v>44.133333333333333</v>
      </c>
      <c r="W75" s="106"/>
      <c r="X75" s="107"/>
      <c r="Y75" s="265"/>
      <c r="Z75" s="266"/>
      <c r="AA75" s="111">
        <f t="shared" si="22"/>
        <v>-364.80362537764358</v>
      </c>
      <c r="AB75" s="103">
        <f t="shared" si="23"/>
        <v>0.88945344685525951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3725</v>
      </c>
      <c r="G76" s="95">
        <f t="shared" si="24"/>
        <v>79901.25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2930.5069930069944</v>
      </c>
      <c r="N76" s="99">
        <f t="shared" si="18"/>
        <v>976.83566433566477</v>
      </c>
      <c r="O76" s="101">
        <f t="shared" si="19"/>
        <v>0</v>
      </c>
      <c r="P76" s="102">
        <f t="shared" si="20"/>
        <v>-123.16433566433523</v>
      </c>
      <c r="Q76" s="103">
        <f t="shared" si="21"/>
        <v>0.88803242212333167</v>
      </c>
      <c r="R76" s="273"/>
      <c r="S76" s="1">
        <v>0.33611111111111114</v>
      </c>
      <c r="T76" s="2">
        <v>0.38907407407407407</v>
      </c>
      <c r="U76" s="104">
        <v>5.8666666666667311</v>
      </c>
      <c r="V76" s="105">
        <v>76.266666666666623</v>
      </c>
      <c r="W76" s="106"/>
      <c r="X76" s="107"/>
      <c r="Y76" s="265"/>
      <c r="Z76" s="266"/>
      <c r="AA76" s="111">
        <f t="shared" si="22"/>
        <v>-369.49300699300557</v>
      </c>
      <c r="AB76" s="103">
        <f t="shared" si="23"/>
        <v>0.88803242212333167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3469</v>
      </c>
      <c r="G77" s="95">
        <f t="shared" si="24"/>
        <v>57793.54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2929.4862772695287</v>
      </c>
      <c r="N77" s="99">
        <f t="shared" si="18"/>
        <v>732.37156931738218</v>
      </c>
      <c r="O77" s="101">
        <f t="shared" si="19"/>
        <v>0</v>
      </c>
      <c r="P77" s="102">
        <f t="shared" si="20"/>
        <v>-92.628430682617818</v>
      </c>
      <c r="Q77" s="103">
        <f t="shared" si="21"/>
        <v>0.88772311432409956</v>
      </c>
      <c r="R77" s="273"/>
      <c r="S77" s="1">
        <v>0.39305555555555555</v>
      </c>
      <c r="T77" s="2">
        <v>0.44239583333333332</v>
      </c>
      <c r="U77" s="104">
        <v>5.7333333333333236</v>
      </c>
      <c r="V77" s="105">
        <v>71.05</v>
      </c>
      <c r="W77" s="106"/>
      <c r="X77" s="107"/>
      <c r="Y77" s="265"/>
      <c r="Z77" s="266"/>
      <c r="AA77" s="111">
        <f t="shared" si="22"/>
        <v>-370.51372273047127</v>
      </c>
      <c r="AB77" s="103">
        <f t="shared" si="23"/>
        <v>0.88772311432409956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2933.1739937822731</v>
      </c>
      <c r="N89" s="139">
        <f>M89/L89</f>
        <v>733.29349844556828</v>
      </c>
      <c r="O89" s="140">
        <f>L89-I89</f>
        <v>0</v>
      </c>
      <c r="P89" s="141">
        <f>N89-K89</f>
        <v>-91.706501554431725</v>
      </c>
      <c r="Q89" s="142">
        <f>N89/K89</f>
        <v>0.88884060417644639</v>
      </c>
      <c r="R89" s="274"/>
      <c r="S89" s="143">
        <f>S73</f>
        <v>0.25</v>
      </c>
      <c r="T89" s="144">
        <f>INDEX(T73:T88,COUNTA(T73:T88))</f>
        <v>0.44239583333333332</v>
      </c>
      <c r="U89" s="145"/>
      <c r="V89" s="156"/>
      <c r="W89" s="89"/>
      <c r="X89" s="91"/>
      <c r="Y89" s="261"/>
      <c r="Z89" s="262"/>
      <c r="AA89" s="157">
        <f>M89-J89</f>
        <v>-366.8260062177269</v>
      </c>
      <c r="AB89" s="142">
        <f>M89/J89</f>
        <v>0.88884060417644639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1248</v>
      </c>
      <c r="G90" s="159">
        <f t="shared" ref="G90:G93" si="29">E90*F90</f>
        <v>22688.639999999999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3096.3473466574778</v>
      </c>
      <c r="N90" s="163">
        <f>M90/L90</f>
        <v>1032.1157822191592</v>
      </c>
      <c r="O90" s="165">
        <f>L90-I90</f>
        <v>0</v>
      </c>
      <c r="P90" s="166">
        <f>N90-K90</f>
        <v>-167.8842177808408</v>
      </c>
      <c r="Q90" s="152">
        <f>N90/K90</f>
        <v>0.86009648518263271</v>
      </c>
      <c r="R90" s="272">
        <f>Q106</f>
        <v>0.86661908541775146</v>
      </c>
      <c r="S90" s="167">
        <v>0.25</v>
      </c>
      <c r="T90" s="168">
        <v>0.26679398148148148</v>
      </c>
      <c r="U90" s="169"/>
      <c r="V90" s="170">
        <v>24.18333333333333</v>
      </c>
      <c r="W90" s="173"/>
      <c r="X90" s="151"/>
      <c r="Y90" s="275"/>
      <c r="Z90" s="276"/>
      <c r="AA90" s="109">
        <f>M90-J90</f>
        <v>-503.65265334252217</v>
      </c>
      <c r="AB90" s="152">
        <f>M90/J90</f>
        <v>0.86009648518263271</v>
      </c>
      <c r="AC90" s="277">
        <f>AB106</f>
        <v>0.86661908541775146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1791</v>
      </c>
      <c r="G91" s="95">
        <f t="shared" si="29"/>
        <v>32560.38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3096.8299711815571</v>
      </c>
      <c r="N91" s="99">
        <f>M91/L91</f>
        <v>1032.276657060519</v>
      </c>
      <c r="O91" s="101">
        <f>L91-I91</f>
        <v>0</v>
      </c>
      <c r="P91" s="102">
        <f>N91-K91</f>
        <v>-167.72334293948097</v>
      </c>
      <c r="Q91" s="103">
        <f>N91/K91</f>
        <v>0.86023054755043249</v>
      </c>
      <c r="R91" s="273"/>
      <c r="S91" s="1">
        <v>0.27729166666666666</v>
      </c>
      <c r="T91" s="2">
        <v>0.30138888888888887</v>
      </c>
      <c r="U91" s="104">
        <v>15.116666666666658</v>
      </c>
      <c r="V91" s="105">
        <v>34.699999999999989</v>
      </c>
      <c r="W91" s="106"/>
      <c r="X91" s="107"/>
      <c r="Y91" s="265"/>
      <c r="Z91" s="266"/>
      <c r="AA91" s="111">
        <f>M91-J91</f>
        <v>-503.17002881844292</v>
      </c>
      <c r="AB91" s="103">
        <f>M91/J91</f>
        <v>0.86023054755043249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4280</v>
      </c>
      <c r="G92" s="95">
        <f t="shared" si="29"/>
        <v>61118.399999999994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3099.5775497887748</v>
      </c>
      <c r="N92" s="99">
        <f>M92/L92</f>
        <v>1033.1925165962582</v>
      </c>
      <c r="O92" s="101">
        <f>L92-I92</f>
        <v>0</v>
      </c>
      <c r="P92" s="102">
        <f>N92-K92</f>
        <v>-166.8074834037418</v>
      </c>
      <c r="Q92" s="103">
        <f>N92/K92</f>
        <v>0.8609937638302152</v>
      </c>
      <c r="R92" s="273"/>
      <c r="S92" s="1">
        <v>0.31260416666666668</v>
      </c>
      <c r="T92" s="2">
        <v>0.37013888888888891</v>
      </c>
      <c r="U92" s="104">
        <v>16.150000000000048</v>
      </c>
      <c r="V92" s="105">
        <v>82.85</v>
      </c>
      <c r="W92" s="106"/>
      <c r="X92" s="107"/>
      <c r="Y92" s="265"/>
      <c r="Z92" s="266"/>
      <c r="AA92" s="111">
        <f>M92-J92</f>
        <v>-500.42245021122517</v>
      </c>
      <c r="AB92" s="103">
        <f>M92/J92</f>
        <v>0.8609937638302152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3791</v>
      </c>
      <c r="G93" s="95">
        <f t="shared" si="29"/>
        <v>53187.729999999996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2666.5885111371608</v>
      </c>
      <c r="N93" s="99">
        <f>M93/L93</f>
        <v>888.86283704572031</v>
      </c>
      <c r="O93" s="101">
        <f>L93-I93</f>
        <v>0</v>
      </c>
      <c r="P93" s="102">
        <f>N93-K93</f>
        <v>-111.13716295427969</v>
      </c>
      <c r="Q93" s="103">
        <f>N93/K93</f>
        <v>0.88886283704572033</v>
      </c>
      <c r="R93" s="273"/>
      <c r="S93" s="1">
        <v>0.38124999999999998</v>
      </c>
      <c r="T93" s="2">
        <v>0.44048611111111113</v>
      </c>
      <c r="U93" s="104">
        <v>15.999999999999943</v>
      </c>
      <c r="V93" s="105">
        <v>85.300000000000068</v>
      </c>
      <c r="W93" s="106"/>
      <c r="X93" s="107"/>
      <c r="Y93" s="265"/>
      <c r="Z93" s="266"/>
      <c r="AA93" s="111">
        <f>M93-J93</f>
        <v>-333.41148886283918</v>
      </c>
      <c r="AB93" s="103">
        <f>M93/J93</f>
        <v>0.88886283704572022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2989.8358446912425</v>
      </c>
      <c r="N106" s="139">
        <f t="shared" ref="N106:N112" si="34">M106/L106</f>
        <v>996.61194823041421</v>
      </c>
      <c r="O106" s="140">
        <f t="shared" ref="O106:O112" si="35">L106-I106</f>
        <v>0</v>
      </c>
      <c r="P106" s="141">
        <f t="shared" ref="P106:P112" si="36">N106-K106</f>
        <v>-153.38805176958579</v>
      </c>
      <c r="Q106" s="142">
        <f t="shared" ref="Q106:Q112" si="37">N106/K106</f>
        <v>0.86661908541775146</v>
      </c>
      <c r="R106" s="274"/>
      <c r="S106" s="143">
        <f>S90</f>
        <v>0.25</v>
      </c>
      <c r="T106" s="144">
        <f>INDEX(T90:T105,COUNTA(T90:T105))</f>
        <v>0.44048611111111113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-460.16415530875747</v>
      </c>
      <c r="AB106" s="142">
        <f t="shared" ref="AB106:AB112" si="39">M106/J106</f>
        <v>0.86661908541775146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1195</v>
      </c>
      <c r="G107" s="159">
        <f t="shared" ref="G107:G112" si="40">E107*F107</f>
        <v>29910.850000000002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2902.8340080971634</v>
      </c>
      <c r="N107" s="163">
        <f t="shared" si="34"/>
        <v>725.70850202429085</v>
      </c>
      <c r="O107" s="165">
        <f t="shared" si="35"/>
        <v>0</v>
      </c>
      <c r="P107" s="166">
        <f t="shared" si="36"/>
        <v>-99.291497975709149</v>
      </c>
      <c r="Q107" s="152">
        <f t="shared" si="37"/>
        <v>0.8796466691203525</v>
      </c>
      <c r="R107" s="272">
        <f>Q123</f>
        <v>0.88307919511918809</v>
      </c>
      <c r="S107" s="167">
        <v>0.25020833333333331</v>
      </c>
      <c r="T107" s="168">
        <v>0.2673611111111111</v>
      </c>
      <c r="U107" s="169"/>
      <c r="V107" s="170">
        <v>24.700000000000024</v>
      </c>
      <c r="W107" s="168"/>
      <c r="X107" s="171"/>
      <c r="Y107" s="275"/>
      <c r="Z107" s="276"/>
      <c r="AA107" s="109">
        <f t="shared" si="38"/>
        <v>-397.16599190283659</v>
      </c>
      <c r="AB107" s="152">
        <f t="shared" si="39"/>
        <v>0.8796466691203525</v>
      </c>
      <c r="AC107" s="277">
        <f>AB123</f>
        <v>0.88307919511918798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941</v>
      </c>
      <c r="G108" s="95">
        <f t="shared" si="40"/>
        <v>23948.45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2902.8277634961437</v>
      </c>
      <c r="N108" s="99">
        <f t="shared" si="34"/>
        <v>725.70694087403592</v>
      </c>
      <c r="O108" s="101">
        <f t="shared" si="35"/>
        <v>0</v>
      </c>
      <c r="P108" s="102">
        <f t="shared" si="36"/>
        <v>-99.293059125964078</v>
      </c>
      <c r="Q108" s="103">
        <f t="shared" si="37"/>
        <v>0.87964477681701325</v>
      </c>
      <c r="R108" s="273"/>
      <c r="S108" s="1">
        <v>0.27777777777777779</v>
      </c>
      <c r="T108" s="2">
        <v>0.29128472222222224</v>
      </c>
      <c r="U108" s="104">
        <v>15.000000000000027</v>
      </c>
      <c r="V108" s="105">
        <v>19.450000000000003</v>
      </c>
      <c r="W108" s="106"/>
      <c r="X108" s="113"/>
      <c r="Y108" s="265"/>
      <c r="Z108" s="266"/>
      <c r="AA108" s="111">
        <f t="shared" si="38"/>
        <v>-397.17223650385631</v>
      </c>
      <c r="AB108" s="103">
        <f t="shared" si="39"/>
        <v>0.87964477681701325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182</v>
      </c>
      <c r="G109" s="95">
        <f t="shared" si="40"/>
        <v>4864.8599999999997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2899.1150442477447</v>
      </c>
      <c r="N109" s="99">
        <f t="shared" si="34"/>
        <v>724.77876106193617</v>
      </c>
      <c r="O109" s="101">
        <f t="shared" si="35"/>
        <v>0</v>
      </c>
      <c r="P109" s="102">
        <f t="shared" si="36"/>
        <v>-100.22123893806383</v>
      </c>
      <c r="Q109" s="103">
        <f t="shared" si="37"/>
        <v>0.87851971037810439</v>
      </c>
      <c r="R109" s="273"/>
      <c r="S109" s="1">
        <v>0.3029398148148148</v>
      </c>
      <c r="T109" s="2">
        <v>0.30555555555555558</v>
      </c>
      <c r="U109" s="104">
        <v>16.783333333333292</v>
      </c>
      <c r="V109" s="105">
        <v>3.7666666666667226</v>
      </c>
      <c r="W109" s="106"/>
      <c r="X109" s="113"/>
      <c r="Y109" s="265"/>
      <c r="Z109" s="266"/>
      <c r="AA109" s="111">
        <f t="shared" si="38"/>
        <v>-400.88495575225534</v>
      </c>
      <c r="AB109" s="103">
        <f t="shared" si="39"/>
        <v>0.87851971037810439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1585</v>
      </c>
      <c r="G110" s="95">
        <f t="shared" si="40"/>
        <v>47550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2677.6161426560311</v>
      </c>
      <c r="N110" s="99">
        <f t="shared" si="34"/>
        <v>669.40403566400778</v>
      </c>
      <c r="O110" s="101">
        <f t="shared" si="35"/>
        <v>0</v>
      </c>
      <c r="P110" s="102">
        <f t="shared" si="36"/>
        <v>-80.595964335992221</v>
      </c>
      <c r="Q110" s="103">
        <f t="shared" si="37"/>
        <v>0.89253871421867703</v>
      </c>
      <c r="R110" s="273"/>
      <c r="S110" s="1">
        <v>0.31630787037037039</v>
      </c>
      <c r="T110" s="2">
        <v>0.34097222222222223</v>
      </c>
      <c r="U110" s="104">
        <v>15.483333333333329</v>
      </c>
      <c r="V110" s="105">
        <v>35.516666666666652</v>
      </c>
      <c r="W110" s="106"/>
      <c r="X110" s="107"/>
      <c r="Y110" s="265"/>
      <c r="Z110" s="266"/>
      <c r="AA110" s="111">
        <f t="shared" si="38"/>
        <v>-322.38385734396888</v>
      </c>
      <c r="AB110" s="103">
        <f t="shared" si="39"/>
        <v>0.89253871421867703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1421</v>
      </c>
      <c r="G111" s="95">
        <f t="shared" si="40"/>
        <v>35269.22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2896.7157417893527</v>
      </c>
      <c r="N111" s="99">
        <f t="shared" si="34"/>
        <v>724.17893544733818</v>
      </c>
      <c r="O111" s="101">
        <f t="shared" si="35"/>
        <v>0</v>
      </c>
      <c r="P111" s="102">
        <f t="shared" si="36"/>
        <v>-100.82106455266182</v>
      </c>
      <c r="Q111" s="103">
        <f t="shared" si="37"/>
        <v>0.87779264902707654</v>
      </c>
      <c r="R111" s="273"/>
      <c r="S111" s="1">
        <v>0.35138888888888886</v>
      </c>
      <c r="T111" s="2">
        <v>0.37182870370370369</v>
      </c>
      <c r="U111" s="104">
        <v>14.999999999999947</v>
      </c>
      <c r="V111" s="105">
        <v>29.433333333333351</v>
      </c>
      <c r="W111" s="106"/>
      <c r="X111" s="107"/>
      <c r="Y111" s="265"/>
      <c r="Z111" s="266"/>
      <c r="AA111" s="111">
        <f t="shared" si="38"/>
        <v>-403.28425821064729</v>
      </c>
      <c r="AB111" s="103">
        <f t="shared" si="39"/>
        <v>0.87779264902707654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2259</v>
      </c>
      <c r="G112" s="115">
        <f t="shared" si="40"/>
        <v>67770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2676.0118460019739</v>
      </c>
      <c r="N112" s="99">
        <f t="shared" si="34"/>
        <v>892.00394866732461</v>
      </c>
      <c r="O112" s="101">
        <f t="shared" si="35"/>
        <v>0</v>
      </c>
      <c r="P112" s="102">
        <f t="shared" si="36"/>
        <v>-107.99605133267539</v>
      </c>
      <c r="Q112" s="103">
        <f t="shared" si="37"/>
        <v>0.89200394866732458</v>
      </c>
      <c r="R112" s="273"/>
      <c r="S112" s="1">
        <v>0.38218750000000001</v>
      </c>
      <c r="T112" s="2">
        <v>0.41736111111111113</v>
      </c>
      <c r="U112" s="104">
        <v>14.916666666666707</v>
      </c>
      <c r="V112" s="105">
        <v>50.650000000000006</v>
      </c>
      <c r="W112" s="106"/>
      <c r="X112" s="4"/>
      <c r="Y112" s="265"/>
      <c r="Z112" s="266"/>
      <c r="AA112" s="111">
        <f t="shared" si="38"/>
        <v>-323.98815399802606</v>
      </c>
      <c r="AB112" s="103">
        <f t="shared" si="39"/>
        <v>0.89200394866732469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2825.8534243814015</v>
      </c>
      <c r="N123" s="139">
        <f>M123/L123</f>
        <v>737.17915418645259</v>
      </c>
      <c r="O123" s="140">
        <f>L123-I123</f>
        <v>0</v>
      </c>
      <c r="P123" s="141">
        <f>N123-K123</f>
        <v>-97.603454509199537</v>
      </c>
      <c r="Q123" s="142">
        <f>N123/K123</f>
        <v>0.88307919511918809</v>
      </c>
      <c r="R123" s="274"/>
      <c r="S123" s="143">
        <f>S107</f>
        <v>0.25020833333333331</v>
      </c>
      <c r="T123" s="144">
        <f>INDEX(T107:T122,COUNTA(T107:T122))</f>
        <v>0.41736111111111113</v>
      </c>
      <c r="U123" s="145"/>
      <c r="V123" s="156"/>
      <c r="W123" s="135"/>
      <c r="X123" s="139"/>
      <c r="Y123" s="261"/>
      <c r="Z123" s="262"/>
      <c r="AA123" s="157">
        <f>M123-J123</f>
        <v>-374.14657561859849</v>
      </c>
      <c r="AB123" s="142">
        <f>M123/J123</f>
        <v>0.88307919511918798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272</v>
      </c>
      <c r="G124" s="159">
        <f t="shared" ref="G124:G127" si="45">E124*F124</f>
        <v>3650.24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3168.9320388349479</v>
      </c>
      <c r="N124" s="163">
        <f>M124/L124</f>
        <v>528.15533980582461</v>
      </c>
      <c r="O124" s="165">
        <f>L124-I124</f>
        <v>0</v>
      </c>
      <c r="P124" s="166">
        <f>N124-K124</f>
        <v>-71.84466019417539</v>
      </c>
      <c r="Q124" s="152">
        <f>N124/K124</f>
        <v>0.88025889967637438</v>
      </c>
      <c r="R124" s="272">
        <f>Q140</f>
        <v>0.86955723627868053</v>
      </c>
      <c r="S124" s="167">
        <v>0.70833333333333337</v>
      </c>
      <c r="T124" s="168">
        <v>0.71190972222222226</v>
      </c>
      <c r="U124" s="169"/>
      <c r="V124" s="170">
        <v>5.1500000000000057</v>
      </c>
      <c r="W124" s="168"/>
      <c r="X124" s="171"/>
      <c r="Y124" s="275"/>
      <c r="Z124" s="276"/>
      <c r="AA124" s="109">
        <f>M124-J124</f>
        <v>-431.06796116505211</v>
      </c>
      <c r="AB124" s="152">
        <f>M124/J124</f>
        <v>0.88025889967637438</v>
      </c>
      <c r="AC124" s="277">
        <f>AB140</f>
        <v>0.86955723627868065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1594</v>
      </c>
      <c r="G125" s="95">
        <f t="shared" si="45"/>
        <v>40870.160000000003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3134.0251228836619</v>
      </c>
      <c r="N125" s="99">
        <f>M125/L125</f>
        <v>284.91137480760563</v>
      </c>
      <c r="O125" s="101">
        <f>L125-I125</f>
        <v>0</v>
      </c>
      <c r="P125" s="102">
        <f>N125-K125</f>
        <v>-42.361352465121627</v>
      </c>
      <c r="Q125" s="103">
        <f>N125/K125</f>
        <v>0.87056253413435059</v>
      </c>
      <c r="R125" s="273"/>
      <c r="S125" s="1">
        <v>0.71630787037037036</v>
      </c>
      <c r="T125" s="2">
        <v>0.73750000000000004</v>
      </c>
      <c r="U125" s="104">
        <v>6.3333333333332575</v>
      </c>
      <c r="V125" s="105">
        <v>30.516666666666747</v>
      </c>
      <c r="W125" s="106"/>
      <c r="X125" s="113"/>
      <c r="Y125" s="265"/>
      <c r="Z125" s="266"/>
      <c r="AA125" s="111">
        <f>M125-J125</f>
        <v>-465.97487711633812</v>
      </c>
      <c r="AB125" s="103">
        <f>M125/J125</f>
        <v>0.87056253413435047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1792</v>
      </c>
      <c r="G126" s="95">
        <f t="shared" si="45"/>
        <v>52899.839999999997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3107.5144508670396</v>
      </c>
      <c r="N126" s="99">
        <f>M126/L126</f>
        <v>182.79496769806116</v>
      </c>
      <c r="O126" s="101">
        <f>L126-I126</f>
        <v>0</v>
      </c>
      <c r="P126" s="102">
        <f>N126-K126</f>
        <v>-28.969738184291771</v>
      </c>
      <c r="Q126" s="103">
        <f>N126/K126</f>
        <v>0.86319845857417776</v>
      </c>
      <c r="R126" s="273"/>
      <c r="S126" s="1">
        <v>0.74194444444444441</v>
      </c>
      <c r="T126" s="2">
        <v>0.76597222222222228</v>
      </c>
      <c r="U126" s="104">
        <v>6.3999999999998813</v>
      </c>
      <c r="V126" s="105">
        <v>34.600000000000136</v>
      </c>
      <c r="W126" s="106"/>
      <c r="X126" s="113"/>
      <c r="Y126" s="265"/>
      <c r="Z126" s="266"/>
      <c r="AA126" s="111">
        <f>M126-J126</f>
        <v>-492.48554913296039</v>
      </c>
      <c r="AB126" s="103">
        <f>M126/J126</f>
        <v>0.86319845857417765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1852</v>
      </c>
      <c r="G127" s="95">
        <f t="shared" si="45"/>
        <v>55282.200000000004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3111.1525898273508</v>
      </c>
      <c r="N127" s="99">
        <f>M127/L127</f>
        <v>183.00897587219711</v>
      </c>
      <c r="O127" s="101">
        <f>L127-I127</f>
        <v>0</v>
      </c>
      <c r="P127" s="102">
        <f>N127-K127</f>
        <v>-28.755730010155816</v>
      </c>
      <c r="Q127" s="103">
        <f>N127/K127</f>
        <v>0.86420905272981974</v>
      </c>
      <c r="R127" s="273"/>
      <c r="S127" s="1">
        <v>0.77033564814814814</v>
      </c>
      <c r="T127" s="2">
        <v>0.79513888888888884</v>
      </c>
      <c r="U127" s="104">
        <v>6.2833333333332497</v>
      </c>
      <c r="V127" s="105">
        <v>35.716666666666598</v>
      </c>
      <c r="W127" s="106"/>
      <c r="X127" s="107"/>
      <c r="Y127" s="265"/>
      <c r="Z127" s="266"/>
      <c r="AA127" s="111">
        <f>M127-J127</f>
        <v>-488.84741017264923</v>
      </c>
      <c r="AB127" s="103">
        <f>M127/J127</f>
        <v>0.86420905272981963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3130.4060506032502</v>
      </c>
      <c r="N140" s="139">
        <f>M140/L140</f>
        <v>245.52204318456864</v>
      </c>
      <c r="O140" s="140">
        <f>L140-I140</f>
        <v>0</v>
      </c>
      <c r="P140" s="141">
        <f>N140-K140</f>
        <v>-36.830897991901963</v>
      </c>
      <c r="Q140" s="142">
        <f>N140/K140</f>
        <v>0.86955723627868053</v>
      </c>
      <c r="R140" s="274"/>
      <c r="S140" s="143">
        <f>S124</f>
        <v>0.70833333333333337</v>
      </c>
      <c r="T140" s="144">
        <f>INDEX(T124:T139,COUNTA(T124:T139))</f>
        <v>0.79513888888888884</v>
      </c>
      <c r="U140" s="145"/>
      <c r="V140" s="156"/>
      <c r="W140" s="135"/>
      <c r="X140" s="139"/>
      <c r="Y140" s="261"/>
      <c r="Z140" s="262"/>
      <c r="AA140" s="157">
        <f>M140-J140</f>
        <v>-469.59394939674985</v>
      </c>
      <c r="AB140" s="142">
        <f>M140/J140</f>
        <v>0.86955723627868065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947</v>
      </c>
      <c r="G141" s="159">
        <f t="shared" ref="G141:G144" si="49">E141*F141</f>
        <v>26118.26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2628.5273708558252</v>
      </c>
      <c r="N141" s="163">
        <f>M141/L141</f>
        <v>657.1318427139563</v>
      </c>
      <c r="O141" s="165">
        <f>L141-I141</f>
        <v>0</v>
      </c>
      <c r="P141" s="166">
        <f>N141-K141</f>
        <v>-92.868157286043697</v>
      </c>
      <c r="Q141" s="152">
        <f>N141/K141</f>
        <v>0.87617579028527504</v>
      </c>
      <c r="R141" s="272">
        <f>Q157</f>
        <v>0.8827345561271448</v>
      </c>
      <c r="S141" s="167">
        <v>0.70859953703703704</v>
      </c>
      <c r="T141" s="168">
        <v>0.72361111111111109</v>
      </c>
      <c r="U141" s="169"/>
      <c r="V141" s="170">
        <v>21.616666666666635</v>
      </c>
      <c r="W141" s="173"/>
      <c r="X141" s="151"/>
      <c r="Y141" s="275"/>
      <c r="Z141" s="276"/>
      <c r="AA141" s="109">
        <f>M141-J141</f>
        <v>-371.47262914417479</v>
      </c>
      <c r="AB141" s="152">
        <f>M141/J141</f>
        <v>0.87617579028527504</v>
      </c>
      <c r="AC141" s="277">
        <f>AB157</f>
        <v>0.88273455612714491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700</v>
      </c>
      <c r="G142" s="95">
        <f t="shared" si="49"/>
        <v>16905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2627.7372262773733</v>
      </c>
      <c r="N142" s="99">
        <f>M142/L142</f>
        <v>656.93430656934333</v>
      </c>
      <c r="O142" s="101">
        <f>L142-I142</f>
        <v>0</v>
      </c>
      <c r="P142" s="102">
        <f>N142-K142</f>
        <v>-93.065693430656665</v>
      </c>
      <c r="Q142" s="103">
        <f>N142/K142</f>
        <v>0.87591240875912446</v>
      </c>
      <c r="R142" s="273"/>
      <c r="S142" s="1">
        <v>0.72709490740740745</v>
      </c>
      <c r="T142" s="2">
        <v>0.73819444444444449</v>
      </c>
      <c r="U142" s="104">
        <v>5.0166666666667581</v>
      </c>
      <c r="V142" s="105">
        <v>15.983333333333327</v>
      </c>
      <c r="W142" s="106"/>
      <c r="X142" s="107"/>
      <c r="Y142" s="265"/>
      <c r="Z142" s="266"/>
      <c r="AA142" s="111">
        <f>M142-J142</f>
        <v>-372.26277372262666</v>
      </c>
      <c r="AB142" s="103">
        <f>M142/J142</f>
        <v>0.87591240875912446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3147</v>
      </c>
      <c r="G143" s="95">
        <f t="shared" si="49"/>
        <v>52554.899999999994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2931.228978007764</v>
      </c>
      <c r="N143" s="99">
        <f>M143/L143</f>
        <v>977.07632600258796</v>
      </c>
      <c r="O143" s="101">
        <f>L143-I143</f>
        <v>0</v>
      </c>
      <c r="P143" s="102">
        <f>N143-K143</f>
        <v>-122.92367399741204</v>
      </c>
      <c r="Q143" s="103">
        <f>N143/K143</f>
        <v>0.88825120545689817</v>
      </c>
      <c r="R143" s="273"/>
      <c r="S143" s="1">
        <v>0.74236111111111114</v>
      </c>
      <c r="T143" s="2">
        <v>0.7870949074074074</v>
      </c>
      <c r="U143" s="104">
        <v>5.9999999999999787</v>
      </c>
      <c r="V143" s="105">
        <v>64.416666666666615</v>
      </c>
      <c r="W143" s="106"/>
      <c r="X143" s="107"/>
      <c r="Y143" s="265"/>
      <c r="Z143" s="266"/>
      <c r="AA143" s="111">
        <f>M143-J143</f>
        <v>-368.771021992236</v>
      </c>
      <c r="AB143" s="103">
        <f>M143/J143</f>
        <v>0.88825120545689817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4806</v>
      </c>
      <c r="G144" s="95">
        <f t="shared" si="49"/>
        <v>85979.34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2934.9618320610634</v>
      </c>
      <c r="N144" s="99">
        <f>M144/L144</f>
        <v>733.74045801526586</v>
      </c>
      <c r="O144" s="101">
        <f>L144-I144</f>
        <v>0</v>
      </c>
      <c r="P144" s="102">
        <f>N144-K144</f>
        <v>-91.259541984734142</v>
      </c>
      <c r="Q144" s="103">
        <f>N144/K144</f>
        <v>0.88938237335183745</v>
      </c>
      <c r="R144" s="273"/>
      <c r="S144" s="1">
        <v>0.79097222222222208</v>
      </c>
      <c r="T144" s="2">
        <v>0.85920138888888886</v>
      </c>
      <c r="U144" s="104">
        <v>5.5833333333331403</v>
      </c>
      <c r="V144" s="105">
        <v>98.250000000000171</v>
      </c>
      <c r="W144" s="106"/>
      <c r="X144" s="107"/>
      <c r="Y144" s="265"/>
      <c r="Z144" s="266"/>
      <c r="AA144" s="111">
        <f>M144-J144</f>
        <v>-365.03816793893657</v>
      </c>
      <c r="AB144" s="103">
        <f>M144/J144</f>
        <v>0.88938237335183745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2780.6138518005064</v>
      </c>
      <c r="N157" s="139">
        <f>M157/L157</f>
        <v>741.49702714680166</v>
      </c>
      <c r="O157" s="140">
        <f>L157-I157</f>
        <v>0</v>
      </c>
      <c r="P157" s="141">
        <f>N157-K157</f>
        <v>-98.502972853198344</v>
      </c>
      <c r="Q157" s="142">
        <f>N157/K157</f>
        <v>0.8827345561271448</v>
      </c>
      <c r="R157" s="274"/>
      <c r="S157" s="143">
        <f>S141</f>
        <v>0.70859953703703704</v>
      </c>
      <c r="T157" s="144">
        <f>INDEX(T141:T156,COUNTA(T141:T156))</f>
        <v>0.85920138888888886</v>
      </c>
      <c r="U157" s="145"/>
      <c r="V157" s="156"/>
      <c r="W157" s="89"/>
      <c r="X157" s="91"/>
      <c r="Y157" s="261"/>
      <c r="Z157" s="262"/>
      <c r="AA157" s="157">
        <f>M157-J157</f>
        <v>-369.38614819949362</v>
      </c>
      <c r="AB157" s="142">
        <f>M157/J157</f>
        <v>0.88273455612714491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1556</v>
      </c>
      <c r="G158" s="159">
        <f t="shared" ref="G158:G160" si="54">E158*F158</f>
        <v>34667.68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2928.1756403554696</v>
      </c>
      <c r="N158" s="163">
        <f>M158/L158</f>
        <v>585.63512807109396</v>
      </c>
      <c r="O158" s="165">
        <f>L158-I158</f>
        <v>0</v>
      </c>
      <c r="P158" s="166">
        <f>N158-K158</f>
        <v>-74.364871928906041</v>
      </c>
      <c r="Q158" s="152">
        <f>N158/K158</f>
        <v>0.88732595162286965</v>
      </c>
      <c r="R158" s="272">
        <f>Q174</f>
        <v>0.88818885479732268</v>
      </c>
      <c r="S158" s="167">
        <v>0.70841435185185186</v>
      </c>
      <c r="T158" s="168">
        <v>0.73055555555555551</v>
      </c>
      <c r="U158" s="169"/>
      <c r="V158" s="170">
        <v>31.883333333333255</v>
      </c>
      <c r="W158" s="173"/>
      <c r="X158" s="151"/>
      <c r="Y158" s="275"/>
      <c r="Z158" s="276"/>
      <c r="AA158" s="109">
        <f>M158-J158</f>
        <v>-371.82435964453043</v>
      </c>
      <c r="AB158" s="152">
        <f>M158/J158</f>
        <v>0.88732595162286954</v>
      </c>
      <c r="AC158" s="277">
        <f>AB174</f>
        <v>0.88818885479732257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1045</v>
      </c>
      <c r="G159" s="95">
        <f t="shared" si="54"/>
        <v>18998.099999999999</v>
      </c>
      <c r="H159" s="96"/>
      <c r="I159" s="97">
        <v>4</v>
      </c>
      <c r="J159" s="98">
        <v>3300</v>
      </c>
      <c r="K159" s="99">
        <f t="shared" ref="K159:K196" si="55">J159/I159</f>
        <v>825</v>
      </c>
      <c r="L159" s="100">
        <v>4</v>
      </c>
      <c r="M159" s="98">
        <f>F159/V159*60</f>
        <v>2929.9065420560764</v>
      </c>
      <c r="N159" s="99">
        <f>M159/L159</f>
        <v>732.47663551401911</v>
      </c>
      <c r="O159" s="101">
        <f>L159-I159</f>
        <v>0</v>
      </c>
      <c r="P159" s="102">
        <f>N159-K159</f>
        <v>-92.523364485980892</v>
      </c>
      <c r="Q159" s="103">
        <f>N159/K159</f>
        <v>0.88785046728972017</v>
      </c>
      <c r="R159" s="273"/>
      <c r="S159" s="1">
        <v>0.73472222222222228</v>
      </c>
      <c r="T159" s="2">
        <v>0.74958333333333338</v>
      </c>
      <c r="U159" s="104">
        <v>6.0000000000001386</v>
      </c>
      <c r="V159" s="105">
        <v>21.399999999999988</v>
      </c>
      <c r="W159" s="106"/>
      <c r="X159" s="107"/>
      <c r="Y159" s="265"/>
      <c r="Z159" s="266"/>
      <c r="AA159" s="111">
        <f>M159-J159</f>
        <v>-370.09345794392357</v>
      </c>
      <c r="AB159" s="103">
        <f>M159/J159</f>
        <v>0.88785046728972017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7163</v>
      </c>
      <c r="G160" s="95">
        <f t="shared" si="54"/>
        <v>119335.58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2934.9874800819471</v>
      </c>
      <c r="N160" s="99">
        <f>M160/L160</f>
        <v>733.74687002048677</v>
      </c>
      <c r="O160" s="101">
        <f>L160-I160</f>
        <v>0</v>
      </c>
      <c r="P160" s="102">
        <f>N160-K160</f>
        <v>-91.253129979513233</v>
      </c>
      <c r="Q160" s="103">
        <f>N160/K160</f>
        <v>0.88939014547937789</v>
      </c>
      <c r="R160" s="273"/>
      <c r="S160" s="1">
        <v>0.75277777777777777</v>
      </c>
      <c r="T160" s="2">
        <v>0.85446759259259264</v>
      </c>
      <c r="U160" s="104">
        <v>4.5999999999999197</v>
      </c>
      <c r="V160" s="105">
        <v>146.43333333333342</v>
      </c>
      <c r="W160" s="106"/>
      <c r="X160" s="107"/>
      <c r="Y160" s="265"/>
      <c r="Z160" s="266"/>
      <c r="AA160" s="111">
        <f>M160-J160</f>
        <v>-365.01251991805293</v>
      </c>
      <c r="AB160" s="103">
        <f>M160/J160</f>
        <v>0.88939014547937789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2931.0232208311645</v>
      </c>
      <c r="N174" s="139">
        <f>M174/L174</f>
        <v>676.38997403796111</v>
      </c>
      <c r="O174" s="140">
        <f>L174-I174</f>
        <v>0</v>
      </c>
      <c r="P174" s="141">
        <f>N174-K174</f>
        <v>-85.148487500500437</v>
      </c>
      <c r="Q174" s="142">
        <f>N174/K174</f>
        <v>0.88818885479732268</v>
      </c>
      <c r="R174" s="274"/>
      <c r="S174" s="143">
        <f>S158</f>
        <v>0.70841435185185186</v>
      </c>
      <c r="T174" s="144">
        <f>INDEX(T158:T173,COUNTA(T158:T173))</f>
        <v>0.85446759259259264</v>
      </c>
      <c r="U174" s="145"/>
      <c r="V174" s="156"/>
      <c r="W174" s="89"/>
      <c r="X174" s="91"/>
      <c r="Y174" s="261"/>
      <c r="Z174" s="262"/>
      <c r="AA174" s="157">
        <f>M174-J174</f>
        <v>-368.97677916883549</v>
      </c>
      <c r="AB174" s="142">
        <f>M174/J174</f>
        <v>0.88818885479732257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2916</v>
      </c>
      <c r="G175" s="159">
        <f t="shared" ref="G175:G178" si="59">E175*F175</f>
        <v>40911.479999999996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2665.7186389029998</v>
      </c>
      <c r="N175" s="163">
        <f>M175/L175</f>
        <v>888.57287963433328</v>
      </c>
      <c r="O175" s="165">
        <f>L175-I175</f>
        <v>0</v>
      </c>
      <c r="P175" s="166">
        <f>N175-K175</f>
        <v>-111.42712036566672</v>
      </c>
      <c r="Q175" s="152">
        <f>N175/K175</f>
        <v>0.88857287963433329</v>
      </c>
      <c r="R175" s="272">
        <f>Q191</f>
        <v>0.88086037482940927</v>
      </c>
      <c r="S175" s="167">
        <v>0.708587962962963</v>
      </c>
      <c r="T175" s="168">
        <v>0.75416666666666665</v>
      </c>
      <c r="U175" s="169"/>
      <c r="V175" s="170">
        <v>65.633333333333255</v>
      </c>
      <c r="W175" s="173"/>
      <c r="X175" s="151"/>
      <c r="Y175" s="275"/>
      <c r="Z175" s="276"/>
      <c r="AA175" s="109">
        <f>M175-J175</f>
        <v>-334.28136109700017</v>
      </c>
      <c r="AB175" s="152">
        <f>M175/J175</f>
        <v>0.88857287963433329</v>
      </c>
      <c r="AC175" s="277">
        <f>AB191</f>
        <v>0.88086037482940938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1941</v>
      </c>
      <c r="G176" s="95">
        <f t="shared" si="59"/>
        <v>35287.379999999997</v>
      </c>
      <c r="H176" s="96"/>
      <c r="I176" s="97">
        <v>4</v>
      </c>
      <c r="J176" s="98">
        <v>3000</v>
      </c>
      <c r="K176" s="99">
        <f t="shared" si="55"/>
        <v>750</v>
      </c>
      <c r="L176" s="100">
        <v>4</v>
      </c>
      <c r="M176" s="98">
        <f>F176/V176*60</f>
        <v>2668.0412371134053</v>
      </c>
      <c r="N176" s="99">
        <f>M176/L176</f>
        <v>667.01030927835131</v>
      </c>
      <c r="O176" s="101">
        <f>L176-I176</f>
        <v>0</v>
      </c>
      <c r="P176" s="102">
        <f>N176-K176</f>
        <v>-82.989690721648685</v>
      </c>
      <c r="Q176" s="103">
        <f>N176/K176</f>
        <v>0.88934707903780175</v>
      </c>
      <c r="R176" s="273"/>
      <c r="S176" s="1">
        <v>0.76413194444444443</v>
      </c>
      <c r="T176" s="2">
        <v>0.7944444444444444</v>
      </c>
      <c r="U176" s="104">
        <v>14.350000000000005</v>
      </c>
      <c r="V176" s="105">
        <v>43.649999999999949</v>
      </c>
      <c r="W176" s="106"/>
      <c r="X176" s="107"/>
      <c r="Y176" s="265"/>
      <c r="Z176" s="266"/>
      <c r="AA176" s="111">
        <f>M176-J176</f>
        <v>-331.95876288659474</v>
      </c>
      <c r="AB176" s="103">
        <f>M176/J176</f>
        <v>0.88934707903780175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4313</v>
      </c>
      <c r="G177" s="95">
        <f t="shared" si="59"/>
        <v>61589.64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3099.7803952884751</v>
      </c>
      <c r="N177" s="99">
        <f>M177/L177</f>
        <v>1033.260131762825</v>
      </c>
      <c r="O177" s="101">
        <f>L177-I177</f>
        <v>0</v>
      </c>
      <c r="P177" s="102">
        <f>N177-K177</f>
        <v>-166.73986823717496</v>
      </c>
      <c r="Q177" s="103">
        <f>N177/K177</f>
        <v>0.86105010980235419</v>
      </c>
      <c r="R177" s="273"/>
      <c r="S177" s="1">
        <v>0.80416666666666659</v>
      </c>
      <c r="T177" s="2">
        <v>0.86214120370370373</v>
      </c>
      <c r="U177" s="104">
        <v>13.99999999999995</v>
      </c>
      <c r="V177" s="105">
        <v>83.483333333333491</v>
      </c>
      <c r="W177" s="106">
        <v>0.86214120370370373</v>
      </c>
      <c r="X177" s="107">
        <v>0.91738425925925926</v>
      </c>
      <c r="Y177" s="265"/>
      <c r="Z177" s="266"/>
      <c r="AA177" s="111">
        <f>M177-J177</f>
        <v>-500.21960471152488</v>
      </c>
      <c r="AB177" s="103">
        <f>M177/J177</f>
        <v>0.86105010980235419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4263</v>
      </c>
      <c r="G178" s="95">
        <f t="shared" si="59"/>
        <v>59809.89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2665.3004515456778</v>
      </c>
      <c r="N178" s="99">
        <f>M178/L178</f>
        <v>888.43348384855926</v>
      </c>
      <c r="O178" s="101">
        <f>L178-I178</f>
        <v>0</v>
      </c>
      <c r="P178" s="102">
        <f>N178-K178</f>
        <v>-111.56651615144074</v>
      </c>
      <c r="Q178" s="103">
        <f>N178/K178</f>
        <v>0.88843348384855925</v>
      </c>
      <c r="R178" s="273"/>
      <c r="S178" s="1">
        <v>0.91738425925925926</v>
      </c>
      <c r="T178" s="2">
        <v>0.98402777777777772</v>
      </c>
      <c r="U178" s="104">
        <v>79.549999999999969</v>
      </c>
      <c r="V178" s="105">
        <v>95.966666666666583</v>
      </c>
      <c r="W178" s="106"/>
      <c r="X178" s="107"/>
      <c r="Y178" s="265"/>
      <c r="Z178" s="266"/>
      <c r="AA178" s="111">
        <f>M178-J178</f>
        <v>-334.69954845432221</v>
      </c>
      <c r="AB178" s="103">
        <f>M178/J178</f>
        <v>0.88843348384855925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2774.7101807126396</v>
      </c>
      <c r="N191" s="139">
        <f t="shared" ref="N191:N196" si="63">M191/L191</f>
        <v>853.75697868081215</v>
      </c>
      <c r="O191" s="140">
        <f t="shared" ref="O191:O196" si="64">L191-I191</f>
        <v>0</v>
      </c>
      <c r="P191" s="141">
        <f t="shared" ref="P191:P196" si="65">N191-K191</f>
        <v>-115.47379054995713</v>
      </c>
      <c r="Q191" s="142">
        <f t="shared" ref="Q191:Q196" si="66">N191/K191</f>
        <v>0.88086037482940927</v>
      </c>
      <c r="R191" s="274"/>
      <c r="S191" s="143">
        <f>S175</f>
        <v>0.708587962962963</v>
      </c>
      <c r="T191" s="144">
        <f>INDEX(T175:T190,COUNTA(T175:T190))</f>
        <v>0.98402777777777772</v>
      </c>
      <c r="U191" s="145"/>
      <c r="V191" s="156"/>
      <c r="W191" s="89"/>
      <c r="X191" s="91"/>
      <c r="Y191" s="261"/>
      <c r="Z191" s="262"/>
      <c r="AA191" s="157">
        <f t="shared" ref="AA191:AA196" si="67">M191-J191</f>
        <v>-375.28981928736039</v>
      </c>
      <c r="AB191" s="142">
        <f t="shared" ref="AB191:AB196" si="68">M191/J191</f>
        <v>0.88086037482940938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139</v>
      </c>
      <c r="D192" s="271"/>
      <c r="E192" s="158">
        <v>18.18</v>
      </c>
      <c r="F192" s="87">
        <v>1580</v>
      </c>
      <c r="G192" s="159">
        <f t="shared" ref="G192:G196" si="69">E192*F192</f>
        <v>28724.399999999998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3096.3527490473662</v>
      </c>
      <c r="N192" s="163">
        <f t="shared" si="63"/>
        <v>1032.1175830157888</v>
      </c>
      <c r="O192" s="165">
        <f t="shared" si="64"/>
        <v>0</v>
      </c>
      <c r="P192" s="166">
        <f t="shared" si="65"/>
        <v>-167.8824169842112</v>
      </c>
      <c r="Q192" s="152">
        <f t="shared" si="66"/>
        <v>0.86009798584649066</v>
      </c>
      <c r="R192" s="272">
        <f>Q208</f>
        <v>0.86732791578876578</v>
      </c>
      <c r="S192" s="167">
        <v>0.70859953703703704</v>
      </c>
      <c r="T192" s="168">
        <v>0.72986111111111107</v>
      </c>
      <c r="U192" s="169"/>
      <c r="V192" s="170">
        <v>30.616666666666603</v>
      </c>
      <c r="W192" s="168"/>
      <c r="X192" s="171"/>
      <c r="Y192" s="275"/>
      <c r="Z192" s="276"/>
      <c r="AA192" s="174">
        <f t="shared" si="67"/>
        <v>-503.64725095263384</v>
      </c>
      <c r="AB192" s="152">
        <f t="shared" si="68"/>
        <v>0.86009798584649055</v>
      </c>
      <c r="AC192" s="277">
        <f>AB208</f>
        <v>0.86732791578876578</v>
      </c>
    </row>
    <row r="193" spans="1:29" ht="15.75" customHeight="1">
      <c r="A193" s="268"/>
      <c r="B193" s="92" t="s">
        <v>111</v>
      </c>
      <c r="C193" s="263" t="s">
        <v>135</v>
      </c>
      <c r="D193" s="264"/>
      <c r="E193" s="93">
        <v>24.82</v>
      </c>
      <c r="F193" s="94">
        <v>2346</v>
      </c>
      <c r="G193" s="95">
        <f t="shared" si="69"/>
        <v>58227.72</v>
      </c>
      <c r="H193" s="96"/>
      <c r="I193" s="97">
        <v>4</v>
      </c>
      <c r="J193" s="98">
        <v>3300</v>
      </c>
      <c r="K193" s="99">
        <f t="shared" si="55"/>
        <v>825</v>
      </c>
      <c r="L193" s="100">
        <v>4</v>
      </c>
      <c r="M193" s="98">
        <f>F193/V193*60</f>
        <v>2894.3111720356419</v>
      </c>
      <c r="N193" s="99">
        <f t="shared" si="63"/>
        <v>723.57779300891048</v>
      </c>
      <c r="O193" s="101">
        <f t="shared" si="64"/>
        <v>0</v>
      </c>
      <c r="P193" s="102">
        <f t="shared" si="65"/>
        <v>-101.42220699108952</v>
      </c>
      <c r="Q193" s="103">
        <f t="shared" si="66"/>
        <v>0.87706399152595205</v>
      </c>
      <c r="R193" s="273"/>
      <c r="S193" s="1">
        <v>0.739837962962963</v>
      </c>
      <c r="T193" s="2">
        <v>0.77361111111111114</v>
      </c>
      <c r="U193" s="104">
        <v>14.366666666666781</v>
      </c>
      <c r="V193" s="105">
        <v>48.633333333333312</v>
      </c>
      <c r="W193" s="106"/>
      <c r="X193" s="113"/>
      <c r="Y193" s="265"/>
      <c r="Z193" s="266"/>
      <c r="AA193" s="175">
        <f t="shared" si="67"/>
        <v>-405.6888279643581</v>
      </c>
      <c r="AB193" s="103">
        <f t="shared" si="68"/>
        <v>0.87706399152595205</v>
      </c>
      <c r="AC193" s="278"/>
    </row>
    <row r="194" spans="1:29" ht="15.75" customHeight="1">
      <c r="A194" s="268"/>
      <c r="B194" s="92" t="s">
        <v>111</v>
      </c>
      <c r="C194" s="263" t="s">
        <v>140</v>
      </c>
      <c r="D194" s="264"/>
      <c r="E194" s="93">
        <v>25.03</v>
      </c>
      <c r="F194" s="94">
        <v>1970</v>
      </c>
      <c r="G194" s="95">
        <f t="shared" si="69"/>
        <v>49309.100000000006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>F194/V194*60</f>
        <v>2904.1769041769062</v>
      </c>
      <c r="N194" s="99">
        <f t="shared" si="63"/>
        <v>726.04422604422655</v>
      </c>
      <c r="O194" s="101">
        <f t="shared" si="64"/>
        <v>0</v>
      </c>
      <c r="P194" s="102">
        <f t="shared" si="65"/>
        <v>-98.955773955773452</v>
      </c>
      <c r="Q194" s="103">
        <f t="shared" si="66"/>
        <v>0.8800536073263352</v>
      </c>
      <c r="R194" s="273"/>
      <c r="S194" s="1">
        <v>0.78354166666666669</v>
      </c>
      <c r="T194" s="2">
        <v>0.81180555555555556</v>
      </c>
      <c r="U194" s="104">
        <v>14.299999999999997</v>
      </c>
      <c r="V194" s="105">
        <v>40.699999999999967</v>
      </c>
      <c r="W194" s="106"/>
      <c r="X194" s="113"/>
      <c r="Y194" s="265"/>
      <c r="Z194" s="266"/>
      <c r="AA194" s="175">
        <f t="shared" si="67"/>
        <v>-395.82309582309381</v>
      </c>
      <c r="AB194" s="103">
        <f t="shared" si="68"/>
        <v>0.8800536073263352</v>
      </c>
      <c r="AC194" s="278"/>
    </row>
    <row r="195" spans="1:29" ht="15.75" customHeight="1">
      <c r="A195" s="268"/>
      <c r="B195" s="92" t="s">
        <v>111</v>
      </c>
      <c r="C195" s="263" t="s">
        <v>138</v>
      </c>
      <c r="D195" s="264"/>
      <c r="E195" s="93">
        <v>18.18</v>
      </c>
      <c r="F195" s="94">
        <v>3389</v>
      </c>
      <c r="G195" s="95">
        <f t="shared" si="69"/>
        <v>61612.02</v>
      </c>
      <c r="H195" s="96"/>
      <c r="I195" s="97">
        <v>3</v>
      </c>
      <c r="J195" s="98">
        <v>3600</v>
      </c>
      <c r="K195" s="99">
        <f t="shared" si="55"/>
        <v>1200</v>
      </c>
      <c r="L195" s="100">
        <v>3</v>
      </c>
      <c r="M195" s="98">
        <f>F195/V195*60</f>
        <v>3096.5482233502548</v>
      </c>
      <c r="N195" s="99">
        <f t="shared" si="63"/>
        <v>1032.1827411167517</v>
      </c>
      <c r="O195" s="101">
        <f t="shared" si="64"/>
        <v>0</v>
      </c>
      <c r="P195" s="102">
        <f t="shared" si="65"/>
        <v>-167.81725888324831</v>
      </c>
      <c r="Q195" s="103">
        <f t="shared" si="66"/>
        <v>0.86015228426395973</v>
      </c>
      <c r="R195" s="273"/>
      <c r="S195" s="1">
        <v>0.8217592592592593</v>
      </c>
      <c r="T195" s="2">
        <v>0.86736111111111114</v>
      </c>
      <c r="U195" s="104">
        <v>14.333333333333389</v>
      </c>
      <c r="V195" s="105">
        <v>65.666666666666643</v>
      </c>
      <c r="W195" s="106">
        <v>0.86736111111111114</v>
      </c>
      <c r="X195" s="107">
        <v>0.92104166666666665</v>
      </c>
      <c r="Y195" s="265"/>
      <c r="Z195" s="266"/>
      <c r="AA195" s="175">
        <f t="shared" si="67"/>
        <v>-503.45177664974517</v>
      </c>
      <c r="AB195" s="103">
        <f t="shared" si="68"/>
        <v>0.86015228426395962</v>
      </c>
      <c r="AC195" s="278"/>
    </row>
    <row r="196" spans="1:29" ht="15.75" customHeight="1">
      <c r="A196" s="268"/>
      <c r="B196" s="92" t="s">
        <v>111</v>
      </c>
      <c r="C196" s="263" t="s">
        <v>136</v>
      </c>
      <c r="D196" s="264"/>
      <c r="E196" s="93">
        <v>14.28</v>
      </c>
      <c r="F196" s="94">
        <v>4428</v>
      </c>
      <c r="G196" s="95">
        <f t="shared" si="69"/>
        <v>63231.839999999997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>F196/V196*60</f>
        <v>3100.1166861143538</v>
      </c>
      <c r="N196" s="99">
        <f t="shared" si="63"/>
        <v>1033.3722287047847</v>
      </c>
      <c r="O196" s="101">
        <f t="shared" si="64"/>
        <v>0</v>
      </c>
      <c r="P196" s="102">
        <f t="shared" si="65"/>
        <v>-166.62777129521533</v>
      </c>
      <c r="Q196" s="103">
        <f t="shared" si="66"/>
        <v>0.86114352392065385</v>
      </c>
      <c r="R196" s="273"/>
      <c r="S196" s="1">
        <v>0.92104166666666665</v>
      </c>
      <c r="T196" s="2">
        <v>0.98055555555555551</v>
      </c>
      <c r="U196" s="104">
        <v>77.299999999999926</v>
      </c>
      <c r="V196" s="105">
        <v>85.69999999999996</v>
      </c>
      <c r="W196" s="106"/>
      <c r="X196" s="107"/>
      <c r="Y196" s="265"/>
      <c r="Z196" s="266"/>
      <c r="AA196" s="175">
        <f t="shared" si="67"/>
        <v>-499.8833138856462</v>
      </c>
      <c r="AB196" s="103">
        <f t="shared" si="68"/>
        <v>0.86114352392065385</v>
      </c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4"/>
      <c r="Y197" s="265"/>
      <c r="Z197" s="266"/>
      <c r="AA197" s="175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0">AVERAGE(I192:I207)</f>
        <v>3.4</v>
      </c>
      <c r="J208" s="138">
        <f t="shared" si="70"/>
        <v>3480</v>
      </c>
      <c r="K208" s="139">
        <f t="shared" ref="K208" si="71">J208/I208</f>
        <v>1023.5294117647059</v>
      </c>
      <c r="L208" s="137">
        <f t="shared" ref="L208:M208" si="72">AVERAGE(L192:L207)</f>
        <v>3.4</v>
      </c>
      <c r="M208" s="138">
        <f t="shared" si="72"/>
        <v>3018.3011469449048</v>
      </c>
      <c r="N208" s="139">
        <f>M208/L208</f>
        <v>887.73563145438379</v>
      </c>
      <c r="O208" s="140">
        <f>L208-I208</f>
        <v>0</v>
      </c>
      <c r="P208" s="141">
        <f>N208-K208</f>
        <v>-135.79378031032206</v>
      </c>
      <c r="Q208" s="142">
        <f>N208/K208</f>
        <v>0.86732791578876578</v>
      </c>
      <c r="R208" s="274"/>
      <c r="S208" s="143">
        <f>S192</f>
        <v>0.70859953703703704</v>
      </c>
      <c r="T208" s="144">
        <f>INDEX(T192:T207,COUNTA(T192:T207))</f>
        <v>0.98055555555555551</v>
      </c>
      <c r="U208" s="145"/>
      <c r="V208" s="156"/>
      <c r="W208" s="135"/>
      <c r="X208" s="139"/>
      <c r="Y208" s="261"/>
      <c r="Z208" s="262"/>
      <c r="AA208" s="177">
        <f>M208-J208</f>
        <v>-461.69885305509524</v>
      </c>
      <c r="AB208" s="142">
        <f>M208/J208</f>
        <v>0.86732791578876578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633" priority="1" operator="greaterThan">
      <formula>0</formula>
    </cfRule>
  </conditionalFormatting>
  <conditionalFormatting sqref="P5:P208 AA5:AA208">
    <cfRule type="cellIs" dxfId="632" priority="4" operator="lessThan">
      <formula>0</formula>
    </cfRule>
  </conditionalFormatting>
  <conditionalFormatting sqref="Q5:Q208 AB5:AB208">
    <cfRule type="cellIs" dxfId="631" priority="2" operator="greaterThan">
      <formula>1</formula>
    </cfRule>
    <cfRule type="cellIs" dxfId="630" priority="3" operator="lessThan">
      <formula>0.8</formula>
    </cfRule>
  </conditionalFormatting>
  <conditionalFormatting sqref="AC5:AC23 R5:R208 AC124:AC129">
    <cfRule type="cellIs" dxfId="629" priority="5" operator="lessThan">
      <formula>0.8</formula>
    </cfRule>
  </conditionalFormatting>
  <conditionalFormatting sqref="AC29:AC37">
    <cfRule type="cellIs" dxfId="628" priority="15" operator="lessThan">
      <formula>0.8</formula>
    </cfRule>
  </conditionalFormatting>
  <conditionalFormatting sqref="AC39:AC44">
    <cfRule type="cellIs" dxfId="627" priority="14" operator="lessThan">
      <formula>0.8</formula>
    </cfRule>
  </conditionalFormatting>
  <conditionalFormatting sqref="AC56:AC61">
    <cfRule type="cellIs" dxfId="626" priority="8" operator="lessThan">
      <formula>0.8</formula>
    </cfRule>
  </conditionalFormatting>
  <conditionalFormatting sqref="AC73">
    <cfRule type="cellIs" dxfId="625" priority="13" operator="lessThan">
      <formula>0.8</formula>
    </cfRule>
  </conditionalFormatting>
  <conditionalFormatting sqref="AC90">
    <cfRule type="cellIs" dxfId="624" priority="7" operator="lessThan">
      <formula>0.8</formula>
    </cfRule>
  </conditionalFormatting>
  <conditionalFormatting sqref="AC107:AC112">
    <cfRule type="cellIs" dxfId="623" priority="6" operator="lessThan">
      <formula>0.8</formula>
    </cfRule>
  </conditionalFormatting>
  <conditionalFormatting sqref="AC141">
    <cfRule type="cellIs" dxfId="622" priority="12" operator="lessThan">
      <formula>0.8</formula>
    </cfRule>
  </conditionalFormatting>
  <conditionalFormatting sqref="AC158">
    <cfRule type="cellIs" dxfId="621" priority="11" operator="lessThan">
      <formula>0.8</formula>
    </cfRule>
  </conditionalFormatting>
  <conditionalFormatting sqref="AC175">
    <cfRule type="cellIs" dxfId="620" priority="10" operator="lessThan">
      <formula>0.8</formula>
    </cfRule>
  </conditionalFormatting>
  <conditionalFormatting sqref="AC192:AC197">
    <cfRule type="cellIs" dxfId="619" priority="9" operator="lessThan">
      <formula>0.8</formula>
    </cfRule>
  </conditionalFormatting>
  <dataValidations count="1">
    <dataValidation type="list" allowBlank="1" showInputMessage="1" showErrorMessage="1" sqref="Y5:Z208" xr:uid="{00B538A3-DB34-48CD-9C2B-55EE81026E8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15BF-F29A-441E-A20C-37AF6F600678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76278</v>
      </c>
      <c r="E1" s="77" t="s">
        <v>3</v>
      </c>
      <c r="F1" s="78">
        <f>SUM(G5:G157)</f>
        <v>3584913.8099999996</v>
      </c>
      <c r="G1" s="79" t="s">
        <v>73</v>
      </c>
      <c r="H1" s="80">
        <f>L21+L38+L55+L72+L89+L106+L123+L140+L157</f>
        <v>168.88333333333335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45954</v>
      </c>
      <c r="B2" s="326"/>
      <c r="C2" s="82" t="s">
        <v>34</v>
      </c>
      <c r="D2" s="83">
        <f>AVERAGE(N21,N38,N55,N72,N89,N106,N123,N140,N157)</f>
        <v>152.05962574708579</v>
      </c>
      <c r="E2" s="83" t="s">
        <v>80</v>
      </c>
      <c r="F2" s="84">
        <f>F1/D1</f>
        <v>46.998004798238021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3252</v>
      </c>
      <c r="G5" s="159">
        <f t="shared" ref="G5:G6" si="0">E5*F5</f>
        <v>64064.399999999994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1075.140049591331</v>
      </c>
      <c r="N5" s="163">
        <f>M5/L5</f>
        <v>82.703080737794693</v>
      </c>
      <c r="O5" s="179">
        <f>L5-I5</f>
        <v>0</v>
      </c>
      <c r="P5" s="180">
        <f>N5-K5</f>
        <v>-9.6046115698976138</v>
      </c>
      <c r="Q5" s="132">
        <f>N5/K5</f>
        <v>0.89595004132610923</v>
      </c>
      <c r="R5" s="273">
        <f>Q21</f>
        <v>0.88912767187800945</v>
      </c>
      <c r="S5" s="167">
        <v>0.25</v>
      </c>
      <c r="T5" s="168">
        <v>0.37603009259259257</v>
      </c>
      <c r="U5" s="169"/>
      <c r="V5" s="170">
        <v>181.48333333333329</v>
      </c>
      <c r="W5" s="87"/>
      <c r="X5" s="88"/>
      <c r="Y5" s="275"/>
      <c r="Z5" s="276"/>
      <c r="AA5" s="109">
        <f>M5-J5</f>
        <v>-124.85995040866896</v>
      </c>
      <c r="AB5" s="110">
        <f>M5/J5</f>
        <v>0.89595004132610923</v>
      </c>
      <c r="AC5" s="292">
        <f>AB21</f>
        <v>0.88912767187800956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1823</v>
      </c>
      <c r="G6" s="95">
        <f t="shared" si="0"/>
        <v>54635.31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2303.5451035451056</v>
      </c>
      <c r="N6" s="99">
        <f>M6/L6</f>
        <v>115.17725517725528</v>
      </c>
      <c r="O6" s="101">
        <f>L6-I6</f>
        <v>0</v>
      </c>
      <c r="P6" s="102">
        <f>N6-K6</f>
        <v>-14.822744822744724</v>
      </c>
      <c r="Q6" s="103">
        <f>N6/K6</f>
        <v>0.88597888597888674</v>
      </c>
      <c r="R6" s="273"/>
      <c r="S6" s="1">
        <v>0.43611111111111112</v>
      </c>
      <c r="T6" s="2">
        <v>0.46908564814814813</v>
      </c>
      <c r="U6" s="104">
        <v>4.9999999999999822</v>
      </c>
      <c r="V6" s="105">
        <v>47.483333333333292</v>
      </c>
      <c r="W6" s="2"/>
      <c r="X6" s="107"/>
      <c r="Y6" s="265"/>
      <c r="Z6" s="266"/>
      <c r="AA6" s="111">
        <f>M6-J6</f>
        <v>-296.45489645489442</v>
      </c>
      <c r="AB6" s="112">
        <f>M6/J6</f>
        <v>0.88597888597888674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1689.3425765682182</v>
      </c>
      <c r="N21" s="139">
        <f t="shared" ref="N21:N26" si="5">M21/L21</f>
        <v>102.38439857989201</v>
      </c>
      <c r="O21" s="140">
        <f t="shared" ref="O21:O26" si="6">L21-I21</f>
        <v>0</v>
      </c>
      <c r="P21" s="141">
        <f t="shared" ref="P21:P26" si="7">N21-K21</f>
        <v>-12.767116571623149</v>
      </c>
      <c r="Q21" s="142">
        <f t="shared" ref="Q21:Q26" si="8">N21/K21</f>
        <v>0.88912767187800945</v>
      </c>
      <c r="R21" s="274"/>
      <c r="S21" s="143">
        <f>S5</f>
        <v>0.25</v>
      </c>
      <c r="T21" s="144">
        <f>INDEX(T5:T20,COUNTA(T5:T20))</f>
        <v>0.46908564814814813</v>
      </c>
      <c r="U21" s="145"/>
      <c r="V21" s="145"/>
      <c r="W21" s="146"/>
      <c r="X21" s="147"/>
      <c r="Y21" s="261"/>
      <c r="Z21" s="262"/>
      <c r="AA21" s="148">
        <f t="shared" ref="AA21:AA26" si="9">M21-J21</f>
        <v>-210.65742343178181</v>
      </c>
      <c r="AB21" s="149">
        <f t="shared" ref="AB21:AB26" si="10">M21/J21</f>
        <v>0.88912767187800956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3635</v>
      </c>
      <c r="G22" s="159">
        <f t="shared" ref="G22:G26" si="11">E22*F22</f>
        <v>206358.95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1772.6903278244374</v>
      </c>
      <c r="N22" s="163">
        <f t="shared" si="5"/>
        <v>70.907613112977501</v>
      </c>
      <c r="O22" s="165">
        <f t="shared" si="6"/>
        <v>0</v>
      </c>
      <c r="P22" s="166">
        <f t="shared" si="7"/>
        <v>-9.0923868870224993</v>
      </c>
      <c r="Q22" s="152">
        <f t="shared" si="8"/>
        <v>0.88634516391221874</v>
      </c>
      <c r="R22" s="272">
        <f>Q38</f>
        <v>0.88461970285413982</v>
      </c>
      <c r="S22" s="167">
        <v>0.25</v>
      </c>
      <c r="T22" s="168">
        <v>0.33543981481481483</v>
      </c>
      <c r="U22" s="169"/>
      <c r="V22" s="170">
        <v>123.03333333333336</v>
      </c>
      <c r="W22" s="181"/>
      <c r="X22" s="163"/>
      <c r="Y22" s="275"/>
      <c r="Z22" s="276"/>
      <c r="AA22" s="109">
        <f t="shared" si="9"/>
        <v>-227.30967217556258</v>
      </c>
      <c r="AB22" s="152">
        <f t="shared" si="10"/>
        <v>0.88634516391221874</v>
      </c>
      <c r="AC22" s="352">
        <f>AB38</f>
        <v>0.88461970285413982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1226</v>
      </c>
      <c r="G23" s="95">
        <f t="shared" si="11"/>
        <v>63580.36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1760.5105704028708</v>
      </c>
      <c r="N23" s="99">
        <f t="shared" si="5"/>
        <v>70.420422816114836</v>
      </c>
      <c r="O23" s="101">
        <f t="shared" si="6"/>
        <v>0</v>
      </c>
      <c r="P23" s="102">
        <f t="shared" si="7"/>
        <v>-9.5795771838851635</v>
      </c>
      <c r="Q23" s="103">
        <f t="shared" si="8"/>
        <v>0.88025528520143548</v>
      </c>
      <c r="R23" s="273"/>
      <c r="S23" s="1">
        <v>0.3397337962962963</v>
      </c>
      <c r="T23" s="2">
        <v>0.36875000000000002</v>
      </c>
      <c r="U23" s="104">
        <v>6.183333333333314</v>
      </c>
      <c r="V23" s="105">
        <v>41.78333333333336</v>
      </c>
      <c r="W23" s="106"/>
      <c r="X23" s="107"/>
      <c r="Y23" s="265"/>
      <c r="Z23" s="266"/>
      <c r="AA23" s="111">
        <f t="shared" si="9"/>
        <v>-239.48942959712917</v>
      </c>
      <c r="AB23" s="103">
        <f t="shared" si="10"/>
        <v>0.88025528520143537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631</v>
      </c>
      <c r="G24" s="95">
        <f t="shared" si="11"/>
        <v>36156.299999999996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1759.5662277304386</v>
      </c>
      <c r="N24" s="99">
        <f t="shared" si="5"/>
        <v>67.675624143478416</v>
      </c>
      <c r="O24" s="101">
        <f t="shared" si="6"/>
        <v>0</v>
      </c>
      <c r="P24" s="102">
        <f t="shared" si="7"/>
        <v>-9.247452779598504</v>
      </c>
      <c r="Q24" s="103">
        <f t="shared" si="8"/>
        <v>0.87978311386521946</v>
      </c>
      <c r="R24" s="273"/>
      <c r="S24" s="1">
        <v>0.3732523148148148</v>
      </c>
      <c r="T24" s="2">
        <v>0.38819444444444445</v>
      </c>
      <c r="U24" s="104">
        <v>6.483333333333281</v>
      </c>
      <c r="V24" s="105">
        <v>21.516666666666701</v>
      </c>
      <c r="W24" s="106"/>
      <c r="X24" s="107"/>
      <c r="Y24" s="265"/>
      <c r="Z24" s="266"/>
      <c r="AA24" s="111">
        <f t="shared" si="9"/>
        <v>-240.43377226956136</v>
      </c>
      <c r="AB24" s="103">
        <f t="shared" si="10"/>
        <v>0.87978311386521935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1937</v>
      </c>
      <c r="G25" s="95">
        <f t="shared" si="11"/>
        <v>149807.58000000002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1772.0965692503178</v>
      </c>
      <c r="N25" s="99">
        <f t="shared" si="5"/>
        <v>70.883862770012712</v>
      </c>
      <c r="O25" s="101">
        <f t="shared" si="6"/>
        <v>0</v>
      </c>
      <c r="P25" s="102">
        <f t="shared" si="7"/>
        <v>-9.116137229987288</v>
      </c>
      <c r="Q25" s="103">
        <f t="shared" si="8"/>
        <v>0.88604828462515894</v>
      </c>
      <c r="R25" s="273"/>
      <c r="S25" s="1">
        <v>0.39265046296296297</v>
      </c>
      <c r="T25" s="2">
        <v>0.43819444444444444</v>
      </c>
      <c r="U25" s="104">
        <v>6.4166666666666572</v>
      </c>
      <c r="V25" s="105">
        <v>65.583333333333329</v>
      </c>
      <c r="W25" s="106">
        <v>0.43819444444444444</v>
      </c>
      <c r="X25" s="107">
        <v>0.47916666666666669</v>
      </c>
      <c r="Y25" s="265"/>
      <c r="Z25" s="266"/>
      <c r="AA25" s="111">
        <f t="shared" si="9"/>
        <v>-227.90343074968223</v>
      </c>
      <c r="AB25" s="103">
        <f t="shared" si="10"/>
        <v>0.88604828462515883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3006</v>
      </c>
      <c r="G26" s="95">
        <f t="shared" si="11"/>
        <v>178917.12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1781.3333333333348</v>
      </c>
      <c r="N26" s="99">
        <f t="shared" si="5"/>
        <v>71.253333333333387</v>
      </c>
      <c r="O26" s="101">
        <f t="shared" si="6"/>
        <v>0</v>
      </c>
      <c r="P26" s="102">
        <f t="shared" si="7"/>
        <v>-8.7466666666666129</v>
      </c>
      <c r="Q26" s="103">
        <f t="shared" si="8"/>
        <v>0.89066666666666738</v>
      </c>
      <c r="R26" s="273"/>
      <c r="S26" s="1">
        <v>0.47916666666666669</v>
      </c>
      <c r="T26" s="2">
        <v>0.54947916666666663</v>
      </c>
      <c r="U26" s="104">
        <v>59.000000000000028</v>
      </c>
      <c r="V26" s="105">
        <v>101.24999999999991</v>
      </c>
      <c r="W26" s="106"/>
      <c r="X26" s="107"/>
      <c r="Y26" s="265"/>
      <c r="Z26" s="266"/>
      <c r="AA26" s="111">
        <f t="shared" si="9"/>
        <v>-218.66666666666515</v>
      </c>
      <c r="AB26" s="103">
        <f t="shared" si="10"/>
        <v>0.89066666666666738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1769.2394057082797</v>
      </c>
      <c r="N38" s="139">
        <f t="shared" ref="N38:N43" si="16">M38/L38</f>
        <v>70.207912924931733</v>
      </c>
      <c r="O38" s="140">
        <f t="shared" ref="O38:O43" si="17">L38-I38</f>
        <v>0</v>
      </c>
      <c r="P38" s="141">
        <f t="shared" ref="P38:P43" si="18">N38-K38</f>
        <v>-9.157166440147634</v>
      </c>
      <c r="Q38" s="142">
        <f t="shared" ref="Q38:Q43" si="19">N38/K38</f>
        <v>0.88461970285413982</v>
      </c>
      <c r="R38" s="274"/>
      <c r="S38" s="143">
        <f>S22</f>
        <v>0.25</v>
      </c>
      <c r="T38" s="144">
        <f>INDEX(T22:T37,COUNTA(T22:T37))</f>
        <v>0.54947916666666663</v>
      </c>
      <c r="U38" s="145"/>
      <c r="V38" s="156"/>
      <c r="W38" s="135"/>
      <c r="X38" s="139"/>
      <c r="Y38" s="261"/>
      <c r="Z38" s="262"/>
      <c r="AA38" s="157">
        <f t="shared" ref="AA38:AA43" si="20">M38-J38</f>
        <v>-230.76059429172028</v>
      </c>
      <c r="AB38" s="142">
        <f t="shared" ref="AB38:AB43" si="21">M38/J38</f>
        <v>0.88461970285413982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4297</v>
      </c>
      <c r="G39" s="159">
        <f t="shared" ref="G39:G43" si="22">E39*F39</f>
        <v>246218.09999999998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1589.3557998561596</v>
      </c>
      <c r="N39" s="163">
        <f t="shared" si="16"/>
        <v>63.574231994246382</v>
      </c>
      <c r="O39" s="165">
        <f t="shared" si="17"/>
        <v>0</v>
      </c>
      <c r="P39" s="166">
        <f t="shared" si="18"/>
        <v>-8.4257680057536177</v>
      </c>
      <c r="Q39" s="152">
        <f t="shared" si="19"/>
        <v>0.88297544436453312</v>
      </c>
      <c r="R39" s="272">
        <f>Q55</f>
        <v>0.88179201199853463</v>
      </c>
      <c r="S39" s="167">
        <v>0.25</v>
      </c>
      <c r="T39" s="168">
        <v>0.36265046296296294</v>
      </c>
      <c r="U39" s="169"/>
      <c r="V39" s="170">
        <v>162.21666666666664</v>
      </c>
      <c r="W39" s="87"/>
      <c r="X39" s="88"/>
      <c r="Y39" s="275"/>
      <c r="Z39" s="276"/>
      <c r="AA39" s="109">
        <f t="shared" si="20"/>
        <v>-210.64420014384041</v>
      </c>
      <c r="AB39" s="152">
        <f t="shared" si="21"/>
        <v>0.88297544436453312</v>
      </c>
      <c r="AC39" s="352">
        <f>AB55</f>
        <v>0.88179201199853474</v>
      </c>
    </row>
    <row r="40" spans="1:29" ht="15.75" customHeight="1">
      <c r="A40" s="281"/>
      <c r="B40" s="153" t="s">
        <v>161</v>
      </c>
      <c r="C40" s="263" t="s">
        <v>201</v>
      </c>
      <c r="D40" s="264"/>
      <c r="E40" s="93">
        <v>56.43</v>
      </c>
      <c r="F40" s="104">
        <v>2387</v>
      </c>
      <c r="G40" s="95">
        <f t="shared" si="22"/>
        <v>134698.41</v>
      </c>
      <c r="H40" s="96"/>
      <c r="I40" s="100">
        <v>22</v>
      </c>
      <c r="J40" s="98">
        <v>2000</v>
      </c>
      <c r="K40" s="99">
        <f t="shared" si="12"/>
        <v>90.909090909090907</v>
      </c>
      <c r="L40" s="100">
        <v>22</v>
      </c>
      <c r="M40" s="98">
        <f>F40/V40*60</f>
        <v>1765.967940813809</v>
      </c>
      <c r="N40" s="99">
        <f t="shared" si="16"/>
        <v>80.271270036991325</v>
      </c>
      <c r="O40" s="101">
        <f t="shared" si="17"/>
        <v>0</v>
      </c>
      <c r="P40" s="102">
        <f t="shared" si="18"/>
        <v>-10.637820872099581</v>
      </c>
      <c r="Q40" s="103">
        <f t="shared" si="19"/>
        <v>0.88298397040690457</v>
      </c>
      <c r="R40" s="273"/>
      <c r="S40" s="1">
        <v>0.36666666666666664</v>
      </c>
      <c r="T40" s="2">
        <v>0.42298611111111112</v>
      </c>
      <c r="U40" s="104">
        <v>5.7833333333333314</v>
      </c>
      <c r="V40" s="105">
        <v>81.100000000000051</v>
      </c>
      <c r="W40" s="106"/>
      <c r="X40" s="107"/>
      <c r="Y40" s="265"/>
      <c r="Z40" s="266"/>
      <c r="AA40" s="111">
        <f t="shared" si="20"/>
        <v>-234.03205918619096</v>
      </c>
      <c r="AB40" s="103">
        <f t="shared" si="21"/>
        <v>0.88298397040690457</v>
      </c>
      <c r="AC40" s="294"/>
    </row>
    <row r="41" spans="1:29" ht="15.75" customHeight="1">
      <c r="A41" s="281"/>
      <c r="B41" s="153" t="s">
        <v>164</v>
      </c>
      <c r="C41" s="263" t="s">
        <v>238</v>
      </c>
      <c r="D41" s="264"/>
      <c r="E41" s="93">
        <v>59.36</v>
      </c>
      <c r="F41" s="104">
        <v>1527</v>
      </c>
      <c r="G41" s="95">
        <f t="shared" si="22"/>
        <v>90642.72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>F41/V41*60</f>
        <v>1762.4879769156771</v>
      </c>
      <c r="N41" s="99">
        <f t="shared" si="16"/>
        <v>88.124398845783858</v>
      </c>
      <c r="O41" s="101">
        <f t="shared" si="17"/>
        <v>0</v>
      </c>
      <c r="P41" s="102">
        <f t="shared" si="18"/>
        <v>-11.875601154216142</v>
      </c>
      <c r="Q41" s="103">
        <f t="shared" si="19"/>
        <v>0.88124398845783858</v>
      </c>
      <c r="R41" s="273"/>
      <c r="S41" s="1">
        <v>0.42709490740740741</v>
      </c>
      <c r="T41" s="2">
        <v>0.46319444444444446</v>
      </c>
      <c r="U41" s="104">
        <v>5.916666666666659</v>
      </c>
      <c r="V41" s="105">
        <v>51.983333333333363</v>
      </c>
      <c r="W41" s="106">
        <v>0.46319444444444446</v>
      </c>
      <c r="X41" s="107">
        <v>0.50347222222222221</v>
      </c>
      <c r="Y41" s="265"/>
      <c r="Z41" s="266"/>
      <c r="AA41" s="111">
        <f t="shared" si="20"/>
        <v>-237.51202308432289</v>
      </c>
      <c r="AB41" s="103">
        <f t="shared" si="21"/>
        <v>0.88124398845783858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799</v>
      </c>
      <c r="G42" s="95">
        <f t="shared" si="22"/>
        <v>45782.7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1762.4999999999939</v>
      </c>
      <c r="N42" s="99">
        <f t="shared" si="16"/>
        <v>88.124999999999687</v>
      </c>
      <c r="O42" s="101">
        <f t="shared" si="17"/>
        <v>0</v>
      </c>
      <c r="P42" s="102">
        <f t="shared" si="18"/>
        <v>-11.875000000000313</v>
      </c>
      <c r="Q42" s="103">
        <f t="shared" si="19"/>
        <v>0.88124999999999687</v>
      </c>
      <c r="R42" s="273"/>
      <c r="S42" s="1">
        <v>0.50347222222222221</v>
      </c>
      <c r="T42" s="2">
        <v>0.52236111111111116</v>
      </c>
      <c r="U42" s="104">
        <v>57.999999999999957</v>
      </c>
      <c r="V42" s="105">
        <v>27.200000000000095</v>
      </c>
      <c r="W42" s="106"/>
      <c r="X42" s="107"/>
      <c r="Y42" s="265"/>
      <c r="Z42" s="266"/>
      <c r="AA42" s="111">
        <f t="shared" si="20"/>
        <v>-237.50000000000614</v>
      </c>
      <c r="AB42" s="103">
        <f t="shared" si="21"/>
        <v>0.88124999999999698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1409</v>
      </c>
      <c r="G43" s="95">
        <f t="shared" si="22"/>
        <v>66744.33</v>
      </c>
      <c r="H43" s="113"/>
      <c r="I43" s="114">
        <v>21</v>
      </c>
      <c r="J43" s="98">
        <v>2000</v>
      </c>
      <c r="K43" s="99">
        <f t="shared" si="12"/>
        <v>95.238095238095241</v>
      </c>
      <c r="L43" s="114">
        <v>21</v>
      </c>
      <c r="M43" s="98">
        <f>F43/V43*60</f>
        <v>1761.2500000000005</v>
      </c>
      <c r="N43" s="99">
        <f t="shared" si="16"/>
        <v>83.869047619047635</v>
      </c>
      <c r="O43" s="101">
        <f t="shared" si="17"/>
        <v>0</v>
      </c>
      <c r="P43" s="102">
        <f t="shared" si="18"/>
        <v>-11.369047619047606</v>
      </c>
      <c r="Q43" s="103">
        <f t="shared" si="19"/>
        <v>0.8806250000000001</v>
      </c>
      <c r="R43" s="273"/>
      <c r="S43" s="1">
        <v>0.52638888888888891</v>
      </c>
      <c r="T43" s="2">
        <v>0.55972222222222223</v>
      </c>
      <c r="U43" s="104">
        <v>5.7999999999999474</v>
      </c>
      <c r="V43" s="105">
        <v>47.999999999999986</v>
      </c>
      <c r="W43" s="106"/>
      <c r="X43" s="107"/>
      <c r="Y43" s="265"/>
      <c r="Z43" s="266"/>
      <c r="AA43" s="111">
        <f t="shared" si="20"/>
        <v>-238.74999999999955</v>
      </c>
      <c r="AB43" s="103">
        <f t="shared" si="21"/>
        <v>0.88062500000000021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21.6</v>
      </c>
      <c r="J55" s="138">
        <f t="shared" si="23"/>
        <v>1960</v>
      </c>
      <c r="K55" s="139">
        <f t="shared" ref="K55" si="24">J55/I55</f>
        <v>90.740740740740733</v>
      </c>
      <c r="L55" s="137">
        <f t="shared" ref="L55:M55" si="25">AVERAGE(L39:L54)</f>
        <v>21.6</v>
      </c>
      <c r="M55" s="138">
        <f t="shared" si="25"/>
        <v>1728.3123435171281</v>
      </c>
      <c r="N55" s="139">
        <f>M55/L55</f>
        <v>80.014460348015177</v>
      </c>
      <c r="O55" s="140">
        <f>L55-I55</f>
        <v>0</v>
      </c>
      <c r="P55" s="141">
        <f>N55-K55</f>
        <v>-10.726280392725556</v>
      </c>
      <c r="Q55" s="142">
        <f>N55/K55</f>
        <v>0.88179201199853463</v>
      </c>
      <c r="R55" s="274"/>
      <c r="S55" s="143">
        <f>S39</f>
        <v>0.25</v>
      </c>
      <c r="T55" s="144">
        <f>INDEX(T39:T54,COUNTA(T39:T54))</f>
        <v>0.55972222222222223</v>
      </c>
      <c r="U55" s="145"/>
      <c r="V55" s="156"/>
      <c r="W55" s="188"/>
      <c r="X55" s="189"/>
      <c r="Y55" s="261"/>
      <c r="Z55" s="262"/>
      <c r="AA55" s="157">
        <f>M55-J55</f>
        <v>-231.68765648287194</v>
      </c>
      <c r="AB55" s="142">
        <f>M55/J55</f>
        <v>0.88179201199853474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1404</v>
      </c>
      <c r="G56" s="159">
        <f t="shared" ref="G56:G59" si="26">E56*F56</f>
        <v>83313.36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1762.9577956051617</v>
      </c>
      <c r="N56" s="163">
        <f>M56/L56</f>
        <v>73.456574816881741</v>
      </c>
      <c r="O56" s="165">
        <f>L56-I56</f>
        <v>0</v>
      </c>
      <c r="P56" s="166">
        <f>N56-K56</f>
        <v>-9.8767585164515879</v>
      </c>
      <c r="Q56" s="152">
        <f>N56/K56</f>
        <v>0.88147889780258093</v>
      </c>
      <c r="R56" s="272">
        <f>Q72</f>
        <v>0.88279785387376719</v>
      </c>
      <c r="S56" s="167">
        <v>0.29181712962962963</v>
      </c>
      <c r="T56" s="168">
        <v>0.32500000000000001</v>
      </c>
      <c r="U56" s="169"/>
      <c r="V56" s="170">
        <v>47.783333333333346</v>
      </c>
      <c r="W56" s="168"/>
      <c r="X56" s="171"/>
      <c r="Y56" s="275"/>
      <c r="Z56" s="276"/>
      <c r="AA56" s="109">
        <f>M56-J56</f>
        <v>-237.04220439483834</v>
      </c>
      <c r="AB56" s="152">
        <f>M56/J56</f>
        <v>0.88147889780258082</v>
      </c>
      <c r="AC56" s="277">
        <f>AB72</f>
        <v>0.8827978538737673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2632</v>
      </c>
      <c r="G57" s="95">
        <f t="shared" si="26"/>
        <v>154419.44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1772.3905723905718</v>
      </c>
      <c r="N57" s="99">
        <f>M57/L57</f>
        <v>73.849607182940488</v>
      </c>
      <c r="O57" s="101">
        <f>L57-I57</f>
        <v>0</v>
      </c>
      <c r="P57" s="102">
        <f>N57-K57</f>
        <v>-9.4837261503928403</v>
      </c>
      <c r="Q57" s="103">
        <f>N57/K57</f>
        <v>0.88619528619528587</v>
      </c>
      <c r="R57" s="273"/>
      <c r="S57" s="1">
        <v>0.32916666666666666</v>
      </c>
      <c r="T57" s="2">
        <v>0.39104166666666668</v>
      </c>
      <c r="U57" s="104">
        <v>5.9999999999999787</v>
      </c>
      <c r="V57" s="105">
        <v>89.100000000000023</v>
      </c>
      <c r="W57" s="106"/>
      <c r="X57" s="107"/>
      <c r="Y57" s="265"/>
      <c r="Z57" s="266"/>
      <c r="AA57" s="111">
        <f>M57-J57</f>
        <v>-227.60942760942817</v>
      </c>
      <c r="AB57" s="103">
        <f>M57/J57</f>
        <v>0.88619528619528587</v>
      </c>
      <c r="AC57" s="278"/>
    </row>
    <row r="58" spans="1:29" ht="15.75" customHeight="1">
      <c r="A58" s="268"/>
      <c r="B58" s="153" t="s">
        <v>164</v>
      </c>
      <c r="C58" s="263" t="s">
        <v>218</v>
      </c>
      <c r="D58" s="264"/>
      <c r="E58" s="93">
        <v>59.54</v>
      </c>
      <c r="F58" s="94">
        <v>2605</v>
      </c>
      <c r="G58" s="95">
        <f t="shared" si="26"/>
        <v>155101.70000000001</v>
      </c>
      <c r="H58" s="96"/>
      <c r="I58" s="97">
        <v>23</v>
      </c>
      <c r="J58" s="98">
        <v>2000</v>
      </c>
      <c r="K58" s="99">
        <f t="shared" si="12"/>
        <v>86.956521739130437</v>
      </c>
      <c r="L58" s="100">
        <v>23</v>
      </c>
      <c r="M58" s="98">
        <f>F58/V58*60</f>
        <v>1764.4402634054563</v>
      </c>
      <c r="N58" s="99">
        <f>M58/L58</f>
        <v>76.714794061106801</v>
      </c>
      <c r="O58" s="101">
        <f>L58-I58</f>
        <v>0</v>
      </c>
      <c r="P58" s="102">
        <f>N58-K58</f>
        <v>-10.241727678023636</v>
      </c>
      <c r="Q58" s="103">
        <f>N58/K58</f>
        <v>0.88222013170272817</v>
      </c>
      <c r="R58" s="273"/>
      <c r="S58" s="1">
        <v>0.39612268518518517</v>
      </c>
      <c r="T58" s="2">
        <v>0.45763888888888887</v>
      </c>
      <c r="U58" s="104">
        <v>7.316666666666638</v>
      </c>
      <c r="V58" s="105">
        <v>88.583333333333329</v>
      </c>
      <c r="W58" s="106">
        <v>0.45763888888888887</v>
      </c>
      <c r="X58" s="107">
        <v>0.49584490740740739</v>
      </c>
      <c r="Y58" s="265"/>
      <c r="Z58" s="266"/>
      <c r="AA58" s="111">
        <f>M58-J58</f>
        <v>-235.55973659454366</v>
      </c>
      <c r="AB58" s="103">
        <f>M58/J58</f>
        <v>0.88222013170272817</v>
      </c>
      <c r="AC58" s="278"/>
    </row>
    <row r="59" spans="1:29" ht="15.75" customHeight="1">
      <c r="A59" s="268"/>
      <c r="B59" s="153" t="s">
        <v>164</v>
      </c>
      <c r="C59" s="263" t="s">
        <v>217</v>
      </c>
      <c r="D59" s="264"/>
      <c r="E59" s="93">
        <v>71.55</v>
      </c>
      <c r="F59" s="94">
        <v>2144</v>
      </c>
      <c r="G59" s="95">
        <f t="shared" si="26"/>
        <v>153403.19999999998</v>
      </c>
      <c r="H59" s="96"/>
      <c r="I59" s="97">
        <v>24</v>
      </c>
      <c r="J59" s="98">
        <v>2000</v>
      </c>
      <c r="K59" s="99">
        <f t="shared" si="12"/>
        <v>83.333333333333329</v>
      </c>
      <c r="L59" s="100">
        <v>24</v>
      </c>
      <c r="M59" s="98">
        <f>F59/V59*60</f>
        <v>1762.5941995889482</v>
      </c>
      <c r="N59" s="99">
        <f>M59/L59</f>
        <v>73.441424982872846</v>
      </c>
      <c r="O59" s="101">
        <f>L59-I59</f>
        <v>0</v>
      </c>
      <c r="P59" s="102">
        <f>N59-K59</f>
        <v>-9.8919083504604828</v>
      </c>
      <c r="Q59" s="103">
        <f>N59/K59</f>
        <v>0.88129709979447424</v>
      </c>
      <c r="R59" s="273"/>
      <c r="S59" s="1">
        <v>0.49584490740740739</v>
      </c>
      <c r="T59" s="2">
        <v>0.54652777777777772</v>
      </c>
      <c r="U59" s="104">
        <v>55.016666666666659</v>
      </c>
      <c r="V59" s="105">
        <v>72.983333333333292</v>
      </c>
      <c r="W59" s="106"/>
      <c r="X59" s="107"/>
      <c r="Y59" s="265"/>
      <c r="Z59" s="266"/>
      <c r="AA59" s="111">
        <f>M59-J59</f>
        <v>-237.40580041105181</v>
      </c>
      <c r="AB59" s="103">
        <f>M59/J59</f>
        <v>0.88129709979447413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1765.5957077475346</v>
      </c>
      <c r="N72" s="139">
        <f t="shared" ref="N72:N78" si="30">M72/L72</f>
        <v>74.340871905159347</v>
      </c>
      <c r="O72" s="140">
        <f t="shared" ref="O72:O78" si="31">L72-I72</f>
        <v>0</v>
      </c>
      <c r="P72" s="141">
        <f t="shared" ref="P72:P78" si="32">N72-K72</f>
        <v>-9.8696544106301332</v>
      </c>
      <c r="Q72" s="142">
        <f t="shared" ref="Q72:Q78" si="33">N72/K72</f>
        <v>0.88279785387376719</v>
      </c>
      <c r="R72" s="274"/>
      <c r="S72" s="143">
        <f>S56</f>
        <v>0.29181712962962963</v>
      </c>
      <c r="T72" s="144">
        <f>INDEX(T56:T71,COUNTA(T56:T71))</f>
        <v>0.54652777777777772</v>
      </c>
      <c r="U72" s="145"/>
      <c r="V72" s="156"/>
      <c r="W72" s="135"/>
      <c r="X72" s="139"/>
      <c r="Y72" s="261"/>
      <c r="Z72" s="262"/>
      <c r="AA72" s="157">
        <f t="shared" ref="AA72:AA78" si="34">M72-J72</f>
        <v>-234.40429225246544</v>
      </c>
      <c r="AB72" s="142">
        <f t="shared" ref="AB72:AB78" si="35">M72/J72</f>
        <v>0.8827978538737673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3115</v>
      </c>
      <c r="G73" s="159">
        <f t="shared" ref="G73:G78" si="36">E73*F73</f>
        <v>120332.45000000001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7">F73/V73*60</f>
        <v>3248.5515643105437</v>
      </c>
      <c r="N73" s="163">
        <f t="shared" si="30"/>
        <v>162.42757821552718</v>
      </c>
      <c r="O73" s="165">
        <f t="shared" si="31"/>
        <v>0</v>
      </c>
      <c r="P73" s="166">
        <f t="shared" si="32"/>
        <v>-17.572421784472823</v>
      </c>
      <c r="Q73" s="152">
        <f t="shared" si="33"/>
        <v>0.90237543453070657</v>
      </c>
      <c r="R73" s="272">
        <f>Q89</f>
        <v>0.88272553391208153</v>
      </c>
      <c r="S73" s="167">
        <v>0.25032407407407409</v>
      </c>
      <c r="T73" s="168">
        <v>0.2902777777777778</v>
      </c>
      <c r="U73" s="169"/>
      <c r="V73" s="170">
        <v>57.533333333333346</v>
      </c>
      <c r="W73" s="168"/>
      <c r="X73" s="171"/>
      <c r="Y73" s="275"/>
      <c r="Z73" s="276"/>
      <c r="AA73" s="109">
        <f t="shared" si="34"/>
        <v>-351.44843568945635</v>
      </c>
      <c r="AB73" s="152">
        <f t="shared" si="35"/>
        <v>0.90237543453070657</v>
      </c>
      <c r="AC73" s="277">
        <f>AB89</f>
        <v>0.88272553391208153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3799</v>
      </c>
      <c r="G74" s="95">
        <f t="shared" si="36"/>
        <v>144362</v>
      </c>
      <c r="H74" s="96"/>
      <c r="I74" s="97">
        <v>21</v>
      </c>
      <c r="J74" s="98">
        <v>3600</v>
      </c>
      <c r="K74" s="99">
        <f t="shared" ref="K74:K110" si="38">J74/I74</f>
        <v>171.42857142857142</v>
      </c>
      <c r="L74" s="100">
        <v>21</v>
      </c>
      <c r="M74" s="98">
        <f t="shared" si="37"/>
        <v>3247.008547008546</v>
      </c>
      <c r="N74" s="99">
        <f t="shared" si="30"/>
        <v>154.61945461945456</v>
      </c>
      <c r="O74" s="101">
        <f t="shared" si="31"/>
        <v>0</v>
      </c>
      <c r="P74" s="102">
        <f t="shared" si="32"/>
        <v>-16.809116809116858</v>
      </c>
      <c r="Q74" s="103">
        <f t="shared" si="33"/>
        <v>0.90194681861348502</v>
      </c>
      <c r="R74" s="273"/>
      <c r="S74" s="1">
        <v>0.29375000000000001</v>
      </c>
      <c r="T74" s="2">
        <v>0.34250000000000003</v>
      </c>
      <c r="U74" s="104">
        <v>4.9999999999999822</v>
      </c>
      <c r="V74" s="105">
        <v>70.200000000000017</v>
      </c>
      <c r="W74" s="106"/>
      <c r="X74" s="107"/>
      <c r="Y74" s="265"/>
      <c r="Z74" s="266"/>
      <c r="AA74" s="111">
        <f t="shared" si="34"/>
        <v>-352.99145299145403</v>
      </c>
      <c r="AB74" s="103">
        <f t="shared" si="35"/>
        <v>0.90194681861348502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2247</v>
      </c>
      <c r="G75" s="95">
        <f t="shared" si="36"/>
        <v>70263.69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3106.4516129032268</v>
      </c>
      <c r="N75" s="99">
        <f t="shared" si="30"/>
        <v>163.49745331069616</v>
      </c>
      <c r="O75" s="101">
        <f t="shared" si="31"/>
        <v>0</v>
      </c>
      <c r="P75" s="102">
        <f t="shared" si="32"/>
        <v>-25.976230899830171</v>
      </c>
      <c r="Q75" s="103">
        <f t="shared" si="33"/>
        <v>0.86290322580645185</v>
      </c>
      <c r="R75" s="273"/>
      <c r="S75" s="1">
        <v>0.34652777777777777</v>
      </c>
      <c r="T75" s="2">
        <v>0.37666666666666665</v>
      </c>
      <c r="U75" s="104">
        <v>5.7999999999999474</v>
      </c>
      <c r="V75" s="105">
        <v>43.399999999999991</v>
      </c>
      <c r="W75" s="106"/>
      <c r="X75" s="107"/>
      <c r="Y75" s="265"/>
      <c r="Z75" s="266"/>
      <c r="AA75" s="111">
        <f t="shared" si="34"/>
        <v>-493.54838709677324</v>
      </c>
      <c r="AB75" s="103">
        <f t="shared" si="35"/>
        <v>0.86290322580645185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3345</v>
      </c>
      <c r="G76" s="95">
        <f t="shared" si="36"/>
        <v>126909.29999999999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3107.6129032258068</v>
      </c>
      <c r="N76" s="99">
        <f t="shared" si="30"/>
        <v>147.98156682027653</v>
      </c>
      <c r="O76" s="101">
        <f t="shared" si="31"/>
        <v>0</v>
      </c>
      <c r="P76" s="102">
        <f t="shared" si="32"/>
        <v>-23.44700460829489</v>
      </c>
      <c r="Q76" s="103">
        <f t="shared" si="33"/>
        <v>0.86322580645161318</v>
      </c>
      <c r="R76" s="273"/>
      <c r="S76" s="1">
        <v>0.3808449074074074</v>
      </c>
      <c r="T76" s="2">
        <v>0.42569444444444443</v>
      </c>
      <c r="U76" s="104">
        <v>6.0166666666666746</v>
      </c>
      <c r="V76" s="105">
        <v>64.583333333333329</v>
      </c>
      <c r="W76" s="106"/>
      <c r="X76" s="107"/>
      <c r="Y76" s="265"/>
      <c r="Z76" s="266"/>
      <c r="AA76" s="191">
        <f t="shared" si="34"/>
        <v>-492.3870967741932</v>
      </c>
      <c r="AB76" s="192">
        <f t="shared" si="35"/>
        <v>0.86322580645161295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711</v>
      </c>
      <c r="G77" s="95">
        <f t="shared" si="36"/>
        <v>32464.26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1589.8136645962727</v>
      </c>
      <c r="N77" s="99">
        <f t="shared" si="30"/>
        <v>79.490683229813641</v>
      </c>
      <c r="O77" s="101">
        <f t="shared" si="31"/>
        <v>0</v>
      </c>
      <c r="P77" s="102">
        <f t="shared" si="32"/>
        <v>-10.509316770186359</v>
      </c>
      <c r="Q77" s="103">
        <f t="shared" si="33"/>
        <v>0.88322981366459596</v>
      </c>
      <c r="R77" s="273"/>
      <c r="S77" s="1">
        <v>0.42997685185185186</v>
      </c>
      <c r="T77" s="2">
        <v>0.44861111111111113</v>
      </c>
      <c r="U77" s="104">
        <v>6.166666666666698</v>
      </c>
      <c r="V77" s="105">
        <v>26.833333333333343</v>
      </c>
      <c r="W77" s="106">
        <v>0.44861111111111113</v>
      </c>
      <c r="X77" s="107">
        <v>0.48958333333333331</v>
      </c>
      <c r="Y77" s="265"/>
      <c r="Z77" s="266"/>
      <c r="AA77" s="191">
        <f t="shared" si="34"/>
        <v>-210.1863354037273</v>
      </c>
      <c r="AB77" s="192">
        <f t="shared" si="35"/>
        <v>0.88322981366459596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1889</v>
      </c>
      <c r="G78" s="115">
        <f t="shared" si="36"/>
        <v>109051.97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1589.6213183730706</v>
      </c>
      <c r="N78" s="99">
        <f t="shared" si="30"/>
        <v>72.255514471503204</v>
      </c>
      <c r="O78" s="101">
        <f t="shared" si="31"/>
        <v>0</v>
      </c>
      <c r="P78" s="102">
        <f t="shared" si="32"/>
        <v>-9.5626673466786087</v>
      </c>
      <c r="Q78" s="103">
        <f t="shared" si="33"/>
        <v>0.88312295465170587</v>
      </c>
      <c r="R78" s="273"/>
      <c r="S78" s="1">
        <v>0.48958333333333331</v>
      </c>
      <c r="T78" s="2">
        <v>0.53909722222222223</v>
      </c>
      <c r="U78" s="104">
        <v>58.99999999999995</v>
      </c>
      <c r="V78" s="105">
        <v>71.30000000000004</v>
      </c>
      <c r="W78" s="106"/>
      <c r="X78" s="107"/>
      <c r="Y78" s="265"/>
      <c r="Z78" s="266"/>
      <c r="AA78" s="191">
        <f t="shared" si="34"/>
        <v>-210.37868162692939</v>
      </c>
      <c r="AB78" s="192">
        <f t="shared" si="35"/>
        <v>0.88312295465170587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2648.1766017362447</v>
      </c>
      <c r="N89" s="139">
        <f t="shared" ref="N89:N94" si="42">M89/L89</f>
        <v>129.17934642615828</v>
      </c>
      <c r="O89" s="140">
        <f t="shared" ref="O89:O94" si="43">L89-I89</f>
        <v>0</v>
      </c>
      <c r="P89" s="141">
        <f t="shared" ref="P89:P94" si="44">N89-K89</f>
        <v>-17.162116988475873</v>
      </c>
      <c r="Q89" s="142">
        <f t="shared" ref="Q89:Q94" si="45">N89/K89</f>
        <v>0.88272553391208153</v>
      </c>
      <c r="R89" s="274"/>
      <c r="S89" s="143">
        <f>S73</f>
        <v>0.25032407407407409</v>
      </c>
      <c r="T89" s="144">
        <f>INDEX(T73:T88,COUNTA(T73:T88))</f>
        <v>0.53909722222222223</v>
      </c>
      <c r="U89" s="145"/>
      <c r="V89" s="156"/>
      <c r="W89" s="135"/>
      <c r="X89" s="139"/>
      <c r="Y89" s="261"/>
      <c r="Z89" s="262"/>
      <c r="AA89" s="157">
        <f t="shared" ref="AA89:AA94" si="46">M89-J89</f>
        <v>-351.82339826375528</v>
      </c>
      <c r="AB89" s="142">
        <f t="shared" ref="AB89:AB94" si="47">M89/J89</f>
        <v>0.88272553391208153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1561</v>
      </c>
      <c r="G90" s="159">
        <f t="shared" ref="G90:G94" si="48">E90*F90</f>
        <v>53433.029999999992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2607.7030162412957</v>
      </c>
      <c r="N90" s="163">
        <f t="shared" si="42"/>
        <v>162.98143851508098</v>
      </c>
      <c r="O90" s="165">
        <f t="shared" si="43"/>
        <v>0</v>
      </c>
      <c r="P90" s="166">
        <f t="shared" si="44"/>
        <v>-24.518561484919019</v>
      </c>
      <c r="Q90" s="152">
        <f t="shared" si="45"/>
        <v>0.86923433874709854</v>
      </c>
      <c r="R90" s="272">
        <f>Q106</f>
        <v>0.87452644354963271</v>
      </c>
      <c r="S90" s="167">
        <v>0.25005787037037036</v>
      </c>
      <c r="T90" s="168">
        <v>0.27500000000000002</v>
      </c>
      <c r="U90" s="169"/>
      <c r="V90" s="170">
        <v>35.916666666666714</v>
      </c>
      <c r="W90" s="173"/>
      <c r="X90" s="151"/>
      <c r="Y90" s="275"/>
      <c r="Z90" s="276"/>
      <c r="AA90" s="109">
        <f t="shared" si="46"/>
        <v>-392.2969837587043</v>
      </c>
      <c r="AB90" s="152">
        <f t="shared" si="47"/>
        <v>0.86923433874709854</v>
      </c>
      <c r="AC90" s="277">
        <f>AB106</f>
        <v>0.87452644354963271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1229</v>
      </c>
      <c r="G91" s="95">
        <f t="shared" si="48"/>
        <v>42732.33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2607.1891573364765</v>
      </c>
      <c r="N91" s="99">
        <f t="shared" si="42"/>
        <v>237.01719612149785</v>
      </c>
      <c r="O91" s="101">
        <f t="shared" si="43"/>
        <v>0</v>
      </c>
      <c r="P91" s="102">
        <f t="shared" si="44"/>
        <v>-35.710076605774901</v>
      </c>
      <c r="Q91" s="103">
        <f t="shared" si="45"/>
        <v>0.86906305244549209</v>
      </c>
      <c r="R91" s="273"/>
      <c r="S91" s="1">
        <v>0.27847222222222223</v>
      </c>
      <c r="T91" s="2">
        <v>0.29811342592592593</v>
      </c>
      <c r="U91" s="104">
        <v>4.9999999999999822</v>
      </c>
      <c r="V91" s="105">
        <v>28.283333333333331</v>
      </c>
      <c r="W91" s="106"/>
      <c r="X91" s="107"/>
      <c r="Y91" s="265"/>
      <c r="Z91" s="266"/>
      <c r="AA91" s="111">
        <f t="shared" si="46"/>
        <v>-392.81084266352354</v>
      </c>
      <c r="AB91" s="103">
        <f t="shared" si="47"/>
        <v>0.8690630524454922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4774</v>
      </c>
      <c r="G92" s="95">
        <f t="shared" si="48"/>
        <v>171052.41999999998</v>
      </c>
      <c r="H92" s="96"/>
      <c r="I92" s="97">
        <v>12</v>
      </c>
      <c r="J92" s="98">
        <v>3273</v>
      </c>
      <c r="K92" s="99">
        <f t="shared" si="38"/>
        <v>272.75</v>
      </c>
      <c r="L92" s="100">
        <v>12</v>
      </c>
      <c r="M92" s="98">
        <f>F92/V92*60</f>
        <v>2904.5800236606387</v>
      </c>
      <c r="N92" s="99">
        <f t="shared" si="42"/>
        <v>242.04833530505323</v>
      </c>
      <c r="O92" s="101">
        <f t="shared" si="43"/>
        <v>0</v>
      </c>
      <c r="P92" s="102">
        <f t="shared" si="44"/>
        <v>-30.701664694946771</v>
      </c>
      <c r="Q92" s="103">
        <f t="shared" si="45"/>
        <v>0.88743660973438399</v>
      </c>
      <c r="R92" s="273"/>
      <c r="S92" s="1">
        <v>0.30234953703703704</v>
      </c>
      <c r="T92" s="2">
        <v>0.37083333333333335</v>
      </c>
      <c r="U92" s="104">
        <v>6.0999999999999943</v>
      </c>
      <c r="V92" s="105">
        <v>98.616666666666674</v>
      </c>
      <c r="W92" s="106"/>
      <c r="X92" s="107"/>
      <c r="Y92" s="265"/>
      <c r="Z92" s="266"/>
      <c r="AA92" s="111">
        <f t="shared" si="46"/>
        <v>-368.41997633936126</v>
      </c>
      <c r="AB92" s="103">
        <f t="shared" si="47"/>
        <v>0.88743660973438399</v>
      </c>
      <c r="AC92" s="278"/>
    </row>
    <row r="93" spans="1:29" ht="15.75" customHeight="1">
      <c r="A93" s="268"/>
      <c r="B93" s="92" t="s">
        <v>158</v>
      </c>
      <c r="C93" s="263" t="s">
        <v>220</v>
      </c>
      <c r="D93" s="264"/>
      <c r="E93" s="93">
        <v>42.93</v>
      </c>
      <c r="F93" s="94">
        <v>960</v>
      </c>
      <c r="G93" s="95">
        <f t="shared" si="48"/>
        <v>41212.800000000003</v>
      </c>
      <c r="H93" s="113"/>
      <c r="I93" s="97">
        <v>15</v>
      </c>
      <c r="J93" s="98">
        <v>3600</v>
      </c>
      <c r="K93" s="99">
        <f t="shared" si="38"/>
        <v>240</v>
      </c>
      <c r="L93" s="114">
        <v>15</v>
      </c>
      <c r="M93" s="98">
        <f>F93/V93*60</f>
        <v>3096.7741935483823</v>
      </c>
      <c r="N93" s="99">
        <f t="shared" si="42"/>
        <v>206.45161290322548</v>
      </c>
      <c r="O93" s="101">
        <f t="shared" si="43"/>
        <v>0</v>
      </c>
      <c r="P93" s="102">
        <f t="shared" si="44"/>
        <v>-33.548387096774519</v>
      </c>
      <c r="Q93" s="103">
        <f t="shared" si="45"/>
        <v>0.86021505376343954</v>
      </c>
      <c r="R93" s="273"/>
      <c r="S93" s="1">
        <v>0.39263888888888887</v>
      </c>
      <c r="T93" s="2">
        <v>0.40555555555555556</v>
      </c>
      <c r="U93" s="104">
        <v>6.3999999999999613</v>
      </c>
      <c r="V93" s="105">
        <v>18.60000000000003</v>
      </c>
      <c r="W93" s="106"/>
      <c r="X93" s="107"/>
      <c r="Y93" s="265"/>
      <c r="Z93" s="266"/>
      <c r="AA93" s="111">
        <f t="shared" si="46"/>
        <v>-503.2258064516177</v>
      </c>
      <c r="AB93" s="103">
        <f t="shared" si="47"/>
        <v>0.86021505376343954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3262</v>
      </c>
      <c r="G94" s="115">
        <f t="shared" si="48"/>
        <v>118769.41999999998</v>
      </c>
      <c r="H94" s="116"/>
      <c r="I94" s="97">
        <v>11</v>
      </c>
      <c r="J94" s="98">
        <v>3273</v>
      </c>
      <c r="K94" s="99">
        <f t="shared" si="38"/>
        <v>297.54545454545456</v>
      </c>
      <c r="L94" s="100">
        <v>11</v>
      </c>
      <c r="M94" s="98">
        <f>F94/V94*60</f>
        <v>2903.8575667655759</v>
      </c>
      <c r="N94" s="99">
        <f t="shared" si="42"/>
        <v>263.98705152414328</v>
      </c>
      <c r="O94" s="101">
        <f t="shared" si="43"/>
        <v>0</v>
      </c>
      <c r="P94" s="102">
        <f t="shared" si="44"/>
        <v>-33.558403021311278</v>
      </c>
      <c r="Q94" s="103">
        <f t="shared" si="45"/>
        <v>0.88721587741080843</v>
      </c>
      <c r="R94" s="273"/>
      <c r="S94" s="1">
        <v>0.40972222222222215</v>
      </c>
      <c r="T94" s="2">
        <v>0.45652777777777775</v>
      </c>
      <c r="U94" s="104">
        <v>5.9999999999998987</v>
      </c>
      <c r="V94" s="105">
        <v>67.400000000000063</v>
      </c>
      <c r="W94" s="106"/>
      <c r="X94" s="107"/>
      <c r="Y94" s="265"/>
      <c r="Z94" s="266"/>
      <c r="AA94" s="111">
        <f t="shared" si="46"/>
        <v>-369.14243323442406</v>
      </c>
      <c r="AB94" s="103">
        <f t="shared" si="47"/>
        <v>0.88721587741080843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2824.0207915104738</v>
      </c>
      <c r="N106" s="139">
        <f>M106/L106</f>
        <v>217.23236857772875</v>
      </c>
      <c r="O106" s="140">
        <f>L106-I106</f>
        <v>0</v>
      </c>
      <c r="P106" s="141">
        <f>N106-K106</f>
        <v>-31.167631422271228</v>
      </c>
      <c r="Q106" s="142">
        <f>N106/K106</f>
        <v>0.87452644354963271</v>
      </c>
      <c r="R106" s="274"/>
      <c r="S106" s="143">
        <f>S90</f>
        <v>0.25005787037037036</v>
      </c>
      <c r="T106" s="144">
        <f>INDEX(T90:T105,COUNTA(T90:T105))</f>
        <v>0.45652777777777775</v>
      </c>
      <c r="U106" s="145"/>
      <c r="V106" s="156"/>
      <c r="W106" s="135"/>
      <c r="X106" s="139"/>
      <c r="Y106" s="261"/>
      <c r="Z106" s="262"/>
      <c r="AA106" s="157">
        <f>M106-J106</f>
        <v>-405.17920848952599</v>
      </c>
      <c r="AB106" s="142">
        <f>M106/J106</f>
        <v>0.87452644354963271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682</v>
      </c>
      <c r="G107" s="159">
        <f t="shared" ref="G107:G110" si="52">E107*F107</f>
        <v>18161.66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2868.2242990654167</v>
      </c>
      <c r="N107" s="163">
        <f>M107/L107</f>
        <v>478.03738317756944</v>
      </c>
      <c r="O107" s="165">
        <f>L107-I107</f>
        <v>0</v>
      </c>
      <c r="P107" s="166">
        <f>N107-K107</f>
        <v>-67.462616822430562</v>
      </c>
      <c r="Q107" s="152">
        <f>N107/K107</f>
        <v>0.87632884175539771</v>
      </c>
      <c r="R107" s="272">
        <f>Q123</f>
        <v>0.89901972787060536</v>
      </c>
      <c r="S107" s="193">
        <v>0.25</v>
      </c>
      <c r="T107" s="194">
        <v>0.25990740740740742</v>
      </c>
      <c r="U107" s="169"/>
      <c r="V107" s="170">
        <v>14.266666666666685</v>
      </c>
      <c r="W107" s="168"/>
      <c r="X107" s="171"/>
      <c r="Y107" s="275"/>
      <c r="Z107" s="276"/>
      <c r="AA107" s="109">
        <f>M107-J107</f>
        <v>-404.77570093458326</v>
      </c>
      <c r="AB107" s="152">
        <f>M107/J107</f>
        <v>0.87632884175539771</v>
      </c>
      <c r="AC107" s="277">
        <f>AB123</f>
        <v>0.89901972787060536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459</v>
      </c>
      <c r="G108" s="95">
        <f t="shared" si="52"/>
        <v>9230.49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3259.1715976331507</v>
      </c>
      <c r="N108" s="99">
        <f>M108/L108</f>
        <v>543.19526627219182</v>
      </c>
      <c r="O108" s="101">
        <f>L108-I108</f>
        <v>0</v>
      </c>
      <c r="P108" s="102">
        <f>N108-K108</f>
        <v>-56.804733727808184</v>
      </c>
      <c r="Q108" s="103">
        <f>N108/K108</f>
        <v>0.90532544378698632</v>
      </c>
      <c r="R108" s="273"/>
      <c r="S108" s="1">
        <v>0.2638888888888889</v>
      </c>
      <c r="T108" s="2">
        <v>0.26975694444444442</v>
      </c>
      <c r="U108" s="104">
        <v>5.7333333333333236</v>
      </c>
      <c r="V108" s="105">
        <v>8.449999999999962</v>
      </c>
      <c r="W108" s="106"/>
      <c r="X108" s="113"/>
      <c r="Y108" s="265"/>
      <c r="Z108" s="266"/>
      <c r="AA108" s="111">
        <f>M108-J108</f>
        <v>-340.82840236684933</v>
      </c>
      <c r="AB108" s="103">
        <f>M108/J108</f>
        <v>0.90532544378698632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1363</v>
      </c>
      <c r="G109" s="95">
        <f t="shared" si="52"/>
        <v>33706.99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3262.5000000000068</v>
      </c>
      <c r="N109" s="99">
        <f>M109/L109</f>
        <v>543.75000000000114</v>
      </c>
      <c r="O109" s="101">
        <f>L109-I109</f>
        <v>0</v>
      </c>
      <c r="P109" s="102">
        <f>N109-K109</f>
        <v>-56.249999999998863</v>
      </c>
      <c r="Q109" s="103">
        <f>N109/K109</f>
        <v>0.90625000000000189</v>
      </c>
      <c r="R109" s="273"/>
      <c r="S109" s="1">
        <v>0.27361111111111114</v>
      </c>
      <c r="T109" s="2">
        <v>0.29101851851851851</v>
      </c>
      <c r="U109" s="104">
        <v>5.5500000000000682</v>
      </c>
      <c r="V109" s="105">
        <v>25.066666666666613</v>
      </c>
      <c r="W109" s="106"/>
      <c r="X109" s="107"/>
      <c r="Y109" s="265"/>
      <c r="Z109" s="266"/>
      <c r="AA109" s="111">
        <f>M109-J109</f>
        <v>-337.49999999999318</v>
      </c>
      <c r="AB109" s="103">
        <f>M109/J109</f>
        <v>0.90625000000000189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1245</v>
      </c>
      <c r="G110" s="95">
        <f t="shared" si="52"/>
        <v>30788.850000000002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3262.008733624456</v>
      </c>
      <c r="N110" s="99">
        <f>M110/L110</f>
        <v>543.66812227074263</v>
      </c>
      <c r="O110" s="101">
        <f>L110-I110</f>
        <v>0</v>
      </c>
      <c r="P110" s="102">
        <f>N110-K110</f>
        <v>-56.331877729257371</v>
      </c>
      <c r="Q110" s="103">
        <f>N110/K110</f>
        <v>0.90611353711790443</v>
      </c>
      <c r="R110" s="273"/>
      <c r="S110" s="1">
        <v>0.29520833333333335</v>
      </c>
      <c r="T110" s="2">
        <v>0.31111111111111112</v>
      </c>
      <c r="U110" s="104">
        <v>6.0333333333333705</v>
      </c>
      <c r="V110" s="105">
        <v>22.899999999999984</v>
      </c>
      <c r="W110" s="106"/>
      <c r="X110" s="113"/>
      <c r="Y110" s="265"/>
      <c r="Z110" s="266"/>
      <c r="AA110" s="111">
        <f>M110-J110</f>
        <v>-337.991266375544</v>
      </c>
      <c r="AB110" s="103">
        <f>M110/J110</f>
        <v>0.90611353711790443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3162.9761575807574</v>
      </c>
      <c r="N123" s="139">
        <f>M123/L123</f>
        <v>527.16269293012624</v>
      </c>
      <c r="O123" s="140">
        <f>L123-I123</f>
        <v>0</v>
      </c>
      <c r="P123" s="141">
        <f>N123-K123</f>
        <v>-59.212307069873759</v>
      </c>
      <c r="Q123" s="142">
        <f>N123/K123</f>
        <v>0.89901972787060536</v>
      </c>
      <c r="R123" s="274"/>
      <c r="S123" s="143">
        <f>S107</f>
        <v>0.25</v>
      </c>
      <c r="T123" s="144">
        <f>INDEX(T107:T122,COUNTA(T107:T122))</f>
        <v>0.31111111111111112</v>
      </c>
      <c r="U123" s="145"/>
      <c r="V123" s="156"/>
      <c r="W123" s="135"/>
      <c r="X123" s="139"/>
      <c r="Y123" s="261"/>
      <c r="Z123" s="262"/>
      <c r="AA123" s="157">
        <f>M123-J123</f>
        <v>-355.27384241924256</v>
      </c>
      <c r="AB123" s="142">
        <f>M123/J123</f>
        <v>0.89901972787060536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1349</v>
      </c>
      <c r="G124" s="159">
        <f t="shared" ref="G124:G126" si="56">E124*F124</f>
        <v>59760.7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1762.7586206896517</v>
      </c>
      <c r="N124" s="163">
        <f>M124/L124</f>
        <v>103.69168356997952</v>
      </c>
      <c r="O124" s="165">
        <f>L124-I124</f>
        <v>0</v>
      </c>
      <c r="P124" s="166">
        <f>N124-K124</f>
        <v>-13.955375253549889</v>
      </c>
      <c r="Q124" s="152">
        <f>N124/K124</f>
        <v>0.88137931034482597</v>
      </c>
      <c r="R124" s="272">
        <f>Q140</f>
        <v>0.8821707526308783</v>
      </c>
      <c r="S124" s="167">
        <v>0.70839120370370368</v>
      </c>
      <c r="T124" s="168">
        <v>0.74027777777777781</v>
      </c>
      <c r="U124" s="169"/>
      <c r="V124" s="170">
        <v>45.916666666666757</v>
      </c>
      <c r="W124" s="87"/>
      <c r="X124" s="88"/>
      <c r="Y124" s="275"/>
      <c r="Z124" s="276"/>
      <c r="AA124" s="109">
        <f>M124-J124</f>
        <v>-237.24137931034829</v>
      </c>
      <c r="AB124" s="152">
        <f>M124/J124</f>
        <v>0.88137931034482586</v>
      </c>
      <c r="AC124" s="352">
        <f>AB140</f>
        <v>0.8821707526308783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1332</v>
      </c>
      <c r="G125" s="95">
        <f t="shared" si="56"/>
        <v>67492.44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1764.8877438351146</v>
      </c>
      <c r="N125" s="99">
        <f>M125/L125</f>
        <v>88.244387191755735</v>
      </c>
      <c r="O125" s="101">
        <f>L125-I125</f>
        <v>0</v>
      </c>
      <c r="P125" s="102">
        <f>N125-K125</f>
        <v>-11.755612808244265</v>
      </c>
      <c r="Q125" s="103">
        <f>N125/K125</f>
        <v>0.88244387191755735</v>
      </c>
      <c r="R125" s="273"/>
      <c r="S125" s="1">
        <v>0.74513888888888891</v>
      </c>
      <c r="T125" s="2">
        <v>0.77658564814814812</v>
      </c>
      <c r="U125" s="104">
        <v>6.9999999999999751</v>
      </c>
      <c r="V125" s="105">
        <v>45.283333333333275</v>
      </c>
      <c r="W125" s="106"/>
      <c r="X125" s="107"/>
      <c r="Y125" s="265"/>
      <c r="Z125" s="266"/>
      <c r="AA125" s="111">
        <f>M125-J125</f>
        <v>-235.11225616488537</v>
      </c>
      <c r="AB125" s="103">
        <f>M125/J125</f>
        <v>0.88244387191755735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2626</v>
      </c>
      <c r="G126" s="95">
        <f t="shared" si="56"/>
        <v>150469.79999999999</v>
      </c>
      <c r="H126" s="96"/>
      <c r="I126" s="97">
        <v>21</v>
      </c>
      <c r="J126" s="98">
        <v>2000</v>
      </c>
      <c r="K126" s="99">
        <f t="shared" si="57"/>
        <v>95.238095238095241</v>
      </c>
      <c r="L126" s="100">
        <v>21</v>
      </c>
      <c r="M126" s="98">
        <f>F126/V126*60</f>
        <v>1765.3781512605033</v>
      </c>
      <c r="N126" s="99">
        <f>M126/L126</f>
        <v>84.065626250500159</v>
      </c>
      <c r="O126" s="101">
        <f>L126-I126</f>
        <v>0</v>
      </c>
      <c r="P126" s="102">
        <f>N126-K126</f>
        <v>-11.172468987595082</v>
      </c>
      <c r="Q126" s="103">
        <f>N126/K126</f>
        <v>0.88268907563025167</v>
      </c>
      <c r="R126" s="273"/>
      <c r="S126" s="1">
        <v>0.77986111111111112</v>
      </c>
      <c r="T126" s="2">
        <v>0.84184027777777781</v>
      </c>
      <c r="U126" s="104">
        <v>4.7166666666667112</v>
      </c>
      <c r="V126" s="105">
        <v>89.250000000000043</v>
      </c>
      <c r="W126" s="106"/>
      <c r="X126" s="107"/>
      <c r="Y126" s="265"/>
      <c r="Z126" s="266"/>
      <c r="AA126" s="111">
        <f>M126-J126</f>
        <v>-234.62184873949673</v>
      </c>
      <c r="AB126" s="103">
        <f>M126/J126</f>
        <v>0.88268907563025167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19.333333333333332</v>
      </c>
      <c r="J140" s="138">
        <f t="shared" si="58"/>
        <v>2000</v>
      </c>
      <c r="K140" s="139">
        <f t="shared" ref="K140" si="59">J140/I140</f>
        <v>103.44827586206897</v>
      </c>
      <c r="L140" s="137">
        <f t="shared" ref="L140:M140" si="60">AVERAGE(L124:L139)</f>
        <v>19.333333333333332</v>
      </c>
      <c r="M140" s="138">
        <f t="shared" si="60"/>
        <v>1764.3415052617565</v>
      </c>
      <c r="N140" s="139">
        <f>M140/L140</f>
        <v>91.259043375608101</v>
      </c>
      <c r="O140" s="140">
        <f>L140-I140</f>
        <v>0</v>
      </c>
      <c r="P140" s="141">
        <f>N140-K140</f>
        <v>-12.189232486460867</v>
      </c>
      <c r="Q140" s="142">
        <f>N140/K140</f>
        <v>0.8821707526308783</v>
      </c>
      <c r="R140" s="274"/>
      <c r="S140" s="143">
        <f>S124</f>
        <v>0.70839120370370368</v>
      </c>
      <c r="T140" s="144">
        <f>INDEX(T124:T139,COUNTA(T124:T139))</f>
        <v>0.84184027777777781</v>
      </c>
      <c r="U140" s="145"/>
      <c r="V140" s="156"/>
      <c r="W140" s="188"/>
      <c r="X140" s="189"/>
      <c r="Y140" s="261"/>
      <c r="Z140" s="262"/>
      <c r="AA140" s="157">
        <f>M140-J140</f>
        <v>-235.65849473824346</v>
      </c>
      <c r="AB140" s="142">
        <f>M140/J140</f>
        <v>0.8821707526308783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2017</v>
      </c>
      <c r="G141" s="159">
        <f t="shared" ref="G141:G143" si="61">E141*F141</f>
        <v>114545.43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1764.5686512758227</v>
      </c>
      <c r="N141" s="163">
        <f>M141/L141</f>
        <v>76.720376142427071</v>
      </c>
      <c r="O141" s="165">
        <f>L141-I141</f>
        <v>0</v>
      </c>
      <c r="P141" s="166">
        <f>N141-K141</f>
        <v>-10.236145596703366</v>
      </c>
      <c r="Q141" s="152">
        <f>N141/K141</f>
        <v>0.88228432563791126</v>
      </c>
      <c r="R141" s="272">
        <f>Q157</f>
        <v>0.88268867154575359</v>
      </c>
      <c r="S141" s="167">
        <v>0.70862268518518523</v>
      </c>
      <c r="T141" s="168">
        <v>0.75624999999999998</v>
      </c>
      <c r="U141" s="169"/>
      <c r="V141" s="170">
        <v>68.583333333333229</v>
      </c>
      <c r="W141" s="168"/>
      <c r="X141" s="171"/>
      <c r="Y141" s="275"/>
      <c r="Z141" s="276"/>
      <c r="AA141" s="109">
        <f>M141-J141</f>
        <v>-235.43134872417727</v>
      </c>
      <c r="AB141" s="152">
        <f>M141/J141</f>
        <v>0.88228432563791137</v>
      </c>
      <c r="AC141" s="277">
        <f>AB157</f>
        <v>0.8826886715457537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1620</v>
      </c>
      <c r="G142" s="95">
        <f t="shared" si="61"/>
        <v>92129.4</v>
      </c>
      <c r="H142" s="96"/>
      <c r="I142" s="97">
        <v>23</v>
      </c>
      <c r="J142" s="98">
        <v>2000</v>
      </c>
      <c r="K142" s="99">
        <f t="shared" ref="K142:K143" si="62">J142/I142</f>
        <v>86.956521739130437</v>
      </c>
      <c r="L142" s="100">
        <v>23</v>
      </c>
      <c r="M142" s="98">
        <f>F142/V142*60</f>
        <v>1764.5990922844164</v>
      </c>
      <c r="N142" s="99">
        <f>M142/L142</f>
        <v>76.721699664539841</v>
      </c>
      <c r="O142" s="101">
        <f>L142-I142</f>
        <v>0</v>
      </c>
      <c r="P142" s="102">
        <f>N142-K142</f>
        <v>-10.234822074590596</v>
      </c>
      <c r="Q142" s="103">
        <f>N142/K142</f>
        <v>0.88229954614220818</v>
      </c>
      <c r="R142" s="273"/>
      <c r="S142" s="1">
        <v>0.75902777777777775</v>
      </c>
      <c r="T142" s="2">
        <v>0.79728009259259258</v>
      </c>
      <c r="U142" s="104">
        <v>3.9999999999999858</v>
      </c>
      <c r="V142" s="105">
        <v>55.083333333333364</v>
      </c>
      <c r="W142" s="106"/>
      <c r="X142" s="107"/>
      <c r="Y142" s="265"/>
      <c r="Z142" s="266"/>
      <c r="AA142" s="111">
        <f>M142-J142</f>
        <v>-235.40090771558357</v>
      </c>
      <c r="AB142" s="103">
        <f>M142/J142</f>
        <v>0.88229954614220818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1979</v>
      </c>
      <c r="G143" s="95">
        <f t="shared" si="61"/>
        <v>94200.400000000009</v>
      </c>
      <c r="H143" s="96"/>
      <c r="I143" s="97">
        <v>23</v>
      </c>
      <c r="J143" s="98">
        <v>2000</v>
      </c>
      <c r="K143" s="99">
        <f t="shared" si="62"/>
        <v>86.956521739130437</v>
      </c>
      <c r="L143" s="100">
        <v>23</v>
      </c>
      <c r="M143" s="98">
        <f>F143/V143*60</f>
        <v>1766.9642857142826</v>
      </c>
      <c r="N143" s="99">
        <f>M143/L143</f>
        <v>76.824534161490547</v>
      </c>
      <c r="O143" s="101">
        <f>L143-I143</f>
        <v>0</v>
      </c>
      <c r="P143" s="102">
        <f>N143-K143</f>
        <v>-10.13198757763989</v>
      </c>
      <c r="Q143" s="103">
        <f>N143/K143</f>
        <v>0.88348214285714122</v>
      </c>
      <c r="R143" s="273"/>
      <c r="S143" s="1">
        <v>0.80208333333333326</v>
      </c>
      <c r="T143" s="2">
        <v>0.84875</v>
      </c>
      <c r="U143" s="104">
        <v>6.9166666666665755</v>
      </c>
      <c r="V143" s="105">
        <v>67.200000000000117</v>
      </c>
      <c r="W143" s="106"/>
      <c r="X143" s="107"/>
      <c r="Y143" s="265"/>
      <c r="Z143" s="266"/>
      <c r="AA143" s="111">
        <f>M143-J143</f>
        <v>-233.0357142857174</v>
      </c>
      <c r="AB143" s="103">
        <f>M143/J143</f>
        <v>0.88348214285714133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3">AVERAGE(I141:I156)</f>
        <v>23</v>
      </c>
      <c r="J157" s="138">
        <f t="shared" si="63"/>
        <v>2000</v>
      </c>
      <c r="K157" s="139">
        <f t="shared" ref="K157" si="64">J157/I157</f>
        <v>86.956521739130437</v>
      </c>
      <c r="L157" s="137">
        <f t="shared" ref="L157:M157" si="65">AVERAGE(L141:L156)</f>
        <v>23</v>
      </c>
      <c r="M157" s="138">
        <f t="shared" si="65"/>
        <v>1765.3773430915073</v>
      </c>
      <c r="N157" s="139">
        <f>M157/L157</f>
        <v>76.755536656152486</v>
      </c>
      <c r="O157" s="140">
        <f>L157-I157</f>
        <v>0</v>
      </c>
      <c r="P157" s="141">
        <f>N157-K157</f>
        <v>-10.200985082977951</v>
      </c>
      <c r="Q157" s="142">
        <f>N157/K157</f>
        <v>0.88268867154575359</v>
      </c>
      <c r="R157" s="274"/>
      <c r="S157" s="143">
        <f>S141</f>
        <v>0.70862268518518523</v>
      </c>
      <c r="T157" s="144">
        <f>INDEX(T141:T156,COUNTA(T141:T156))</f>
        <v>0.84875</v>
      </c>
      <c r="U157" s="145"/>
      <c r="V157" s="156"/>
      <c r="W157" s="135"/>
      <c r="X157" s="139"/>
      <c r="Y157" s="261"/>
      <c r="Z157" s="262"/>
      <c r="AA157" s="157">
        <f>M157-J157</f>
        <v>-234.62265690849267</v>
      </c>
      <c r="AB157" s="142">
        <f>M157/J157</f>
        <v>0.8826886715457537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18" priority="3" operator="greaterThan">
      <formula>0</formula>
    </cfRule>
  </conditionalFormatting>
  <conditionalFormatting sqref="P5:P157 AA5:AA157">
    <cfRule type="cellIs" dxfId="617" priority="6" operator="lessThan">
      <formula>0</formula>
    </cfRule>
  </conditionalFormatting>
  <conditionalFormatting sqref="Q5:Q157 AB5:AB157">
    <cfRule type="cellIs" dxfId="616" priority="4" operator="greaterThan">
      <formula>1</formula>
    </cfRule>
    <cfRule type="cellIs" dxfId="615" priority="5" operator="lessThan">
      <formula>0.8</formula>
    </cfRule>
  </conditionalFormatting>
  <conditionalFormatting sqref="R5:R157 AC124">
    <cfRule type="cellIs" dxfId="614" priority="7" operator="lessThan">
      <formula>0.8</formula>
    </cfRule>
  </conditionalFormatting>
  <conditionalFormatting sqref="AC5:AC22 AC56:AC91">
    <cfRule type="cellIs" dxfId="613" priority="9" operator="lessThan">
      <formula>0.8</formula>
    </cfRule>
  </conditionalFormatting>
  <conditionalFormatting sqref="AC39">
    <cfRule type="cellIs" dxfId="612" priority="12" operator="lessThan">
      <formula>0.8</formula>
    </cfRule>
  </conditionalFormatting>
  <conditionalFormatting sqref="AC54">
    <cfRule type="cellIs" dxfId="611" priority="11" operator="lessThan">
      <formula>0.8</formula>
    </cfRule>
  </conditionalFormatting>
  <conditionalFormatting sqref="AC97:AC105">
    <cfRule type="cellIs" dxfId="610" priority="10" operator="lessThan">
      <formula>0.8</formula>
    </cfRule>
  </conditionalFormatting>
  <conditionalFormatting sqref="AC107:AC112">
    <cfRule type="cellIs" dxfId="609" priority="8" operator="lessThan">
      <formula>0.8</formula>
    </cfRule>
  </conditionalFormatting>
  <conditionalFormatting sqref="AC139">
    <cfRule type="cellIs" dxfId="608" priority="2" operator="lessThan">
      <formula>0.8</formula>
    </cfRule>
  </conditionalFormatting>
  <conditionalFormatting sqref="AC141:AC157">
    <cfRule type="cellIs" dxfId="607" priority="1" operator="lessThan">
      <formula>0.8</formula>
    </cfRule>
  </conditionalFormatting>
  <dataValidations count="1">
    <dataValidation type="list" allowBlank="1" showInputMessage="1" showErrorMessage="1" sqref="Y5:Z157" xr:uid="{F22AFCBC-929D-4D8C-8831-856DE32EADD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9302-6389-4499-83DF-733F64689CB4}">
  <sheetPr>
    <tabColor theme="8" tint="0.59999389629810485"/>
  </sheetPr>
  <dimension ref="B1:AR36"/>
  <sheetViews>
    <sheetView zoomScale="70" zoomScaleNormal="70" workbookViewId="0">
      <selection activeCell="L38" sqref="L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262</v>
      </c>
      <c r="D3" s="249"/>
      <c r="E3" s="7" t="s">
        <v>2</v>
      </c>
      <c r="F3" s="250">
        <f>'1023(18度C)'!D1+'1023(4度C)'!D1</f>
        <v>182380</v>
      </c>
      <c r="G3" s="251"/>
      <c r="H3" s="7" t="s">
        <v>3</v>
      </c>
      <c r="I3" s="252">
        <f>'1023(18度C)'!F1+'1023(4度C)'!F1</f>
        <v>5768650.54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457.92670229286188</v>
      </c>
      <c r="F6" s="227" t="e">
        <f>AVERAGE(#REF!,D13:K13)</f>
        <v>#REF!</v>
      </c>
      <c r="G6" s="228">
        <f>AVERAGE(D13:K13)</f>
        <v>192.94061785539412</v>
      </c>
      <c r="H6" s="229"/>
      <c r="I6" s="228">
        <f>AVERAGE(L13:O13)</f>
        <v>95.202398800599696</v>
      </c>
      <c r="J6" s="229"/>
      <c r="K6" s="228">
        <f>AVERAGE(D27:O27)</f>
        <v>599.83143455010463</v>
      </c>
      <c r="L6" s="229"/>
      <c r="M6" s="228">
        <f>AVERAGE(P27:X27)</f>
        <v>775.33031674208155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402.52429515738083</v>
      </c>
      <c r="F7" s="231" t="e">
        <f>AVERAGE(#REF!,D14:K14)</f>
        <v>#REF!</v>
      </c>
      <c r="G7" s="218">
        <f>AVERAGE(D14:K14)</f>
        <v>171.50665034832335</v>
      </c>
      <c r="H7" s="219"/>
      <c r="I7" s="218">
        <f>AVERAGE(L14:O14)</f>
        <v>83.997794738273868</v>
      </c>
      <c r="J7" s="219"/>
      <c r="K7" s="218">
        <f>AVERAGE(D28:O28)</f>
        <v>525.66866508362602</v>
      </c>
      <c r="L7" s="219"/>
      <c r="M7" s="218">
        <f>AVERAGE(P28:X28)</f>
        <v>680.95748016096081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0.87963594464783934</v>
      </c>
      <c r="F8" s="223" t="e">
        <f>AVERAGE(D15:K15,#REF!)</f>
        <v>#REF!</v>
      </c>
      <c r="G8" s="224">
        <f>AVERAGE(D15:K15)</f>
        <v>0.88486701604125251</v>
      </c>
      <c r="H8" s="225"/>
      <c r="I8" s="224">
        <f>AVERAGE(L15:O15)</f>
        <v>0.8823266180077638</v>
      </c>
      <c r="J8" s="225"/>
      <c r="K8" s="224">
        <f>AVERAGE(D29:O29)</f>
        <v>0.87501394895398099</v>
      </c>
      <c r="L8" s="225"/>
      <c r="M8" s="224">
        <f>AVERAGE(P29:X29)</f>
        <v>0.87770696932449288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90.740740740740733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102.33899118814958</v>
      </c>
      <c r="E14" s="28">
        <v>70.211444618353511</v>
      </c>
      <c r="F14" s="28">
        <v>80.006940927189888</v>
      </c>
      <c r="G14" s="28">
        <v>74.334552685318187</v>
      </c>
      <c r="H14" s="28">
        <v>129.17067625647627</v>
      </c>
      <c r="I14" s="28">
        <v>217.17874097196648</v>
      </c>
      <c r="J14" s="28" t="s">
        <v>36</v>
      </c>
      <c r="K14" s="55">
        <v>527.30520579080974</v>
      </c>
      <c r="L14" s="27" t="s">
        <v>36</v>
      </c>
      <c r="M14" s="67" t="s">
        <v>36</v>
      </c>
      <c r="N14" s="28">
        <v>91.252387071693505</v>
      </c>
      <c r="O14" s="29">
        <v>76.74320240485423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0.88873334452866737</v>
      </c>
      <c r="E15" s="32">
        <f t="shared" si="0"/>
        <v>0.88466420219125419</v>
      </c>
      <c r="F15" s="32">
        <f t="shared" si="0"/>
        <v>0.88170914491188868</v>
      </c>
      <c r="G15" s="32">
        <f t="shared" si="0"/>
        <v>0.88272281313815337</v>
      </c>
      <c r="H15" s="32">
        <f t="shared" si="0"/>
        <v>0.88266628775258782</v>
      </c>
      <c r="I15" s="32">
        <f t="shared" si="0"/>
        <v>0.87431055141693437</v>
      </c>
      <c r="J15" s="32" t="s">
        <v>36</v>
      </c>
      <c r="K15" s="56">
        <f t="shared" ref="K15" si="1">K14/K13</f>
        <v>0.89926276834928121</v>
      </c>
      <c r="L15" s="31" t="s">
        <v>36</v>
      </c>
      <c r="M15" s="68" t="s">
        <v>36</v>
      </c>
      <c r="N15" s="32">
        <f t="shared" ref="N15:O15" si="2">N14/N13</f>
        <v>0.88210640835970389</v>
      </c>
      <c r="O15" s="33">
        <f t="shared" si="2"/>
        <v>0.8825468276558236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0.25006944444444446</v>
      </c>
      <c r="F16" s="2">
        <v>0.25012731481481482</v>
      </c>
      <c r="G16" s="2">
        <v>0.25</v>
      </c>
      <c r="H16" s="2">
        <v>0.25</v>
      </c>
      <c r="I16" s="2">
        <v>0.25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0.70853009259259259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0.52708333333333324</v>
      </c>
      <c r="E17" s="2">
        <v>0.58265046296296297</v>
      </c>
      <c r="F17" s="2">
        <v>0.55555555555555558</v>
      </c>
      <c r="G17" s="2">
        <v>0.53075231481481477</v>
      </c>
      <c r="H17" s="2">
        <v>0.5349652777777778</v>
      </c>
      <c r="I17" s="2">
        <v>0.47930555555555554</v>
      </c>
      <c r="J17" s="2" t="s">
        <v>36</v>
      </c>
      <c r="K17" s="3">
        <v>0.31471064814814814</v>
      </c>
      <c r="L17" s="1" t="s">
        <v>36</v>
      </c>
      <c r="M17" s="69" t="s">
        <v>36</v>
      </c>
      <c r="N17" s="2">
        <v>0.83819444444444446</v>
      </c>
      <c r="O17" s="4">
        <v>0.84962962962962962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21.6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1023.5294117647059</v>
      </c>
    </row>
    <row r="28" spans="2:44" ht="39.6" customHeight="1">
      <c r="B28" s="206"/>
      <c r="C28" s="26" t="s">
        <v>37</v>
      </c>
      <c r="D28" s="28">
        <v>182.74814476381525</v>
      </c>
      <c r="E28" s="28" t="s">
        <v>36</v>
      </c>
      <c r="F28" s="28" t="s">
        <v>36</v>
      </c>
      <c r="G28" s="28">
        <v>285.21358159912313</v>
      </c>
      <c r="H28" s="28">
        <v>383.12829766230271</v>
      </c>
      <c r="I28" s="28">
        <v>361.73403978434635</v>
      </c>
      <c r="J28" s="28" t="s">
        <v>36</v>
      </c>
      <c r="K28" s="28" t="s">
        <v>36</v>
      </c>
      <c r="L28" s="28" t="s">
        <v>36</v>
      </c>
      <c r="M28" s="28">
        <v>733.21705297043741</v>
      </c>
      <c r="N28" s="28">
        <v>996.4116603460667</v>
      </c>
      <c r="O28" s="28">
        <v>737.22787845929088</v>
      </c>
      <c r="P28" s="27">
        <v>245.51981239938641</v>
      </c>
      <c r="Q28" s="28" t="s">
        <v>36</v>
      </c>
      <c r="R28" s="28" t="s">
        <v>36</v>
      </c>
      <c r="S28" s="28" t="s">
        <v>36</v>
      </c>
      <c r="T28" s="28">
        <v>741.54712483385561</v>
      </c>
      <c r="U28" s="28" t="s">
        <v>36</v>
      </c>
      <c r="V28" s="28">
        <v>676.30048230875627</v>
      </c>
      <c r="W28" s="28">
        <v>853.8052668398451</v>
      </c>
      <c r="X28" s="29">
        <v>887.61471442296056</v>
      </c>
    </row>
    <row r="29" spans="2:44" ht="40.15" customHeight="1">
      <c r="B29" s="206"/>
      <c r="C29" s="30" t="s">
        <v>38</v>
      </c>
      <c r="D29" s="32">
        <f>D28/D27</f>
        <v>0.86297735027357203</v>
      </c>
      <c r="E29" s="32" t="s">
        <v>36</v>
      </c>
      <c r="F29" s="32" t="s">
        <v>36</v>
      </c>
      <c r="G29" s="32">
        <f>G28/G27</f>
        <v>0.87148594377509847</v>
      </c>
      <c r="H29" s="32">
        <f>H28/H27</f>
        <v>0.88414222537454479</v>
      </c>
      <c r="I29" s="32">
        <f>I28/I27</f>
        <v>0.86816169548243116</v>
      </c>
      <c r="J29" s="32" t="s">
        <v>36</v>
      </c>
      <c r="K29" s="32" t="s">
        <v>36</v>
      </c>
      <c r="L29" s="32" t="s">
        <v>36</v>
      </c>
      <c r="M29" s="32">
        <f>M28/M27</f>
        <v>0.88874794299446958</v>
      </c>
      <c r="N29" s="32">
        <f>N28/N27</f>
        <v>0.86644492204005796</v>
      </c>
      <c r="O29" s="32">
        <f>O28/O27</f>
        <v>0.88313756273769228</v>
      </c>
      <c r="P29" s="31">
        <f>P28/P27</f>
        <v>0.8695493355811601</v>
      </c>
      <c r="Q29" s="32" t="s">
        <v>36</v>
      </c>
      <c r="R29" s="32" t="s">
        <v>36</v>
      </c>
      <c r="S29" s="32" t="s">
        <v>36</v>
      </c>
      <c r="T29" s="32">
        <f>T28/T27</f>
        <v>0.88279419623078048</v>
      </c>
      <c r="U29" s="32" t="s">
        <v>36</v>
      </c>
      <c r="V29" s="32">
        <f>V28/V27</f>
        <v>0.88807134040543756</v>
      </c>
      <c r="W29" s="32">
        <f>W28/W27</f>
        <v>0.88091019594587183</v>
      </c>
      <c r="X29" s="33">
        <f>X28/X27</f>
        <v>0.86720977845921432</v>
      </c>
    </row>
    <row r="30" spans="2:44" ht="17.25" customHeight="1">
      <c r="B30" s="207" t="s">
        <v>39</v>
      </c>
      <c r="C30" s="15" t="s">
        <v>40</v>
      </c>
      <c r="D30" s="2">
        <v>0.39269675925925923</v>
      </c>
      <c r="E30" s="2" t="s">
        <v>36</v>
      </c>
      <c r="F30" s="2" t="s">
        <v>36</v>
      </c>
      <c r="G30" s="2">
        <v>0.38975694444444442</v>
      </c>
      <c r="H30" s="2">
        <v>0.25</v>
      </c>
      <c r="I30" s="2">
        <v>0.31891203703703702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</v>
      </c>
      <c r="O30" s="2">
        <v>0.25026620370370373</v>
      </c>
      <c r="P30" s="1">
        <v>0.7084259259259259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0.70859953703703704</v>
      </c>
      <c r="W30" s="2">
        <v>0.70843750000000005</v>
      </c>
      <c r="X30" s="4">
        <v>0.70855324074074078</v>
      </c>
    </row>
    <row r="31" spans="2:44" ht="17.25" customHeight="1">
      <c r="B31" s="204"/>
      <c r="C31" s="15" t="s">
        <v>41</v>
      </c>
      <c r="D31" s="2">
        <v>0.44475694444444447</v>
      </c>
      <c r="E31" s="2" t="s">
        <v>36</v>
      </c>
      <c r="F31" s="2" t="s">
        <v>36</v>
      </c>
      <c r="G31" s="2">
        <v>0.40416666666666667</v>
      </c>
      <c r="H31" s="2">
        <v>0.35902777777777778</v>
      </c>
      <c r="I31" s="2">
        <v>0.41597222222222224</v>
      </c>
      <c r="J31" s="2" t="s">
        <v>36</v>
      </c>
      <c r="K31" s="2" t="s">
        <v>36</v>
      </c>
      <c r="L31" s="2" t="s">
        <v>36</v>
      </c>
      <c r="M31" s="2">
        <v>0.45377314814814818</v>
      </c>
      <c r="N31" s="2">
        <v>0.45902777777777776</v>
      </c>
      <c r="O31" s="2">
        <v>0.4284722222222222</v>
      </c>
      <c r="P31" s="1">
        <v>0.79166666666666663</v>
      </c>
      <c r="Q31" s="2" t="s">
        <v>36</v>
      </c>
      <c r="R31" s="2" t="s">
        <v>36</v>
      </c>
      <c r="S31" s="2" t="s">
        <v>36</v>
      </c>
      <c r="T31" s="2">
        <v>0.86201388888888886</v>
      </c>
      <c r="U31" s="2" t="s">
        <v>36</v>
      </c>
      <c r="V31" s="2">
        <v>0.85833333333333328</v>
      </c>
      <c r="W31" s="2">
        <v>0.98541666666666672</v>
      </c>
      <c r="X31" s="4">
        <v>0.98758101851851854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3.4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790A-7B6B-4CE3-82B5-8CADC6F698CC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101295</v>
      </c>
      <c r="E1" s="77" t="s">
        <v>3</v>
      </c>
      <c r="F1" s="78">
        <f>SUM(G5:G208)</f>
        <v>1951779.97</v>
      </c>
      <c r="G1" s="79" t="s">
        <v>73</v>
      </c>
      <c r="H1" s="80">
        <f>L21+L38+L55+L72+L89+L106+L123+L140+L157+L174+L191+L208</f>
        <v>78.316666666666677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45953</v>
      </c>
      <c r="B2" s="326"/>
      <c r="C2" s="82" t="s">
        <v>34</v>
      </c>
      <c r="D2" s="83">
        <f>AVERAGE(N21,N38,N55,N72,N89,N106,N123,N140,N157,N174,N191,N208)</f>
        <v>590.37233803251559</v>
      </c>
      <c r="E2" s="83" t="s">
        <v>80</v>
      </c>
      <c r="F2" s="84">
        <f>F1/D1</f>
        <v>19.268275531862383</v>
      </c>
      <c r="G2" s="85" t="s">
        <v>81</v>
      </c>
      <c r="H2" s="86">
        <f>COUNT(H5:H208)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1839</v>
      </c>
      <c r="G5" s="95">
        <f t="shared" ref="G5:G6" si="0">E5*F5</f>
        <v>54894.15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3106.7104645706186</v>
      </c>
      <c r="N5" s="99">
        <f>M5/L5</f>
        <v>182.74767438650699</v>
      </c>
      <c r="O5" s="101">
        <f>L5-I5</f>
        <v>0</v>
      </c>
      <c r="P5" s="102">
        <f>N5-K5</f>
        <v>-29.017031495845941</v>
      </c>
      <c r="Q5" s="103">
        <f>N5/K5</f>
        <v>0.86297512904739415</v>
      </c>
      <c r="R5" s="273">
        <f>Q21</f>
        <v>0.86297735027357203</v>
      </c>
      <c r="S5" s="1">
        <v>0.39269675925925923</v>
      </c>
      <c r="T5" s="2">
        <v>0.41736111111111113</v>
      </c>
      <c r="U5" s="104">
        <v>6.483333333333281</v>
      </c>
      <c r="V5" s="105">
        <v>35.51666666666673</v>
      </c>
      <c r="W5" s="106"/>
      <c r="X5" s="107"/>
      <c r="Y5" s="275"/>
      <c r="Z5" s="276"/>
      <c r="AA5" s="109">
        <f>M5-J5</f>
        <v>-493.28953542938143</v>
      </c>
      <c r="AB5" s="110">
        <f>M5/J5</f>
        <v>0.86297512904739404</v>
      </c>
      <c r="AC5" s="292">
        <f>AB21</f>
        <v>0.86297735027357203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1732</v>
      </c>
      <c r="G6" s="95">
        <f t="shared" si="0"/>
        <v>51128.639999999999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3106.7264573991001</v>
      </c>
      <c r="N6" s="99">
        <f>M6/L6</f>
        <v>182.74861514112354</v>
      </c>
      <c r="O6" s="101">
        <f>L6-I6</f>
        <v>0</v>
      </c>
      <c r="P6" s="102">
        <f>N6-K6</f>
        <v>-29.016090741229391</v>
      </c>
      <c r="Q6" s="103">
        <f>N6/K6</f>
        <v>0.86297957149975013</v>
      </c>
      <c r="R6" s="273"/>
      <c r="S6" s="1">
        <v>0.42152777777777778</v>
      </c>
      <c r="T6" s="2">
        <v>0.44475694444444447</v>
      </c>
      <c r="U6" s="104">
        <v>5.9999999999999787</v>
      </c>
      <c r="V6" s="105">
        <v>33.450000000000031</v>
      </c>
      <c r="W6" s="106">
        <v>0.44475694444444447</v>
      </c>
      <c r="X6" s="107">
        <v>0.48472222222222217</v>
      </c>
      <c r="Y6" s="265"/>
      <c r="Z6" s="266"/>
      <c r="AA6" s="111">
        <f>M6-J6</f>
        <v>-493.27354260089987</v>
      </c>
      <c r="AB6" s="112">
        <f>M6/J6</f>
        <v>0.86297957149975002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3106.7184609848591</v>
      </c>
      <c r="N21" s="139">
        <f>M21/L21</f>
        <v>182.74814476381525</v>
      </c>
      <c r="O21" s="140">
        <f>L21-I21</f>
        <v>0</v>
      </c>
      <c r="P21" s="141">
        <f>N21-K21</f>
        <v>-29.01656111853768</v>
      </c>
      <c r="Q21" s="142">
        <f>N21/K21</f>
        <v>0.86297735027357203</v>
      </c>
      <c r="R21" s="274"/>
      <c r="S21" s="143">
        <f>S5</f>
        <v>0.39269675925925923</v>
      </c>
      <c r="T21" s="144">
        <f>INDEX(T5:T20,COUNTA(T5:T20))</f>
        <v>0.44475694444444447</v>
      </c>
      <c r="U21" s="145"/>
      <c r="V21" s="145"/>
      <c r="W21" s="146"/>
      <c r="X21" s="147"/>
      <c r="Y21" s="261"/>
      <c r="Z21" s="262"/>
      <c r="AA21" s="148">
        <f>M21-J21</f>
        <v>-493.28153901514088</v>
      </c>
      <c r="AB21" s="149">
        <f>M21/J21</f>
        <v>0.86297735027357203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1085</v>
      </c>
      <c r="G22" s="95">
        <f t="shared" ref="G22" si="5">E22*F22</f>
        <v>27819.4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3137.3493975903543</v>
      </c>
      <c r="N22" s="99">
        <f>M22/L22</f>
        <v>285.21358159912313</v>
      </c>
      <c r="O22" s="101">
        <f>L22-I22</f>
        <v>0</v>
      </c>
      <c r="P22" s="102">
        <f>N22-K22</f>
        <v>-42.059145673604121</v>
      </c>
      <c r="Q22" s="103">
        <f>N22/K22</f>
        <v>0.87148594377509847</v>
      </c>
      <c r="R22" s="272">
        <f>Q38</f>
        <v>0.87148594377509847</v>
      </c>
      <c r="S22" s="1">
        <v>0.38975694444444442</v>
      </c>
      <c r="T22" s="2">
        <v>0.40416666666666667</v>
      </c>
      <c r="U22" s="104">
        <v>5.2499999999999414</v>
      </c>
      <c r="V22" s="105">
        <v>20.750000000000046</v>
      </c>
      <c r="W22" s="106"/>
      <c r="X22" s="151"/>
      <c r="Y22" s="275"/>
      <c r="Z22" s="276"/>
      <c r="AA22" s="109">
        <f>M22-J22</f>
        <v>-462.65060240964567</v>
      </c>
      <c r="AB22" s="152">
        <f>M22/J22</f>
        <v>0.87148594377509847</v>
      </c>
      <c r="AC22" s="277">
        <f>AB38</f>
        <v>0.87148594377509847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3137.3493975903543</v>
      </c>
      <c r="N38" s="139">
        <f>M38/L38</f>
        <v>285.21358159912313</v>
      </c>
      <c r="O38" s="140">
        <f>L38-I38</f>
        <v>0</v>
      </c>
      <c r="P38" s="141">
        <f>N38-K38</f>
        <v>-42.059145673604121</v>
      </c>
      <c r="Q38" s="142">
        <f>N38/K38</f>
        <v>0.87148594377509847</v>
      </c>
      <c r="R38" s="274"/>
      <c r="S38" s="143">
        <f>S22</f>
        <v>0.38975694444444442</v>
      </c>
      <c r="T38" s="144">
        <f>INDEX(T22:T37,COUNTA(T22:T37))</f>
        <v>0.40416666666666667</v>
      </c>
      <c r="U38" s="145"/>
      <c r="V38" s="156"/>
      <c r="W38" s="135"/>
      <c r="X38" s="139"/>
      <c r="Y38" s="261"/>
      <c r="Z38" s="262"/>
      <c r="AA38" s="157">
        <f>M38-J38</f>
        <v>-462.65060240964567</v>
      </c>
      <c r="AB38" s="142">
        <f>M38/J38</f>
        <v>0.87148594377509847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2607</v>
      </c>
      <c r="G39" s="159">
        <f t="shared" ref="G39:G41" si="9">E39*F39</f>
        <v>36576.21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2299.167074963254</v>
      </c>
      <c r="N39" s="163">
        <f>M39/L39</f>
        <v>383.19451249387566</v>
      </c>
      <c r="O39" s="165">
        <f>L39-I39</f>
        <v>0</v>
      </c>
      <c r="P39" s="166">
        <f>N39-K39</f>
        <v>-50.138820839457651</v>
      </c>
      <c r="Q39" s="152">
        <f>N39/K39</f>
        <v>0.88429502883202082</v>
      </c>
      <c r="R39" s="272">
        <f>Q55</f>
        <v>0.88414222537454479</v>
      </c>
      <c r="S39" s="167">
        <v>0.25</v>
      </c>
      <c r="T39" s="168">
        <v>0.29724537037037035</v>
      </c>
      <c r="U39" s="169"/>
      <c r="V39" s="170">
        <v>68.033333333333303</v>
      </c>
      <c r="W39" s="168"/>
      <c r="X39" s="171"/>
      <c r="Y39" s="275"/>
      <c r="Z39" s="276"/>
      <c r="AA39" s="109">
        <f>M39-J39</f>
        <v>-300.83292503674602</v>
      </c>
      <c r="AB39" s="152">
        <f>M39/J39</f>
        <v>0.88429502883202071</v>
      </c>
      <c r="AC39" s="277">
        <f>AB55</f>
        <v>0.88414222537454479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1226</v>
      </c>
      <c r="G40" s="95">
        <f t="shared" si="9"/>
        <v>21736.98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2298.7499999999968</v>
      </c>
      <c r="N40" s="99">
        <f>M40/L40</f>
        <v>383.12499999999949</v>
      </c>
      <c r="O40" s="101">
        <f>L40-I40</f>
        <v>0</v>
      </c>
      <c r="P40" s="102">
        <f>N40-K40</f>
        <v>-50.208333333333826</v>
      </c>
      <c r="Q40" s="103">
        <f>N40/K40</f>
        <v>0.88413461538461424</v>
      </c>
      <c r="R40" s="273"/>
      <c r="S40" s="1">
        <v>0.30069444444444443</v>
      </c>
      <c r="T40" s="2">
        <v>0.32291666666666669</v>
      </c>
      <c r="U40" s="104">
        <v>4.9666666666666703</v>
      </c>
      <c r="V40" s="105">
        <v>32.000000000000043</v>
      </c>
      <c r="W40" s="106"/>
      <c r="X40" s="113"/>
      <c r="Y40" s="265"/>
      <c r="Z40" s="266"/>
      <c r="AA40" s="111">
        <f>M40-J40</f>
        <v>-301.25000000000318</v>
      </c>
      <c r="AB40" s="103">
        <f>M40/J40</f>
        <v>0.88413461538461413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1787</v>
      </c>
      <c r="G41" s="95">
        <f t="shared" si="9"/>
        <v>25893.63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2298.3922829581984</v>
      </c>
      <c r="N41" s="99">
        <f>M41/L41</f>
        <v>383.06538049303305</v>
      </c>
      <c r="O41" s="101">
        <f>L41-I41</f>
        <v>0</v>
      </c>
      <c r="P41" s="102">
        <f>N41-K41</f>
        <v>-50.267952840300268</v>
      </c>
      <c r="Q41" s="103">
        <f>N41/K41</f>
        <v>0.88399703190699941</v>
      </c>
      <c r="R41" s="273"/>
      <c r="S41" s="1">
        <v>0.32663194444444443</v>
      </c>
      <c r="T41" s="2">
        <v>0.35902777777777778</v>
      </c>
      <c r="U41" s="104">
        <v>5.349999999999957</v>
      </c>
      <c r="V41" s="105">
        <v>46.65000000000002</v>
      </c>
      <c r="W41" s="106"/>
      <c r="X41" s="113"/>
      <c r="Y41" s="265"/>
      <c r="Z41" s="266"/>
      <c r="AA41" s="111">
        <f>M41-J41</f>
        <v>-301.60771704180161</v>
      </c>
      <c r="AB41" s="103">
        <f>M41/J41</f>
        <v>0.88399703190699941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2298.7697859738164</v>
      </c>
      <c r="N55" s="139">
        <f>M55/L55</f>
        <v>383.12829766230271</v>
      </c>
      <c r="O55" s="140">
        <f>L55-I55</f>
        <v>0</v>
      </c>
      <c r="P55" s="141">
        <f>N55-K55</f>
        <v>-50.2050356710306</v>
      </c>
      <c r="Q55" s="142">
        <f>N55/K55</f>
        <v>0.88414222537454479</v>
      </c>
      <c r="R55" s="274"/>
      <c r="S55" s="143">
        <f>S39</f>
        <v>0.25</v>
      </c>
      <c r="T55" s="144">
        <f>INDEX(T39:T54,COUNTA(T39:T54))</f>
        <v>0.35902777777777778</v>
      </c>
      <c r="U55" s="145"/>
      <c r="V55" s="156"/>
      <c r="W55" s="135"/>
      <c r="X55" s="139"/>
      <c r="Y55" s="261"/>
      <c r="Z55" s="262"/>
      <c r="AA55" s="157">
        <f>M55-J55</f>
        <v>-301.2302140261836</v>
      </c>
      <c r="AB55" s="142">
        <f>M55/J55</f>
        <v>0.88414222537454479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2205</v>
      </c>
      <c r="G56" s="95">
        <f t="shared" ref="G56:G57" si="14">E56*F56</f>
        <v>42754.950000000004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2213.6084774121578</v>
      </c>
      <c r="N56" s="99">
        <f>M56/L56</f>
        <v>368.93474623535963</v>
      </c>
      <c r="O56" s="101">
        <f>L56-I56</f>
        <v>0</v>
      </c>
      <c r="P56" s="102">
        <f>N56-K56</f>
        <v>-47.73192043130706</v>
      </c>
      <c r="Q56" s="103">
        <f>N56/K56</f>
        <v>0.88544339096486302</v>
      </c>
      <c r="R56" s="272">
        <f>Q72</f>
        <v>0.86816169548243116</v>
      </c>
      <c r="S56" s="1">
        <v>0.31891203703703702</v>
      </c>
      <c r="T56" s="2">
        <v>0.36041666666666666</v>
      </c>
      <c r="U56" s="104">
        <v>6.0499999999999865</v>
      </c>
      <c r="V56" s="105">
        <v>59.76666666666668</v>
      </c>
      <c r="W56" s="106"/>
      <c r="X56" s="171"/>
      <c r="Y56" s="275"/>
      <c r="Z56" s="276"/>
      <c r="AA56" s="109">
        <f>M56-J56</f>
        <v>-286.39152258784225</v>
      </c>
      <c r="AB56" s="152">
        <f>M56/J56</f>
        <v>0.88544339096486313</v>
      </c>
      <c r="AC56" s="277">
        <f>AB72</f>
        <v>0.86816169548243127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18.79</v>
      </c>
      <c r="F57" s="94">
        <v>2659</v>
      </c>
      <c r="G57" s="115">
        <f t="shared" si="14"/>
        <v>49962.61</v>
      </c>
      <c r="H57" s="116"/>
      <c r="I57" s="97">
        <v>6</v>
      </c>
      <c r="J57" s="98">
        <v>2500</v>
      </c>
      <c r="K57" s="99">
        <f t="shared" si="12"/>
        <v>416.66666666666669</v>
      </c>
      <c r="L57" s="100">
        <v>6</v>
      </c>
      <c r="M57" s="98">
        <f>F57/V57*60</f>
        <v>2127.1999999999985</v>
      </c>
      <c r="N57" s="99">
        <f>M57/L57</f>
        <v>354.53333333333308</v>
      </c>
      <c r="O57" s="101">
        <f>L57-I57</f>
        <v>0</v>
      </c>
      <c r="P57" s="102">
        <f>N57-K57</f>
        <v>-62.13333333333361</v>
      </c>
      <c r="Q57" s="103">
        <f>N57/K57</f>
        <v>0.8508799999999993</v>
      </c>
      <c r="R57" s="273"/>
      <c r="S57" s="1">
        <v>0.36388888888888887</v>
      </c>
      <c r="T57" s="2">
        <v>0.41597222222222224</v>
      </c>
      <c r="U57" s="104">
        <v>4.9999999999999822</v>
      </c>
      <c r="V57" s="105">
        <v>75.000000000000057</v>
      </c>
      <c r="W57" s="106"/>
      <c r="X57" s="113"/>
      <c r="Y57" s="265"/>
      <c r="Z57" s="266"/>
      <c r="AA57" s="111">
        <f>M57-J57</f>
        <v>-372.80000000000155</v>
      </c>
      <c r="AB57" s="103">
        <f>M57/J57</f>
        <v>0.85087999999999941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2170.4042387060781</v>
      </c>
      <c r="N72" s="139">
        <f t="shared" ref="N72:N77" si="18">M72/L72</f>
        <v>361.73403978434635</v>
      </c>
      <c r="O72" s="140">
        <f t="shared" ref="O72:O77" si="19">L72-I72</f>
        <v>0</v>
      </c>
      <c r="P72" s="141">
        <f t="shared" ref="P72:P77" si="20">N72-K72</f>
        <v>-54.932626882320335</v>
      </c>
      <c r="Q72" s="142">
        <f t="shared" ref="Q72:Q77" si="21">N72/K72</f>
        <v>0.86816169548243116</v>
      </c>
      <c r="R72" s="274"/>
      <c r="S72" s="143">
        <f>S56</f>
        <v>0.31891203703703702</v>
      </c>
      <c r="T72" s="144">
        <f>INDEX(T56:T71,COUNTA(T56:T71))</f>
        <v>0.41597222222222224</v>
      </c>
      <c r="U72" s="145"/>
      <c r="V72" s="156"/>
      <c r="W72" s="135"/>
      <c r="X72" s="139"/>
      <c r="Y72" s="261"/>
      <c r="Z72" s="262"/>
      <c r="AA72" s="157">
        <f t="shared" ref="AA72:AA77" si="22">M72-J72</f>
        <v>-329.5957612939219</v>
      </c>
      <c r="AB72" s="142">
        <f t="shared" ref="AB72:AB77" si="23">M72/J72</f>
        <v>0.86816169548243127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2275</v>
      </c>
      <c r="G73" s="159">
        <f t="shared" ref="G73:G77" si="24">E73*F73</f>
        <v>48798.75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2939.6984924623093</v>
      </c>
      <c r="N73" s="163">
        <f t="shared" si="18"/>
        <v>734.92462311557733</v>
      </c>
      <c r="O73" s="165">
        <f t="shared" si="19"/>
        <v>0</v>
      </c>
      <c r="P73" s="166">
        <f t="shared" si="20"/>
        <v>-90.075376884422667</v>
      </c>
      <c r="Q73" s="152">
        <f t="shared" si="21"/>
        <v>0.89081772498857859</v>
      </c>
      <c r="R73" s="272">
        <f>Q89</f>
        <v>0.88874794299446958</v>
      </c>
      <c r="S73" s="167">
        <v>0.25</v>
      </c>
      <c r="T73" s="168">
        <v>0.2822453703703704</v>
      </c>
      <c r="U73" s="169"/>
      <c r="V73" s="170">
        <v>46.433333333333373</v>
      </c>
      <c r="W73" s="173"/>
      <c r="X73" s="151"/>
      <c r="Y73" s="275"/>
      <c r="Z73" s="276"/>
      <c r="AA73" s="109">
        <f t="shared" si="22"/>
        <v>-360.30150753769067</v>
      </c>
      <c r="AB73" s="152">
        <f t="shared" si="23"/>
        <v>0.89081772498857859</v>
      </c>
      <c r="AC73" s="277">
        <f>AB89</f>
        <v>0.88874794299446958</v>
      </c>
    </row>
    <row r="74" spans="1:29" ht="15.75" customHeight="1">
      <c r="A74" s="281"/>
      <c r="B74" s="92" t="s">
        <v>111</v>
      </c>
      <c r="C74" s="263" t="s">
        <v>115</v>
      </c>
      <c r="D74" s="264"/>
      <c r="E74" s="93">
        <v>22.28</v>
      </c>
      <c r="F74" s="94">
        <v>910</v>
      </c>
      <c r="G74" s="95">
        <f t="shared" si="24"/>
        <v>20274.8</v>
      </c>
      <c r="H74" s="96"/>
      <c r="I74" s="97">
        <v>5</v>
      </c>
      <c r="J74" s="98">
        <v>3300</v>
      </c>
      <c r="K74" s="99">
        <f t="shared" ref="K74:K77" si="25">J74/I74</f>
        <v>660</v>
      </c>
      <c r="L74" s="100">
        <v>5</v>
      </c>
      <c r="M74" s="98">
        <f>F74/V74*60</f>
        <v>2930.2325581395335</v>
      </c>
      <c r="N74" s="99">
        <f t="shared" si="18"/>
        <v>586.04651162790674</v>
      </c>
      <c r="O74" s="101">
        <f t="shared" si="19"/>
        <v>0</v>
      </c>
      <c r="P74" s="102">
        <f t="shared" si="20"/>
        <v>-73.953488372093261</v>
      </c>
      <c r="Q74" s="103">
        <f t="shared" si="21"/>
        <v>0.88794926004228292</v>
      </c>
      <c r="R74" s="273"/>
      <c r="S74" s="1">
        <v>0.28636574074074073</v>
      </c>
      <c r="T74" s="2">
        <v>0.29930555555555555</v>
      </c>
      <c r="U74" s="104">
        <v>5.933333333333275</v>
      </c>
      <c r="V74" s="105">
        <v>18.63333333333334</v>
      </c>
      <c r="W74" s="106"/>
      <c r="X74" s="107"/>
      <c r="Y74" s="265"/>
      <c r="Z74" s="266"/>
      <c r="AA74" s="111">
        <f t="shared" si="22"/>
        <v>-369.76744186046653</v>
      </c>
      <c r="AB74" s="103">
        <f t="shared" si="23"/>
        <v>0.88794926004228292</v>
      </c>
      <c r="AC74" s="278"/>
    </row>
    <row r="75" spans="1:29" ht="15.75" customHeight="1">
      <c r="A75" s="281"/>
      <c r="B75" s="92" t="s">
        <v>111</v>
      </c>
      <c r="C75" s="263" t="s">
        <v>116</v>
      </c>
      <c r="D75" s="264"/>
      <c r="E75" s="93">
        <v>17.89</v>
      </c>
      <c r="F75" s="94">
        <v>2331</v>
      </c>
      <c r="G75" s="95">
        <f t="shared" si="24"/>
        <v>41701.590000000004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2935.1521511017831</v>
      </c>
      <c r="N75" s="99">
        <f t="shared" si="18"/>
        <v>733.78803777544579</v>
      </c>
      <c r="O75" s="101">
        <f t="shared" si="19"/>
        <v>0</v>
      </c>
      <c r="P75" s="102">
        <f t="shared" si="20"/>
        <v>-91.211962224554213</v>
      </c>
      <c r="Q75" s="103">
        <f t="shared" si="21"/>
        <v>0.88944004578841918</v>
      </c>
      <c r="R75" s="273"/>
      <c r="S75" s="1">
        <v>0.30440972222222223</v>
      </c>
      <c r="T75" s="2">
        <v>0.33750000000000002</v>
      </c>
      <c r="U75" s="104">
        <v>7.3500000000000298</v>
      </c>
      <c r="V75" s="105">
        <v>47.650000000000013</v>
      </c>
      <c r="W75" s="106"/>
      <c r="X75" s="107"/>
      <c r="Y75" s="265"/>
      <c r="Z75" s="266"/>
      <c r="AA75" s="111">
        <f t="shared" si="22"/>
        <v>-364.84784889821685</v>
      </c>
      <c r="AB75" s="103">
        <f t="shared" si="23"/>
        <v>0.88944004578841918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21.45</v>
      </c>
      <c r="F76" s="94">
        <v>3776</v>
      </c>
      <c r="G76" s="95">
        <f t="shared" si="24"/>
        <v>80995.199999999997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2930.2866997197657</v>
      </c>
      <c r="N76" s="99">
        <f t="shared" si="18"/>
        <v>976.7622332399219</v>
      </c>
      <c r="O76" s="101">
        <f t="shared" si="19"/>
        <v>0</v>
      </c>
      <c r="P76" s="102">
        <f t="shared" si="20"/>
        <v>-123.2377667600781</v>
      </c>
      <c r="Q76" s="103">
        <f t="shared" si="21"/>
        <v>0.88796566658174714</v>
      </c>
      <c r="R76" s="273"/>
      <c r="S76" s="1">
        <v>0.34236111111111106</v>
      </c>
      <c r="T76" s="2">
        <v>0.39605324074074072</v>
      </c>
      <c r="U76" s="104">
        <v>6.9999999999998952</v>
      </c>
      <c r="V76" s="105">
        <v>77.316666666666706</v>
      </c>
      <c r="W76" s="106"/>
      <c r="X76" s="107"/>
      <c r="Y76" s="265"/>
      <c r="Z76" s="266"/>
      <c r="AA76" s="111">
        <f t="shared" si="22"/>
        <v>-369.71330028023431</v>
      </c>
      <c r="AB76" s="103">
        <f t="shared" si="23"/>
        <v>0.88796566658174714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3780</v>
      </c>
      <c r="G77" s="95">
        <f t="shared" si="24"/>
        <v>62974.8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2928.9711579853574</v>
      </c>
      <c r="N77" s="99">
        <f t="shared" si="18"/>
        <v>732.24278949633936</v>
      </c>
      <c r="O77" s="101">
        <f t="shared" si="19"/>
        <v>0</v>
      </c>
      <c r="P77" s="102">
        <f t="shared" si="20"/>
        <v>-92.757210503660644</v>
      </c>
      <c r="Q77" s="103">
        <f t="shared" si="21"/>
        <v>0.88756701757132039</v>
      </c>
      <c r="R77" s="273"/>
      <c r="S77" s="1">
        <v>0.39999999999999991</v>
      </c>
      <c r="T77" s="2">
        <v>0.45377314814814818</v>
      </c>
      <c r="U77" s="104">
        <v>5.6833333333332359</v>
      </c>
      <c r="V77" s="105">
        <v>77.433333333333508</v>
      </c>
      <c r="W77" s="106"/>
      <c r="X77" s="107"/>
      <c r="Y77" s="265"/>
      <c r="Z77" s="266"/>
      <c r="AA77" s="111">
        <f t="shared" si="22"/>
        <v>-371.02884201464258</v>
      </c>
      <c r="AB77" s="103">
        <f t="shared" si="23"/>
        <v>0.88756701757132039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2932.8682118817496</v>
      </c>
      <c r="N89" s="139">
        <f>M89/L89</f>
        <v>733.21705297043741</v>
      </c>
      <c r="O89" s="140">
        <f>L89-I89</f>
        <v>0</v>
      </c>
      <c r="P89" s="141">
        <f>N89-K89</f>
        <v>-91.782947029562592</v>
      </c>
      <c r="Q89" s="142">
        <f>N89/K89</f>
        <v>0.88874794299446958</v>
      </c>
      <c r="R89" s="274"/>
      <c r="S89" s="143">
        <f>S73</f>
        <v>0.25</v>
      </c>
      <c r="T89" s="144">
        <f>INDEX(T73:T88,COUNTA(T73:T88))</f>
        <v>0.45377314814814818</v>
      </c>
      <c r="U89" s="145"/>
      <c r="V89" s="156"/>
      <c r="W89" s="89"/>
      <c r="X89" s="91"/>
      <c r="Y89" s="261"/>
      <c r="Z89" s="262"/>
      <c r="AA89" s="157">
        <f>M89-J89</f>
        <v>-367.13178811825037</v>
      </c>
      <c r="AB89" s="142">
        <f>M89/J89</f>
        <v>0.88874794299446958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1361</v>
      </c>
      <c r="G90" s="159">
        <f t="shared" ref="G90:G93" si="29">E90*F90</f>
        <v>24742.98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3095.135818066959</v>
      </c>
      <c r="N90" s="163">
        <f>M90/L90</f>
        <v>1031.7119393556529</v>
      </c>
      <c r="O90" s="165">
        <f>L90-I90</f>
        <v>0</v>
      </c>
      <c r="P90" s="166">
        <f>N90-K90</f>
        <v>-168.28806064434707</v>
      </c>
      <c r="Q90" s="152">
        <f>N90/K90</f>
        <v>0.85975994946304413</v>
      </c>
      <c r="R90" s="272">
        <f>Q106</f>
        <v>0.86644492204005796</v>
      </c>
      <c r="S90" s="167">
        <v>0.25</v>
      </c>
      <c r="T90" s="168">
        <v>0.26832175925925927</v>
      </c>
      <c r="U90" s="169"/>
      <c r="V90" s="170">
        <v>26.383333333333354</v>
      </c>
      <c r="W90" s="173"/>
      <c r="X90" s="151"/>
      <c r="Y90" s="275"/>
      <c r="Z90" s="276"/>
      <c r="AA90" s="109">
        <f>M90-J90</f>
        <v>-504.86418193304098</v>
      </c>
      <c r="AB90" s="152">
        <f>M90/J90</f>
        <v>0.85975994946304413</v>
      </c>
      <c r="AC90" s="277">
        <f>AB106</f>
        <v>0.86644492204005807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1888</v>
      </c>
      <c r="G91" s="95">
        <f t="shared" si="29"/>
        <v>34323.839999999997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3096.4920273348507</v>
      </c>
      <c r="N91" s="99">
        <f>M91/L91</f>
        <v>1032.1640091116169</v>
      </c>
      <c r="O91" s="101">
        <f>L91-I91</f>
        <v>0</v>
      </c>
      <c r="P91" s="102">
        <f>N91-K91</f>
        <v>-167.83599088838309</v>
      </c>
      <c r="Q91" s="103">
        <f>N91/K91</f>
        <v>0.86013667425968077</v>
      </c>
      <c r="R91" s="273"/>
      <c r="S91" s="1">
        <v>0.28153935185185186</v>
      </c>
      <c r="T91" s="2">
        <v>0.30694444444444446</v>
      </c>
      <c r="U91" s="104">
        <v>19.033333333333324</v>
      </c>
      <c r="V91" s="105">
        <v>36.58333333333335</v>
      </c>
      <c r="W91" s="106"/>
      <c r="X91" s="107"/>
      <c r="Y91" s="265"/>
      <c r="Z91" s="266"/>
      <c r="AA91" s="111">
        <f>M91-J91</f>
        <v>-503.50797266514928</v>
      </c>
      <c r="AB91" s="103">
        <f>M91/J91</f>
        <v>0.86013667425968077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4715</v>
      </c>
      <c r="G92" s="95">
        <f t="shared" si="29"/>
        <v>67330.2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3099.1418659850306</v>
      </c>
      <c r="N92" s="99">
        <f>M92/L92</f>
        <v>1033.0472886616769</v>
      </c>
      <c r="O92" s="101">
        <f>L92-I92</f>
        <v>0</v>
      </c>
      <c r="P92" s="102">
        <f>N92-K92</f>
        <v>-166.95271133832307</v>
      </c>
      <c r="Q92" s="103">
        <f>N92/K92</f>
        <v>0.8608727405513974</v>
      </c>
      <c r="R92" s="273"/>
      <c r="S92" s="1">
        <v>0.31944444444444448</v>
      </c>
      <c r="T92" s="2">
        <v>0.38283564814814813</v>
      </c>
      <c r="U92" s="104">
        <v>18.000000000000014</v>
      </c>
      <c r="V92" s="105">
        <v>91.283333333333275</v>
      </c>
      <c r="W92" s="106"/>
      <c r="X92" s="107"/>
      <c r="Y92" s="265"/>
      <c r="Z92" s="266"/>
      <c r="AA92" s="111">
        <f>M92-J92</f>
        <v>-500.85813401496944</v>
      </c>
      <c r="AB92" s="103">
        <f>M92/J92</f>
        <v>0.8608727405513974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4177</v>
      </c>
      <c r="G93" s="95">
        <f t="shared" si="29"/>
        <v>58603.31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2666.1702127659601</v>
      </c>
      <c r="N93" s="99">
        <f>M93/L93</f>
        <v>888.72340425532002</v>
      </c>
      <c r="O93" s="101">
        <f>L93-I93</f>
        <v>0</v>
      </c>
      <c r="P93" s="102">
        <f>N93-K93</f>
        <v>-111.27659574467998</v>
      </c>
      <c r="Q93" s="103">
        <f>N93/K93</f>
        <v>0.88872340425532004</v>
      </c>
      <c r="R93" s="273"/>
      <c r="S93" s="1">
        <v>0.39375000000000004</v>
      </c>
      <c r="T93" s="2">
        <v>0.45902777777777776</v>
      </c>
      <c r="U93" s="104">
        <v>15.716666666666752</v>
      </c>
      <c r="V93" s="105">
        <v>93.999999999999901</v>
      </c>
      <c r="W93" s="106"/>
      <c r="X93" s="107"/>
      <c r="Y93" s="265"/>
      <c r="Z93" s="266"/>
      <c r="AA93" s="111">
        <f>M93-J93</f>
        <v>-333.82978723403994</v>
      </c>
      <c r="AB93" s="103">
        <f>M93/J93</f>
        <v>0.88872340425532004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2989.2349810382002</v>
      </c>
      <c r="N106" s="139">
        <f t="shared" ref="N106:N112" si="34">M106/L106</f>
        <v>996.4116603460667</v>
      </c>
      <c r="O106" s="140">
        <f t="shared" ref="O106:O112" si="35">L106-I106</f>
        <v>0</v>
      </c>
      <c r="P106" s="141">
        <f t="shared" ref="P106:P112" si="36">N106-K106</f>
        <v>-153.5883396539333</v>
      </c>
      <c r="Q106" s="142">
        <f t="shared" ref="Q106:Q112" si="37">N106/K106</f>
        <v>0.86644492204005796</v>
      </c>
      <c r="R106" s="274"/>
      <c r="S106" s="143">
        <f>S90</f>
        <v>0.25</v>
      </c>
      <c r="T106" s="144">
        <f>INDEX(T90:T105,COUNTA(T90:T105))</f>
        <v>0.45902777777777776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-460.7650189617998</v>
      </c>
      <c r="AB106" s="142">
        <f t="shared" ref="AB106:AB112" si="39">M106/J106</f>
        <v>0.86644492204005807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1288</v>
      </c>
      <c r="G107" s="159">
        <f t="shared" ref="G107:G112" si="40">E107*F107</f>
        <v>32238.640000000003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2903.4439574201683</v>
      </c>
      <c r="N107" s="163">
        <f t="shared" si="34"/>
        <v>725.86098935504208</v>
      </c>
      <c r="O107" s="165">
        <f t="shared" si="35"/>
        <v>0</v>
      </c>
      <c r="P107" s="166">
        <f t="shared" si="36"/>
        <v>-99.139010644957921</v>
      </c>
      <c r="Q107" s="152">
        <f t="shared" si="37"/>
        <v>0.8798315022485359</v>
      </c>
      <c r="R107" s="272">
        <f>Q123</f>
        <v>0.88313756273769228</v>
      </c>
      <c r="S107" s="167">
        <v>0.25026620370370373</v>
      </c>
      <c r="T107" s="168">
        <v>0.26874999999999999</v>
      </c>
      <c r="U107" s="169"/>
      <c r="V107" s="170">
        <v>26.616666666666617</v>
      </c>
      <c r="W107" s="168"/>
      <c r="X107" s="171"/>
      <c r="Y107" s="275"/>
      <c r="Z107" s="276"/>
      <c r="AA107" s="109">
        <f t="shared" si="38"/>
        <v>-396.55604257983168</v>
      </c>
      <c r="AB107" s="152">
        <f t="shared" si="39"/>
        <v>0.8798315022485359</v>
      </c>
      <c r="AC107" s="277">
        <f>AB123</f>
        <v>0.88313756273769228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998</v>
      </c>
      <c r="G108" s="95">
        <f t="shared" si="40"/>
        <v>25399.1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2902.1001615508885</v>
      </c>
      <c r="N108" s="99">
        <f t="shared" si="34"/>
        <v>725.52504038772213</v>
      </c>
      <c r="O108" s="101">
        <f t="shared" si="35"/>
        <v>0</v>
      </c>
      <c r="P108" s="102">
        <f t="shared" si="36"/>
        <v>-99.474959612277871</v>
      </c>
      <c r="Q108" s="103">
        <f t="shared" si="37"/>
        <v>0.87942429137905709</v>
      </c>
      <c r="R108" s="273"/>
      <c r="S108" s="1">
        <v>0.27942129629629631</v>
      </c>
      <c r="T108" s="2">
        <v>0.29375000000000001</v>
      </c>
      <c r="U108" s="104">
        <v>15.366666666666697</v>
      </c>
      <c r="V108" s="105">
        <v>20.633333333333333</v>
      </c>
      <c r="W108" s="106"/>
      <c r="X108" s="113"/>
      <c r="Y108" s="265"/>
      <c r="Z108" s="266"/>
      <c r="AA108" s="111">
        <f t="shared" si="38"/>
        <v>-397.89983844911148</v>
      </c>
      <c r="AB108" s="103">
        <f t="shared" si="39"/>
        <v>0.87942429137905709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191</v>
      </c>
      <c r="G109" s="95">
        <f t="shared" si="40"/>
        <v>5105.43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2901.2658227848265</v>
      </c>
      <c r="N109" s="99">
        <f t="shared" si="34"/>
        <v>725.31645569620662</v>
      </c>
      <c r="O109" s="101">
        <f t="shared" si="35"/>
        <v>0</v>
      </c>
      <c r="P109" s="102">
        <f t="shared" si="36"/>
        <v>-99.683544303793383</v>
      </c>
      <c r="Q109" s="103">
        <f t="shared" si="37"/>
        <v>0.8791714614499474</v>
      </c>
      <c r="R109" s="273"/>
      <c r="S109" s="1">
        <v>0.30628472222222225</v>
      </c>
      <c r="T109" s="2">
        <v>0.30902777777777779</v>
      </c>
      <c r="U109" s="104">
        <v>18.050000000000026</v>
      </c>
      <c r="V109" s="105">
        <v>3.949999999999978</v>
      </c>
      <c r="W109" s="106"/>
      <c r="X109" s="113"/>
      <c r="Y109" s="265"/>
      <c r="Z109" s="266"/>
      <c r="AA109" s="111">
        <f t="shared" si="38"/>
        <v>-398.73417721517353</v>
      </c>
      <c r="AB109" s="103">
        <f t="shared" si="39"/>
        <v>0.8791714614499474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1690</v>
      </c>
      <c r="G110" s="95">
        <f t="shared" si="40"/>
        <v>50700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2677.8169014084542</v>
      </c>
      <c r="N110" s="99">
        <f t="shared" si="34"/>
        <v>669.45422535211355</v>
      </c>
      <c r="O110" s="101">
        <f t="shared" si="35"/>
        <v>0</v>
      </c>
      <c r="P110" s="102">
        <f t="shared" si="36"/>
        <v>-80.545774647886446</v>
      </c>
      <c r="Q110" s="103">
        <f t="shared" si="37"/>
        <v>0.8926056338028181</v>
      </c>
      <c r="R110" s="273"/>
      <c r="S110" s="1">
        <v>0.31953703703703706</v>
      </c>
      <c r="T110" s="2">
        <v>0.34583333333333333</v>
      </c>
      <c r="U110" s="104">
        <v>15.133333333333354</v>
      </c>
      <c r="V110" s="105">
        <v>37.866666666666617</v>
      </c>
      <c r="W110" s="106"/>
      <c r="X110" s="107"/>
      <c r="Y110" s="265"/>
      <c r="Z110" s="266"/>
      <c r="AA110" s="111">
        <f t="shared" si="38"/>
        <v>-322.18309859154579</v>
      </c>
      <c r="AB110" s="103">
        <f t="shared" si="39"/>
        <v>0.8926056338028181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1522</v>
      </c>
      <c r="G111" s="95">
        <f t="shared" si="40"/>
        <v>37776.04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2895.9830866807661</v>
      </c>
      <c r="N111" s="99">
        <f t="shared" si="34"/>
        <v>723.99577167019152</v>
      </c>
      <c r="O111" s="101">
        <f t="shared" si="35"/>
        <v>0</v>
      </c>
      <c r="P111" s="102">
        <f t="shared" si="36"/>
        <v>-101.00422832980848</v>
      </c>
      <c r="Q111" s="103">
        <f t="shared" si="37"/>
        <v>0.87757063232750487</v>
      </c>
      <c r="R111" s="273"/>
      <c r="S111" s="1">
        <v>0.35726851851851854</v>
      </c>
      <c r="T111" s="2">
        <v>0.37916666666666665</v>
      </c>
      <c r="U111" s="104">
        <v>16.466666666666711</v>
      </c>
      <c r="V111" s="105">
        <v>31.533333333333282</v>
      </c>
      <c r="W111" s="106"/>
      <c r="X111" s="107"/>
      <c r="Y111" s="265"/>
      <c r="Z111" s="266"/>
      <c r="AA111" s="111">
        <f t="shared" si="38"/>
        <v>-404.01691331923394</v>
      </c>
      <c r="AB111" s="103">
        <f t="shared" si="39"/>
        <v>0.87757063232750487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2443</v>
      </c>
      <c r="G112" s="115">
        <f t="shared" si="40"/>
        <v>73290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2675.6312747185893</v>
      </c>
      <c r="N112" s="99">
        <f t="shared" si="34"/>
        <v>891.87709157286315</v>
      </c>
      <c r="O112" s="101">
        <f t="shared" si="35"/>
        <v>0</v>
      </c>
      <c r="P112" s="102">
        <f t="shared" si="36"/>
        <v>-108.12290842713685</v>
      </c>
      <c r="Q112" s="103">
        <f t="shared" si="37"/>
        <v>0.8918770915728631</v>
      </c>
      <c r="R112" s="273"/>
      <c r="S112" s="1">
        <v>0.39042824074074073</v>
      </c>
      <c r="T112" s="2">
        <v>0.4284722222222222</v>
      </c>
      <c r="U112" s="104">
        <v>16.216666666666669</v>
      </c>
      <c r="V112" s="105">
        <v>54.783333333333317</v>
      </c>
      <c r="W112" s="106"/>
      <c r="X112" s="4"/>
      <c r="Y112" s="265"/>
      <c r="Z112" s="266"/>
      <c r="AA112" s="111">
        <f t="shared" si="38"/>
        <v>-324.36872528141066</v>
      </c>
      <c r="AB112" s="103">
        <f t="shared" si="39"/>
        <v>0.8918770915728631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2826.0402007606153</v>
      </c>
      <c r="N123" s="139">
        <f>M123/L123</f>
        <v>737.22787845929088</v>
      </c>
      <c r="O123" s="140">
        <f>L123-I123</f>
        <v>0</v>
      </c>
      <c r="P123" s="141">
        <f>N123-K123</f>
        <v>-97.554730236361252</v>
      </c>
      <c r="Q123" s="142">
        <f>N123/K123</f>
        <v>0.88313756273769228</v>
      </c>
      <c r="R123" s="274"/>
      <c r="S123" s="143">
        <f>S107</f>
        <v>0.25026620370370373</v>
      </c>
      <c r="T123" s="144">
        <f>INDEX(T107:T122,COUNTA(T107:T122))</f>
        <v>0.4284722222222222</v>
      </c>
      <c r="U123" s="145"/>
      <c r="V123" s="156"/>
      <c r="W123" s="135"/>
      <c r="X123" s="139"/>
      <c r="Y123" s="261"/>
      <c r="Z123" s="262"/>
      <c r="AA123" s="157">
        <f>M123-J123</f>
        <v>-373.95979923938467</v>
      </c>
      <c r="AB123" s="142">
        <f>M123/J123</f>
        <v>0.88313756273769228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257</v>
      </c>
      <c r="G124" s="159">
        <f t="shared" ref="G124:G127" si="45">E124*F124</f>
        <v>3448.94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3168.493150684887</v>
      </c>
      <c r="N124" s="163">
        <f>M124/L124</f>
        <v>528.08219178081447</v>
      </c>
      <c r="O124" s="165">
        <f>L124-I124</f>
        <v>0</v>
      </c>
      <c r="P124" s="166">
        <f>N124-K124</f>
        <v>-71.917808219185531</v>
      </c>
      <c r="Q124" s="152">
        <f>N124/K124</f>
        <v>0.88013698630135739</v>
      </c>
      <c r="R124" s="272">
        <f>Q140</f>
        <v>0.8695493355811601</v>
      </c>
      <c r="S124" s="167">
        <v>0.7084259259259259</v>
      </c>
      <c r="T124" s="168">
        <v>0.71180555555555558</v>
      </c>
      <c r="U124" s="169"/>
      <c r="V124" s="170">
        <v>4.8666666666667346</v>
      </c>
      <c r="W124" s="168"/>
      <c r="X124" s="171"/>
      <c r="Y124" s="275"/>
      <c r="Z124" s="276"/>
      <c r="AA124" s="109">
        <f>M124-J124</f>
        <v>-431.50684931511296</v>
      </c>
      <c r="AB124" s="152">
        <f>M124/J124</f>
        <v>0.8801369863013575</v>
      </c>
      <c r="AC124" s="277">
        <f>AB140</f>
        <v>0.86954933558116021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1507</v>
      </c>
      <c r="G125" s="95">
        <f t="shared" si="45"/>
        <v>38639.480000000003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3134.1421143847451</v>
      </c>
      <c r="N125" s="99">
        <f>M125/L125</f>
        <v>284.92201039861317</v>
      </c>
      <c r="O125" s="101">
        <f>L125-I125</f>
        <v>0</v>
      </c>
      <c r="P125" s="102">
        <f>N125-K125</f>
        <v>-42.350716874114084</v>
      </c>
      <c r="Q125" s="103">
        <f>N125/K125</f>
        <v>0.87059503177354025</v>
      </c>
      <c r="R125" s="273"/>
      <c r="S125" s="1">
        <v>0.71538194444444447</v>
      </c>
      <c r="T125" s="2">
        <v>0.73541666666666672</v>
      </c>
      <c r="U125" s="104">
        <v>5.1500000000000057</v>
      </c>
      <c r="V125" s="105">
        <v>28.850000000000033</v>
      </c>
      <c r="W125" s="106"/>
      <c r="X125" s="113"/>
      <c r="Y125" s="265"/>
      <c r="Z125" s="266"/>
      <c r="AA125" s="111">
        <f>M125-J125</f>
        <v>-465.85788561525487</v>
      </c>
      <c r="AB125" s="103">
        <f>M125/J125</f>
        <v>0.87059503177354036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1755</v>
      </c>
      <c r="G126" s="95">
        <f t="shared" si="45"/>
        <v>51807.6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3107.7225774717244</v>
      </c>
      <c r="N126" s="99">
        <f>M126/L126</f>
        <v>182.8072104395132</v>
      </c>
      <c r="O126" s="101">
        <f>L126-I126</f>
        <v>0</v>
      </c>
      <c r="P126" s="102">
        <f>N126-K126</f>
        <v>-28.957495442839729</v>
      </c>
      <c r="Q126" s="103">
        <f>N126/K126</f>
        <v>0.86325627151992346</v>
      </c>
      <c r="R126" s="273"/>
      <c r="S126" s="1">
        <v>0.73966435185185186</v>
      </c>
      <c r="T126" s="2">
        <v>0.7631944444444444</v>
      </c>
      <c r="U126" s="104">
        <v>6.1166666666666103</v>
      </c>
      <c r="V126" s="105">
        <v>33.883333333333248</v>
      </c>
      <c r="W126" s="106"/>
      <c r="X126" s="113"/>
      <c r="Y126" s="265"/>
      <c r="Z126" s="266"/>
      <c r="AA126" s="111">
        <f>M126-J126</f>
        <v>-492.27742252827557</v>
      </c>
      <c r="AB126" s="103">
        <f>M126/J126</f>
        <v>0.86325627151992346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1852</v>
      </c>
      <c r="G127" s="95">
        <f t="shared" si="45"/>
        <v>55282.200000000004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3111.1525898273508</v>
      </c>
      <c r="N127" s="99">
        <f>M127/L127</f>
        <v>183.00897587219711</v>
      </c>
      <c r="O127" s="101">
        <f>L127-I127</f>
        <v>0</v>
      </c>
      <c r="P127" s="102">
        <f>N127-K127</f>
        <v>-28.755730010155816</v>
      </c>
      <c r="Q127" s="103">
        <f>N127/K127</f>
        <v>0.86420905272981974</v>
      </c>
      <c r="R127" s="273"/>
      <c r="S127" s="1">
        <v>0.76686342592592593</v>
      </c>
      <c r="T127" s="2">
        <v>0.79166666666666663</v>
      </c>
      <c r="U127" s="104">
        <v>5.2833333333334132</v>
      </c>
      <c r="V127" s="105">
        <v>35.716666666666598</v>
      </c>
      <c r="W127" s="106"/>
      <c r="X127" s="107"/>
      <c r="Y127" s="265"/>
      <c r="Z127" s="266"/>
      <c r="AA127" s="111">
        <f>M127-J127</f>
        <v>-488.84741017264923</v>
      </c>
      <c r="AB127" s="103">
        <f>M127/J127</f>
        <v>0.86420905272981963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3130.3776080921766</v>
      </c>
      <c r="N140" s="139">
        <f>M140/L140</f>
        <v>245.51981239938641</v>
      </c>
      <c r="O140" s="140">
        <f>L140-I140</f>
        <v>0</v>
      </c>
      <c r="P140" s="141">
        <f>N140-K140</f>
        <v>-36.833128777084198</v>
      </c>
      <c r="Q140" s="142">
        <f>N140/K140</f>
        <v>0.8695493355811601</v>
      </c>
      <c r="R140" s="274"/>
      <c r="S140" s="143">
        <f>S124</f>
        <v>0.7084259259259259</v>
      </c>
      <c r="T140" s="144">
        <f>INDEX(T124:T139,COUNTA(T124:T139))</f>
        <v>0.79166666666666663</v>
      </c>
      <c r="U140" s="145"/>
      <c r="V140" s="156"/>
      <c r="W140" s="135"/>
      <c r="X140" s="139"/>
      <c r="Y140" s="261"/>
      <c r="Z140" s="262"/>
      <c r="AA140" s="157">
        <f>M140-J140</f>
        <v>-469.62239190782338</v>
      </c>
      <c r="AB140" s="142">
        <f>M140/J140</f>
        <v>0.86954933558116021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929</v>
      </c>
      <c r="G141" s="159">
        <f t="shared" ref="G141:G144" si="49">E141*F141</f>
        <v>25621.82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2629.2452830188731</v>
      </c>
      <c r="N141" s="163">
        <f>M141/L141</f>
        <v>657.31132075471828</v>
      </c>
      <c r="O141" s="165">
        <f>L141-I141</f>
        <v>0</v>
      </c>
      <c r="P141" s="166">
        <f>N141-K141</f>
        <v>-92.688679245281719</v>
      </c>
      <c r="Q141" s="152">
        <f>N141/K141</f>
        <v>0.87641509433962439</v>
      </c>
      <c r="R141" s="272">
        <f>Q157</f>
        <v>0.88279419623078048</v>
      </c>
      <c r="S141" s="167">
        <v>0.70833333333333337</v>
      </c>
      <c r="T141" s="168">
        <v>0.72305555555555556</v>
      </c>
      <c r="U141" s="169"/>
      <c r="V141" s="170">
        <v>21.199999999999957</v>
      </c>
      <c r="W141" s="173"/>
      <c r="X141" s="151"/>
      <c r="Y141" s="275"/>
      <c r="Z141" s="276"/>
      <c r="AA141" s="109">
        <f>M141-J141</f>
        <v>-370.75471698112688</v>
      </c>
      <c r="AB141" s="152">
        <f>M141/J141</f>
        <v>0.87641509433962439</v>
      </c>
      <c r="AC141" s="277">
        <f>AB157</f>
        <v>0.88279419623078048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693</v>
      </c>
      <c r="G142" s="95">
        <f t="shared" si="49"/>
        <v>16735.95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2628.8724973656444</v>
      </c>
      <c r="N142" s="99">
        <f>M142/L142</f>
        <v>657.21812434141111</v>
      </c>
      <c r="O142" s="101">
        <f>L142-I142</f>
        <v>0</v>
      </c>
      <c r="P142" s="102">
        <f>N142-K142</f>
        <v>-92.781875658588888</v>
      </c>
      <c r="Q142" s="103">
        <f>N142/K142</f>
        <v>0.87629083245521477</v>
      </c>
      <c r="R142" s="273"/>
      <c r="S142" s="1">
        <v>0.72721064814814818</v>
      </c>
      <c r="T142" s="2">
        <v>0.73819444444444449</v>
      </c>
      <c r="U142" s="104">
        <v>5.9833333333333627</v>
      </c>
      <c r="V142" s="105">
        <v>15.816666666666688</v>
      </c>
      <c r="W142" s="106"/>
      <c r="X142" s="107"/>
      <c r="Y142" s="265"/>
      <c r="Z142" s="266"/>
      <c r="AA142" s="111">
        <f>M142-J142</f>
        <v>-371.12750263435555</v>
      </c>
      <c r="AB142" s="103">
        <f>M142/J142</f>
        <v>0.87629083245521477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3171</v>
      </c>
      <c r="G143" s="95">
        <f t="shared" si="49"/>
        <v>52955.7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2930.8344030808721</v>
      </c>
      <c r="N143" s="99">
        <f>M143/L143</f>
        <v>976.94480102695741</v>
      </c>
      <c r="O143" s="101">
        <f>L143-I143</f>
        <v>0</v>
      </c>
      <c r="P143" s="102">
        <f>N143-K143</f>
        <v>-123.05519897304259</v>
      </c>
      <c r="Q143" s="103">
        <f>N143/K143</f>
        <v>0.88813163729723399</v>
      </c>
      <c r="R143" s="273"/>
      <c r="S143" s="1">
        <v>0.74241898148148144</v>
      </c>
      <c r="T143" s="2">
        <v>0.78749999999999998</v>
      </c>
      <c r="U143" s="104">
        <v>6.0833333333332185</v>
      </c>
      <c r="V143" s="105">
        <v>64.916666666666686</v>
      </c>
      <c r="W143" s="106"/>
      <c r="X143" s="107"/>
      <c r="Y143" s="265"/>
      <c r="Z143" s="266"/>
      <c r="AA143" s="111">
        <f>M143-J143</f>
        <v>-369.16559691912789</v>
      </c>
      <c r="AB143" s="103">
        <f>M143/J143</f>
        <v>0.88813163729723399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4954</v>
      </c>
      <c r="G144" s="95">
        <f t="shared" si="49"/>
        <v>88627.06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2934.2546890424433</v>
      </c>
      <c r="N144" s="99">
        <f>M144/L144</f>
        <v>733.56367226061082</v>
      </c>
      <c r="O144" s="101">
        <f>L144-I144</f>
        <v>0</v>
      </c>
      <c r="P144" s="102">
        <f>N144-K144</f>
        <v>-91.436327739389185</v>
      </c>
      <c r="Q144" s="103">
        <f>N144/K144</f>
        <v>0.8891680875886192</v>
      </c>
      <c r="R144" s="273"/>
      <c r="S144" s="1">
        <v>0.79166666666666652</v>
      </c>
      <c r="T144" s="2">
        <v>0.86201388888888886</v>
      </c>
      <c r="U144" s="104">
        <v>5.9999999999998188</v>
      </c>
      <c r="V144" s="105">
        <v>101.30000000000017</v>
      </c>
      <c r="W144" s="106"/>
      <c r="X144" s="107"/>
      <c r="Y144" s="265"/>
      <c r="Z144" s="266"/>
      <c r="AA144" s="111">
        <f>M144-J144</f>
        <v>-365.74531095755674</v>
      </c>
      <c r="AB144" s="103">
        <f>M144/J144</f>
        <v>0.8891680875886192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2780.8017181269583</v>
      </c>
      <c r="N157" s="139">
        <f>M157/L157</f>
        <v>741.54712483385561</v>
      </c>
      <c r="O157" s="140">
        <f>L157-I157</f>
        <v>0</v>
      </c>
      <c r="P157" s="141">
        <f>N157-K157</f>
        <v>-98.452875166144395</v>
      </c>
      <c r="Q157" s="142">
        <f>N157/K157</f>
        <v>0.88279419623078048</v>
      </c>
      <c r="R157" s="274"/>
      <c r="S157" s="143">
        <f>S141</f>
        <v>0.70833333333333337</v>
      </c>
      <c r="T157" s="144">
        <f>INDEX(T141:T156,COUNTA(T141:T156))</f>
        <v>0.86201388888888886</v>
      </c>
      <c r="U157" s="145"/>
      <c r="V157" s="156"/>
      <c r="W157" s="89"/>
      <c r="X157" s="91"/>
      <c r="Y157" s="261"/>
      <c r="Z157" s="262"/>
      <c r="AA157" s="157">
        <f>M157-J157</f>
        <v>-369.19828187304165</v>
      </c>
      <c r="AB157" s="142">
        <f>M157/J157</f>
        <v>0.88279419623078048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1494</v>
      </c>
      <c r="G158" s="159">
        <f t="shared" ref="G158:G160" si="54">E158*F158</f>
        <v>33286.32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2927.8170930865599</v>
      </c>
      <c r="N158" s="163">
        <f>M158/L158</f>
        <v>585.56341861731198</v>
      </c>
      <c r="O158" s="165">
        <f>L158-I158</f>
        <v>0</v>
      </c>
      <c r="P158" s="166">
        <f>N158-K158</f>
        <v>-74.436581382688018</v>
      </c>
      <c r="Q158" s="152">
        <f>N158/K158</f>
        <v>0.88721730093532114</v>
      </c>
      <c r="R158" s="272">
        <f>Q174</f>
        <v>0.88807134040543756</v>
      </c>
      <c r="S158" s="167">
        <v>0.70859953703703704</v>
      </c>
      <c r="T158" s="168">
        <v>0.72986111111111107</v>
      </c>
      <c r="U158" s="169"/>
      <c r="V158" s="170">
        <v>30.616666666666603</v>
      </c>
      <c r="W158" s="173"/>
      <c r="X158" s="151"/>
      <c r="Y158" s="275"/>
      <c r="Z158" s="276"/>
      <c r="AA158" s="109">
        <f>M158-J158</f>
        <v>-372.18290691344009</v>
      </c>
      <c r="AB158" s="152">
        <f>M158/J158</f>
        <v>0.88721730093532114</v>
      </c>
      <c r="AC158" s="277">
        <f>AB174</f>
        <v>0.88807134040543756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1031</v>
      </c>
      <c r="G159" s="95">
        <f t="shared" si="54"/>
        <v>18743.579999999998</v>
      </c>
      <c r="H159" s="96"/>
      <c r="I159" s="97">
        <v>4</v>
      </c>
      <c r="J159" s="98">
        <v>3300</v>
      </c>
      <c r="K159" s="99">
        <f t="shared" ref="K159:K196" si="55">J159/I159</f>
        <v>825</v>
      </c>
      <c r="L159" s="100">
        <v>4</v>
      </c>
      <c r="M159" s="98">
        <f>F159/V159*60</f>
        <v>2929.4396211523435</v>
      </c>
      <c r="N159" s="99">
        <f>M159/L159</f>
        <v>732.35990528808588</v>
      </c>
      <c r="O159" s="101">
        <f>L159-I159</f>
        <v>0</v>
      </c>
      <c r="P159" s="102">
        <f>N159-K159</f>
        <v>-92.640094711914116</v>
      </c>
      <c r="Q159" s="103">
        <f>N159/K159</f>
        <v>0.8877089761067708</v>
      </c>
      <c r="R159" s="273"/>
      <c r="S159" s="1">
        <v>0.73402777777777783</v>
      </c>
      <c r="T159" s="2">
        <v>0.74869212962962961</v>
      </c>
      <c r="U159" s="104">
        <v>6.0000000000001386</v>
      </c>
      <c r="V159" s="105">
        <v>21.116666666666557</v>
      </c>
      <c r="W159" s="106"/>
      <c r="X159" s="107"/>
      <c r="Y159" s="265"/>
      <c r="Z159" s="266"/>
      <c r="AA159" s="111">
        <f>M159-J159</f>
        <v>-370.56037884765647</v>
      </c>
      <c r="AB159" s="103">
        <f>M159/J159</f>
        <v>0.8877089761067708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7432</v>
      </c>
      <c r="G160" s="95">
        <f t="shared" si="54"/>
        <v>123817.12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2934.6495557749276</v>
      </c>
      <c r="N160" s="99">
        <f>M160/L160</f>
        <v>733.66238894373191</v>
      </c>
      <c r="O160" s="101">
        <f>L160-I160</f>
        <v>0</v>
      </c>
      <c r="P160" s="102">
        <f>N160-K160</f>
        <v>-91.337611056268088</v>
      </c>
      <c r="Q160" s="103">
        <f>N160/K160</f>
        <v>0.88928774417422052</v>
      </c>
      <c r="R160" s="273"/>
      <c r="S160" s="1">
        <v>0.7528125</v>
      </c>
      <c r="T160" s="2">
        <v>0.85833333333333328</v>
      </c>
      <c r="U160" s="104">
        <v>5.9333333333333549</v>
      </c>
      <c r="V160" s="105">
        <v>151.94999999999993</v>
      </c>
      <c r="W160" s="106"/>
      <c r="X160" s="107"/>
      <c r="Y160" s="265"/>
      <c r="Z160" s="266"/>
      <c r="AA160" s="111">
        <f>M160-J160</f>
        <v>-365.35044422507235</v>
      </c>
      <c r="AB160" s="103">
        <f>M160/J160</f>
        <v>0.88928774417422052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2930.6354233379438</v>
      </c>
      <c r="N174" s="139">
        <f>M174/L174</f>
        <v>676.30048230875627</v>
      </c>
      <c r="O174" s="140">
        <f>L174-I174</f>
        <v>0</v>
      </c>
      <c r="P174" s="141">
        <f>N174-K174</f>
        <v>-85.237979229705275</v>
      </c>
      <c r="Q174" s="142">
        <f>N174/K174</f>
        <v>0.88807134040543756</v>
      </c>
      <c r="R174" s="274"/>
      <c r="S174" s="143">
        <f>S158</f>
        <v>0.70859953703703704</v>
      </c>
      <c r="T174" s="144">
        <f>INDEX(T158:T173,COUNTA(T158:T173))</f>
        <v>0.85833333333333328</v>
      </c>
      <c r="U174" s="145"/>
      <c r="V174" s="156"/>
      <c r="W174" s="89"/>
      <c r="X174" s="91"/>
      <c r="Y174" s="261"/>
      <c r="Z174" s="262"/>
      <c r="AA174" s="157">
        <f>M174-J174</f>
        <v>-369.36457666205615</v>
      </c>
      <c r="AB174" s="142">
        <f>M174/J174</f>
        <v>0.88807134040543756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125</v>
      </c>
      <c r="D175" s="271"/>
      <c r="E175" s="158">
        <v>14.03</v>
      </c>
      <c r="F175" s="87">
        <v>1948</v>
      </c>
      <c r="G175" s="159">
        <f t="shared" ref="G175:G178" si="59">E175*F175</f>
        <v>27330.44</v>
      </c>
      <c r="H175" s="160">
        <v>2</v>
      </c>
      <c r="I175" s="161">
        <v>3</v>
      </c>
      <c r="J175" s="162">
        <v>3000</v>
      </c>
      <c r="K175" s="163">
        <f>J175/I175</f>
        <v>1000</v>
      </c>
      <c r="L175" s="164">
        <v>3</v>
      </c>
      <c r="M175" s="162">
        <f>F175/V175*60</f>
        <v>2665.4503990878006</v>
      </c>
      <c r="N175" s="163">
        <f>M175/L175</f>
        <v>888.48346636260021</v>
      </c>
      <c r="O175" s="165">
        <f>L175-I175</f>
        <v>0</v>
      </c>
      <c r="P175" s="166">
        <f>N175-K175</f>
        <v>-111.51653363739979</v>
      </c>
      <c r="Q175" s="152">
        <f>N175/K175</f>
        <v>0.88848346636260023</v>
      </c>
      <c r="R175" s="272">
        <f>Q191</f>
        <v>0.88091019594587183</v>
      </c>
      <c r="S175" s="167">
        <v>0.70843750000000005</v>
      </c>
      <c r="T175" s="168">
        <v>0.73888888888888893</v>
      </c>
      <c r="U175" s="169"/>
      <c r="V175" s="170">
        <v>43.84999999999998</v>
      </c>
      <c r="W175" s="173"/>
      <c r="X175" s="151"/>
      <c r="Y175" s="275"/>
      <c r="Z175" s="276"/>
      <c r="AA175" s="109">
        <f>M175-J175</f>
        <v>-334.54960091219937</v>
      </c>
      <c r="AB175" s="152">
        <f>M175/J175</f>
        <v>0.88848346636260023</v>
      </c>
      <c r="AC175" s="277">
        <f>AB191</f>
        <v>0.88091019594587194</v>
      </c>
    </row>
    <row r="176" spans="1:29" ht="15.75" customHeight="1">
      <c r="A176" s="281"/>
      <c r="B176" s="92" t="s">
        <v>111</v>
      </c>
      <c r="C176" s="263" t="s">
        <v>141</v>
      </c>
      <c r="D176" s="264"/>
      <c r="E176" s="93">
        <v>18.18</v>
      </c>
      <c r="F176" s="94">
        <v>1982</v>
      </c>
      <c r="G176" s="95">
        <f t="shared" si="59"/>
        <v>36032.76</v>
      </c>
      <c r="H176" s="96"/>
      <c r="I176" s="97">
        <v>4</v>
      </c>
      <c r="J176" s="98">
        <v>3000</v>
      </c>
      <c r="K176" s="99">
        <f t="shared" si="55"/>
        <v>750</v>
      </c>
      <c r="L176" s="100">
        <v>4</v>
      </c>
      <c r="M176" s="98">
        <f>F176/V176*60</f>
        <v>2668.3620044876566</v>
      </c>
      <c r="N176" s="99">
        <f>M176/L176</f>
        <v>667.09050112191414</v>
      </c>
      <c r="O176" s="101">
        <f>L176-I176</f>
        <v>0</v>
      </c>
      <c r="P176" s="102">
        <f>N176-K176</f>
        <v>-82.909498878085856</v>
      </c>
      <c r="Q176" s="103">
        <f>N176/K176</f>
        <v>0.88945400149588549</v>
      </c>
      <c r="R176" s="273"/>
      <c r="S176" s="1">
        <v>0.74891203703703701</v>
      </c>
      <c r="T176" s="2">
        <v>0.77986111111111112</v>
      </c>
      <c r="U176" s="104">
        <v>14.433333333333245</v>
      </c>
      <c r="V176" s="105">
        <v>44.566666666666706</v>
      </c>
      <c r="W176" s="106"/>
      <c r="X176" s="107"/>
      <c r="Y176" s="265"/>
      <c r="Z176" s="266"/>
      <c r="AA176" s="111">
        <f>M176-J176</f>
        <v>-331.63799551234342</v>
      </c>
      <c r="AB176" s="103">
        <f>M176/J176</f>
        <v>0.88945400149588549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4265</v>
      </c>
      <c r="G177" s="95">
        <f t="shared" si="59"/>
        <v>60904.2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3099.9394306480935</v>
      </c>
      <c r="N177" s="99">
        <f>M177/L177</f>
        <v>1033.3131435493644</v>
      </c>
      <c r="O177" s="101">
        <f>L177-I177</f>
        <v>0</v>
      </c>
      <c r="P177" s="102">
        <f>N177-K177</f>
        <v>-166.68685645063556</v>
      </c>
      <c r="Q177" s="103">
        <f>N177/K177</f>
        <v>0.86109428629113705</v>
      </c>
      <c r="R177" s="273"/>
      <c r="S177" s="1">
        <v>0.78989583333333335</v>
      </c>
      <c r="T177" s="2">
        <v>0.84722222222222221</v>
      </c>
      <c r="U177" s="104">
        <v>14.450000000000021</v>
      </c>
      <c r="V177" s="105">
        <v>82.549999999999955</v>
      </c>
      <c r="W177" s="106">
        <v>0.84722222222222221</v>
      </c>
      <c r="X177" s="107">
        <v>0.9009490740740741</v>
      </c>
      <c r="Y177" s="265"/>
      <c r="Z177" s="266"/>
      <c r="AA177" s="111">
        <f>M177-J177</f>
        <v>-500.06056935190645</v>
      </c>
      <c r="AB177" s="103">
        <f>M177/J177</f>
        <v>0.86109428629113705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5404</v>
      </c>
      <c r="G178" s="95">
        <f t="shared" si="59"/>
        <v>75818.12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2665.7166346944355</v>
      </c>
      <c r="N178" s="99">
        <f>M178/L178</f>
        <v>888.57221156481182</v>
      </c>
      <c r="O178" s="101">
        <f>L178-I178</f>
        <v>0</v>
      </c>
      <c r="P178" s="102">
        <f>N178-K178</f>
        <v>-111.42778843518818</v>
      </c>
      <c r="Q178" s="103">
        <f>N178/K178</f>
        <v>0.88857221156481181</v>
      </c>
      <c r="R178" s="273"/>
      <c r="S178" s="1">
        <v>0.9009490740740741</v>
      </c>
      <c r="T178" s="2">
        <v>0.98541666666666672</v>
      </c>
      <c r="U178" s="104">
        <v>77.366666666666717</v>
      </c>
      <c r="V178" s="105">
        <v>121.63333333333338</v>
      </c>
      <c r="W178" s="106"/>
      <c r="X178" s="107"/>
      <c r="Y178" s="265"/>
      <c r="Z178" s="266"/>
      <c r="AA178" s="111">
        <f>M178-J178</f>
        <v>-334.28336530556453</v>
      </c>
      <c r="AB178" s="103">
        <f>M178/J178</f>
        <v>0.88857221156481181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2774.8671172294967</v>
      </c>
      <c r="N191" s="139">
        <f t="shared" ref="N191:N196" si="63">M191/L191</f>
        <v>853.8052668398451</v>
      </c>
      <c r="O191" s="140">
        <f t="shared" ref="O191:O196" si="64">L191-I191</f>
        <v>0</v>
      </c>
      <c r="P191" s="141">
        <f t="shared" ref="P191:P196" si="65">N191-K191</f>
        <v>-115.42550239092418</v>
      </c>
      <c r="Q191" s="142">
        <f t="shared" ref="Q191:Q196" si="66">N191/K191</f>
        <v>0.88091019594587183</v>
      </c>
      <c r="R191" s="274"/>
      <c r="S191" s="143">
        <f>S175</f>
        <v>0.70843750000000005</v>
      </c>
      <c r="T191" s="144">
        <f>INDEX(T175:T190,COUNTA(T175:T190))</f>
        <v>0.98541666666666672</v>
      </c>
      <c r="U191" s="145"/>
      <c r="V191" s="156"/>
      <c r="W191" s="89"/>
      <c r="X191" s="91"/>
      <c r="Y191" s="261"/>
      <c r="Z191" s="262"/>
      <c r="AA191" s="157">
        <f t="shared" ref="AA191:AA196" si="67">M191-J191</f>
        <v>-375.13288277050333</v>
      </c>
      <c r="AB191" s="142">
        <f t="shared" ref="AB191:AB196" si="68">M191/J191</f>
        <v>0.88091019594587194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139</v>
      </c>
      <c r="D192" s="271"/>
      <c r="E192" s="158">
        <v>18.18</v>
      </c>
      <c r="F192" s="87">
        <v>1583</v>
      </c>
      <c r="G192" s="159">
        <f t="shared" ref="G192:G196" si="69">E192*F192</f>
        <v>28778.94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3095.4915806626937</v>
      </c>
      <c r="N192" s="163">
        <f t="shared" si="63"/>
        <v>1031.8305268875645</v>
      </c>
      <c r="O192" s="165">
        <f t="shared" si="64"/>
        <v>0</v>
      </c>
      <c r="P192" s="166">
        <f t="shared" si="65"/>
        <v>-168.16947311243553</v>
      </c>
      <c r="Q192" s="152">
        <f t="shared" si="66"/>
        <v>0.85985877240630371</v>
      </c>
      <c r="R192" s="272">
        <f>Q208</f>
        <v>0.86720977845921432</v>
      </c>
      <c r="S192" s="167">
        <v>0.70855324074074078</v>
      </c>
      <c r="T192" s="168">
        <v>0.72986111111111107</v>
      </c>
      <c r="U192" s="169"/>
      <c r="V192" s="170">
        <v>30.683333333333227</v>
      </c>
      <c r="W192" s="168"/>
      <c r="X192" s="171"/>
      <c r="Y192" s="275"/>
      <c r="Z192" s="276"/>
      <c r="AA192" s="174">
        <f t="shared" si="67"/>
        <v>-504.50841933730635</v>
      </c>
      <c r="AB192" s="152">
        <f t="shared" si="68"/>
        <v>0.85985877240630382</v>
      </c>
      <c r="AC192" s="277">
        <f>AB208</f>
        <v>0.86720977845921432</v>
      </c>
    </row>
    <row r="193" spans="1:29" ht="15.75" customHeight="1">
      <c r="A193" s="268"/>
      <c r="B193" s="92" t="s">
        <v>111</v>
      </c>
      <c r="C193" s="263" t="s">
        <v>135</v>
      </c>
      <c r="D193" s="264"/>
      <c r="E193" s="93">
        <v>24.82</v>
      </c>
      <c r="F193" s="94">
        <v>2390</v>
      </c>
      <c r="G193" s="95">
        <f t="shared" si="69"/>
        <v>59319.8</v>
      </c>
      <c r="H193" s="96"/>
      <c r="I193" s="97">
        <v>4</v>
      </c>
      <c r="J193" s="98">
        <v>3300</v>
      </c>
      <c r="K193" s="99">
        <f t="shared" si="55"/>
        <v>825</v>
      </c>
      <c r="L193" s="100">
        <v>4</v>
      </c>
      <c r="M193" s="98">
        <f>F193/V193*60</f>
        <v>2894.0464177598346</v>
      </c>
      <c r="N193" s="99">
        <f t="shared" si="63"/>
        <v>723.51160443995866</v>
      </c>
      <c r="O193" s="101">
        <f t="shared" si="64"/>
        <v>0</v>
      </c>
      <c r="P193" s="102">
        <f t="shared" si="65"/>
        <v>-101.48839556004134</v>
      </c>
      <c r="Q193" s="103">
        <f t="shared" si="66"/>
        <v>0.87698376295752567</v>
      </c>
      <c r="R193" s="273"/>
      <c r="S193" s="1">
        <v>0.73989583333333331</v>
      </c>
      <c r="T193" s="2">
        <v>0.77430555555555558</v>
      </c>
      <c r="U193" s="104">
        <v>14.450000000000021</v>
      </c>
      <c r="V193" s="105">
        <v>49.550000000000068</v>
      </c>
      <c r="W193" s="106"/>
      <c r="X193" s="113"/>
      <c r="Y193" s="265"/>
      <c r="Z193" s="266"/>
      <c r="AA193" s="175">
        <f t="shared" si="67"/>
        <v>-405.95358224016536</v>
      </c>
      <c r="AB193" s="103">
        <f t="shared" si="68"/>
        <v>0.87698376295752567</v>
      </c>
      <c r="AC193" s="278"/>
    </row>
    <row r="194" spans="1:29" ht="15.75" customHeight="1">
      <c r="A194" s="268"/>
      <c r="B194" s="92" t="s">
        <v>111</v>
      </c>
      <c r="C194" s="263" t="s">
        <v>140</v>
      </c>
      <c r="D194" s="264"/>
      <c r="E194" s="93">
        <v>25.03</v>
      </c>
      <c r="F194" s="94">
        <v>1957</v>
      </c>
      <c r="G194" s="95">
        <f t="shared" si="69"/>
        <v>48983.71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>F194/V194*60</f>
        <v>2904.0395713108014</v>
      </c>
      <c r="N194" s="99">
        <f t="shared" si="63"/>
        <v>726.00989282770036</v>
      </c>
      <c r="O194" s="101">
        <f t="shared" si="64"/>
        <v>0</v>
      </c>
      <c r="P194" s="102">
        <f t="shared" si="65"/>
        <v>-98.990107172299645</v>
      </c>
      <c r="Q194" s="103">
        <f t="shared" si="66"/>
        <v>0.88001199130630348</v>
      </c>
      <c r="R194" s="273"/>
      <c r="S194" s="1">
        <v>0.78402777777777777</v>
      </c>
      <c r="T194" s="2">
        <v>0.81210648148148146</v>
      </c>
      <c r="U194" s="104">
        <v>13.99999999999995</v>
      </c>
      <c r="V194" s="105">
        <v>40.433333333333309</v>
      </c>
      <c r="W194" s="106"/>
      <c r="X194" s="113"/>
      <c r="Y194" s="265"/>
      <c r="Z194" s="266"/>
      <c r="AA194" s="175">
        <f t="shared" si="67"/>
        <v>-395.96042868919858</v>
      </c>
      <c r="AB194" s="103">
        <f t="shared" si="68"/>
        <v>0.88001199130630348</v>
      </c>
      <c r="AC194" s="278"/>
    </row>
    <row r="195" spans="1:29" ht="15.75" customHeight="1">
      <c r="A195" s="268"/>
      <c r="B195" s="92" t="s">
        <v>111</v>
      </c>
      <c r="C195" s="263" t="s">
        <v>138</v>
      </c>
      <c r="D195" s="264"/>
      <c r="E195" s="93">
        <v>18.18</v>
      </c>
      <c r="F195" s="94">
        <v>3447</v>
      </c>
      <c r="G195" s="95">
        <f t="shared" si="69"/>
        <v>62666.46</v>
      </c>
      <c r="H195" s="96"/>
      <c r="I195" s="97">
        <v>3</v>
      </c>
      <c r="J195" s="98">
        <v>3600</v>
      </c>
      <c r="K195" s="99">
        <f t="shared" si="55"/>
        <v>1200</v>
      </c>
      <c r="L195" s="100">
        <v>3</v>
      </c>
      <c r="M195" s="98">
        <f>F195/V195*60</f>
        <v>3096.1077844311353</v>
      </c>
      <c r="N195" s="99">
        <f t="shared" si="63"/>
        <v>1032.0359281437118</v>
      </c>
      <c r="O195" s="101">
        <f t="shared" si="64"/>
        <v>0</v>
      </c>
      <c r="P195" s="102">
        <f t="shared" si="65"/>
        <v>-167.96407185628823</v>
      </c>
      <c r="Q195" s="103">
        <f t="shared" si="66"/>
        <v>0.86002994011975986</v>
      </c>
      <c r="R195" s="273"/>
      <c r="S195" s="1">
        <v>0.8223611111111111</v>
      </c>
      <c r="T195" s="2">
        <v>0.86875000000000002</v>
      </c>
      <c r="U195" s="104">
        <v>14.766666666666683</v>
      </c>
      <c r="V195" s="105">
        <v>66.800000000000054</v>
      </c>
      <c r="W195" s="106">
        <v>0.86875000000000002</v>
      </c>
      <c r="X195" s="107">
        <v>0.92361111111111094</v>
      </c>
      <c r="Y195" s="265"/>
      <c r="Z195" s="266"/>
      <c r="AA195" s="175">
        <f t="shared" si="67"/>
        <v>-503.89221556886469</v>
      </c>
      <c r="AB195" s="103">
        <f t="shared" si="68"/>
        <v>0.86002994011975986</v>
      </c>
      <c r="AC195" s="278"/>
    </row>
    <row r="196" spans="1:29" ht="15.75" customHeight="1">
      <c r="A196" s="268"/>
      <c r="B196" s="92" t="s">
        <v>111</v>
      </c>
      <c r="C196" s="263" t="s">
        <v>136</v>
      </c>
      <c r="D196" s="264"/>
      <c r="E196" s="93">
        <v>14.28</v>
      </c>
      <c r="F196" s="94">
        <v>4759</v>
      </c>
      <c r="G196" s="95">
        <f t="shared" si="69"/>
        <v>67958.52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>F196/V196*60</f>
        <v>3099.7647910258638</v>
      </c>
      <c r="N196" s="99">
        <f t="shared" si="63"/>
        <v>1033.2549303419546</v>
      </c>
      <c r="O196" s="101">
        <f t="shared" si="64"/>
        <v>0</v>
      </c>
      <c r="P196" s="102">
        <f t="shared" si="65"/>
        <v>-166.7450696580454</v>
      </c>
      <c r="Q196" s="103">
        <f t="shared" si="66"/>
        <v>0.86104577528496218</v>
      </c>
      <c r="R196" s="273"/>
      <c r="S196" s="1">
        <v>0.92361111111111094</v>
      </c>
      <c r="T196" s="2">
        <v>0.98758101851851854</v>
      </c>
      <c r="U196" s="104">
        <v>78.999999999999716</v>
      </c>
      <c r="V196" s="105">
        <v>92.116666666666944</v>
      </c>
      <c r="W196" s="106"/>
      <c r="X196" s="107"/>
      <c r="Y196" s="265"/>
      <c r="Z196" s="266"/>
      <c r="AA196" s="175">
        <f t="shared" si="67"/>
        <v>-500.23520897413619</v>
      </c>
      <c r="AB196" s="103">
        <f t="shared" si="68"/>
        <v>0.86104577528496218</v>
      </c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4"/>
      <c r="Y197" s="265"/>
      <c r="Z197" s="266"/>
      <c r="AA197" s="175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0">AVERAGE(I192:I207)</f>
        <v>3.4</v>
      </c>
      <c r="J208" s="138">
        <f t="shared" si="70"/>
        <v>3480</v>
      </c>
      <c r="K208" s="139">
        <f t="shared" ref="K208" si="71">J208/I208</f>
        <v>1023.5294117647059</v>
      </c>
      <c r="L208" s="137">
        <f t="shared" ref="L208:M208" si="72">AVERAGE(L192:L207)</f>
        <v>3.4</v>
      </c>
      <c r="M208" s="138">
        <f t="shared" si="72"/>
        <v>3017.8900290380657</v>
      </c>
      <c r="N208" s="139">
        <f>M208/L208</f>
        <v>887.61471442296056</v>
      </c>
      <c r="O208" s="140">
        <f>L208-I208</f>
        <v>0</v>
      </c>
      <c r="P208" s="141">
        <f>N208-K208</f>
        <v>-135.9146973417453</v>
      </c>
      <c r="Q208" s="142">
        <f>N208/K208</f>
        <v>0.86720977845921432</v>
      </c>
      <c r="R208" s="274"/>
      <c r="S208" s="143">
        <f>S192</f>
        <v>0.70855324074074078</v>
      </c>
      <c r="T208" s="144">
        <f>INDEX(T192:T207,COUNTA(T192:T207))</f>
        <v>0.98758101851851854</v>
      </c>
      <c r="U208" s="145"/>
      <c r="V208" s="156"/>
      <c r="W208" s="135"/>
      <c r="X208" s="139"/>
      <c r="Y208" s="261"/>
      <c r="Z208" s="262"/>
      <c r="AA208" s="177">
        <f>M208-J208</f>
        <v>-462.10997096193432</v>
      </c>
      <c r="AB208" s="142">
        <f>M208/J208</f>
        <v>0.86720977845921432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C174:D174"/>
    <mergeCell ref="Y174:Z174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606" priority="1" operator="greaterThan">
      <formula>0</formula>
    </cfRule>
  </conditionalFormatting>
  <conditionalFormatting sqref="P5:P208 AA5:AA208">
    <cfRule type="cellIs" dxfId="605" priority="4" operator="lessThan">
      <formula>0</formula>
    </cfRule>
  </conditionalFormatting>
  <conditionalFormatting sqref="Q5:Q208 AB5:AB208">
    <cfRule type="cellIs" dxfId="604" priority="2" operator="greaterThan">
      <formula>1</formula>
    </cfRule>
    <cfRule type="cellIs" dxfId="603" priority="3" operator="lessThan">
      <formula>0.8</formula>
    </cfRule>
  </conditionalFormatting>
  <conditionalFormatting sqref="AC5:AC23 R5:R208 AC124:AC129">
    <cfRule type="cellIs" dxfId="602" priority="5" operator="lessThan">
      <formula>0.8</formula>
    </cfRule>
  </conditionalFormatting>
  <conditionalFormatting sqref="AC29:AC37">
    <cfRule type="cellIs" dxfId="601" priority="15" operator="lessThan">
      <formula>0.8</formula>
    </cfRule>
  </conditionalFormatting>
  <conditionalFormatting sqref="AC39:AC44">
    <cfRule type="cellIs" dxfId="600" priority="14" operator="lessThan">
      <formula>0.8</formula>
    </cfRule>
  </conditionalFormatting>
  <conditionalFormatting sqref="AC56:AC61">
    <cfRule type="cellIs" dxfId="599" priority="8" operator="lessThan">
      <formula>0.8</formula>
    </cfRule>
  </conditionalFormatting>
  <conditionalFormatting sqref="AC73">
    <cfRule type="cellIs" dxfId="598" priority="13" operator="lessThan">
      <formula>0.8</formula>
    </cfRule>
  </conditionalFormatting>
  <conditionalFormatting sqref="AC90">
    <cfRule type="cellIs" dxfId="597" priority="7" operator="lessThan">
      <formula>0.8</formula>
    </cfRule>
  </conditionalFormatting>
  <conditionalFormatting sqref="AC107:AC112">
    <cfRule type="cellIs" dxfId="596" priority="6" operator="lessThan">
      <formula>0.8</formula>
    </cfRule>
  </conditionalFormatting>
  <conditionalFormatting sqref="AC141">
    <cfRule type="cellIs" dxfId="595" priority="12" operator="lessThan">
      <formula>0.8</formula>
    </cfRule>
  </conditionalFormatting>
  <conditionalFormatting sqref="AC158">
    <cfRule type="cellIs" dxfId="594" priority="11" operator="lessThan">
      <formula>0.8</formula>
    </cfRule>
  </conditionalFormatting>
  <conditionalFormatting sqref="AC175">
    <cfRule type="cellIs" dxfId="593" priority="10" operator="lessThan">
      <formula>0.8</formula>
    </cfRule>
  </conditionalFormatting>
  <conditionalFormatting sqref="AC192:AC197">
    <cfRule type="cellIs" dxfId="592" priority="9" operator="lessThan">
      <formula>0.8</formula>
    </cfRule>
  </conditionalFormatting>
  <dataValidations count="1">
    <dataValidation type="list" allowBlank="1" showInputMessage="1" showErrorMessage="1" sqref="Y5:Z208" xr:uid="{D5257AC3-0111-4569-979B-81AFA0A15395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74C9-C5E1-4FFA-9478-E9CAB3E10521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81085</v>
      </c>
      <c r="E1" s="77" t="s">
        <v>3</v>
      </c>
      <c r="F1" s="78">
        <f>SUM(G5:G157)</f>
        <v>3816870.5700000003</v>
      </c>
      <c r="G1" s="79" t="s">
        <v>73</v>
      </c>
      <c r="H1" s="80">
        <f>L21+L38+L55+L72+L89+L106+L123+L140+L157</f>
        <v>168.88333333333335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45953</v>
      </c>
      <c r="B2" s="326"/>
      <c r="C2" s="82" t="s">
        <v>34</v>
      </c>
      <c r="D2" s="83">
        <f>AVERAGE(N21,N38,N55,N72,N89,N106,N123,N140,N157)</f>
        <v>152.06023799053457</v>
      </c>
      <c r="E2" s="83" t="s">
        <v>80</v>
      </c>
      <c r="F2" s="84">
        <f>F1/D1</f>
        <v>47.072461861010055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3558</v>
      </c>
      <c r="G5" s="159">
        <f t="shared" ref="G5:G6" si="0">E5*F5</f>
        <v>70092.599999999991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1074.5637583892619</v>
      </c>
      <c r="N5" s="163">
        <f>M5/L5</f>
        <v>82.658750645327842</v>
      </c>
      <c r="O5" s="179">
        <f>L5-I5</f>
        <v>0</v>
      </c>
      <c r="P5" s="180">
        <f>N5-K5</f>
        <v>-9.6489416623644644</v>
      </c>
      <c r="Q5" s="132">
        <f>N5/K5</f>
        <v>0.89546979865771825</v>
      </c>
      <c r="R5" s="273">
        <f>Q21</f>
        <v>0.88873334452866737</v>
      </c>
      <c r="S5" s="167">
        <v>0.2502314814814815</v>
      </c>
      <c r="T5" s="168">
        <v>0.38819444444444445</v>
      </c>
      <c r="U5" s="169"/>
      <c r="V5" s="170">
        <v>198.66666666666666</v>
      </c>
      <c r="W5" s="87"/>
      <c r="X5" s="88"/>
      <c r="Y5" s="275"/>
      <c r="Z5" s="276"/>
      <c r="AA5" s="109">
        <f>M5-J5</f>
        <v>-125.43624161073808</v>
      </c>
      <c r="AB5" s="110">
        <f>M5/J5</f>
        <v>0.89546979865771825</v>
      </c>
      <c r="AC5" s="292">
        <f>AB21</f>
        <v>0.88873334452866737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2341</v>
      </c>
      <c r="G6" s="95">
        <f t="shared" si="0"/>
        <v>70159.77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2302.6229508196739</v>
      </c>
      <c r="N6" s="99">
        <f>M6/L6</f>
        <v>115.13114754098369</v>
      </c>
      <c r="O6" s="101">
        <f>L6-I6</f>
        <v>0</v>
      </c>
      <c r="P6" s="102">
        <f>N6-K6</f>
        <v>-14.86885245901631</v>
      </c>
      <c r="Q6" s="103">
        <f>N6/K6</f>
        <v>0.88562421185372064</v>
      </c>
      <c r="R6" s="273"/>
      <c r="S6" s="1">
        <v>0.48472222222222217</v>
      </c>
      <c r="T6" s="2">
        <v>0.52708333333333324</v>
      </c>
      <c r="U6" s="104">
        <v>57.549999999999883</v>
      </c>
      <c r="V6" s="105">
        <v>60.999999999999943</v>
      </c>
      <c r="W6" s="2"/>
      <c r="X6" s="107"/>
      <c r="Y6" s="265"/>
      <c r="Z6" s="266"/>
      <c r="AA6" s="111">
        <f>M6-J6</f>
        <v>-297.37704918032614</v>
      </c>
      <c r="AB6" s="112">
        <f>M6/J6</f>
        <v>0.88562421185372076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1688.593354604468</v>
      </c>
      <c r="N21" s="139">
        <f t="shared" ref="N21:N26" si="5">M21/L21</f>
        <v>102.33899118814958</v>
      </c>
      <c r="O21" s="140">
        <f t="shared" ref="O21:O26" si="6">L21-I21</f>
        <v>0</v>
      </c>
      <c r="P21" s="141">
        <f t="shared" ref="P21:P26" si="7">N21-K21</f>
        <v>-12.812523963365578</v>
      </c>
      <c r="Q21" s="142">
        <f t="shared" ref="Q21:Q26" si="8">N21/K21</f>
        <v>0.88873334452866737</v>
      </c>
      <c r="R21" s="274"/>
      <c r="S21" s="143">
        <f>S5</f>
        <v>0.2502314814814815</v>
      </c>
      <c r="T21" s="144">
        <f>INDEX(T5:T20,COUNTA(T5:T20))</f>
        <v>0.52708333333333324</v>
      </c>
      <c r="U21" s="145"/>
      <c r="V21" s="145"/>
      <c r="W21" s="146"/>
      <c r="X21" s="147"/>
      <c r="Y21" s="261"/>
      <c r="Z21" s="262"/>
      <c r="AA21" s="148">
        <f t="shared" ref="AA21:AA26" si="9">M21-J21</f>
        <v>-211.406645395532</v>
      </c>
      <c r="AB21" s="149">
        <f t="shared" ref="AB21:AB26" si="10">M21/J21</f>
        <v>0.88873334452866737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3838</v>
      </c>
      <c r="G22" s="159">
        <f t="shared" ref="G22:G26" si="11">E22*F22</f>
        <v>217883.26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1772.7482678983833</v>
      </c>
      <c r="N22" s="163">
        <f t="shared" si="5"/>
        <v>70.909930715935332</v>
      </c>
      <c r="O22" s="165">
        <f t="shared" si="6"/>
        <v>0</v>
      </c>
      <c r="P22" s="166">
        <f t="shared" si="7"/>
        <v>-9.0900692840646684</v>
      </c>
      <c r="Q22" s="152">
        <f t="shared" si="8"/>
        <v>0.88637413394919162</v>
      </c>
      <c r="R22" s="272">
        <f>Q38</f>
        <v>0.88466420219125419</v>
      </c>
      <c r="S22" s="167">
        <v>0.25006944444444446</v>
      </c>
      <c r="T22" s="168">
        <v>0.34027777777777779</v>
      </c>
      <c r="U22" s="169"/>
      <c r="V22" s="170">
        <v>129.9</v>
      </c>
      <c r="W22" s="181"/>
      <c r="X22" s="163"/>
      <c r="Y22" s="275"/>
      <c r="Z22" s="276"/>
      <c r="AA22" s="109">
        <f t="shared" si="9"/>
        <v>-227.25173210161665</v>
      </c>
      <c r="AB22" s="152">
        <f t="shared" si="10"/>
        <v>0.88637413394919162</v>
      </c>
      <c r="AC22" s="352">
        <f>AB38</f>
        <v>0.8846642021912543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1295</v>
      </c>
      <c r="G23" s="95">
        <f t="shared" si="11"/>
        <v>67158.7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1760.5740181268882</v>
      </c>
      <c r="N23" s="99">
        <f t="shared" si="5"/>
        <v>70.422960725075527</v>
      </c>
      <c r="O23" s="101">
        <f t="shared" si="6"/>
        <v>0</v>
      </c>
      <c r="P23" s="102">
        <f t="shared" si="7"/>
        <v>-9.5770392749244735</v>
      </c>
      <c r="Q23" s="103">
        <f t="shared" si="8"/>
        <v>0.88028700906344404</v>
      </c>
      <c r="R23" s="273"/>
      <c r="S23" s="1">
        <v>0.34305555555555556</v>
      </c>
      <c r="T23" s="2">
        <v>0.3737037037037037</v>
      </c>
      <c r="U23" s="104">
        <v>3.9999999999999858</v>
      </c>
      <c r="V23" s="105">
        <v>44.133333333333333</v>
      </c>
      <c r="W23" s="106"/>
      <c r="X23" s="107"/>
      <c r="Y23" s="265"/>
      <c r="Z23" s="266"/>
      <c r="AA23" s="111">
        <f t="shared" si="9"/>
        <v>-239.42598187311182</v>
      </c>
      <c r="AB23" s="103">
        <f t="shared" si="10"/>
        <v>0.88028700906344404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688</v>
      </c>
      <c r="G24" s="95">
        <f t="shared" si="11"/>
        <v>39422.400000000001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1760.3411513859285</v>
      </c>
      <c r="N24" s="99">
        <f t="shared" si="5"/>
        <v>67.705428899458781</v>
      </c>
      <c r="O24" s="101">
        <f t="shared" si="6"/>
        <v>0</v>
      </c>
      <c r="P24" s="102">
        <f t="shared" si="7"/>
        <v>-9.2176480236181391</v>
      </c>
      <c r="Q24" s="103">
        <f t="shared" si="8"/>
        <v>0.8801705756929642</v>
      </c>
      <c r="R24" s="273"/>
      <c r="S24" s="1">
        <v>0.37777777777777777</v>
      </c>
      <c r="T24" s="2">
        <v>0.39406249999999998</v>
      </c>
      <c r="U24" s="104">
        <v>5.8666666666666512</v>
      </c>
      <c r="V24" s="105">
        <v>23.449999999999989</v>
      </c>
      <c r="W24" s="106"/>
      <c r="X24" s="107"/>
      <c r="Y24" s="265"/>
      <c r="Z24" s="266"/>
      <c r="AA24" s="111">
        <f t="shared" si="9"/>
        <v>-239.65884861407153</v>
      </c>
      <c r="AB24" s="103">
        <f t="shared" si="10"/>
        <v>0.8801705756929642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2494</v>
      </c>
      <c r="G25" s="95">
        <f t="shared" si="11"/>
        <v>192885.96000000002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1771.9360568383656</v>
      </c>
      <c r="N25" s="99">
        <f t="shared" si="5"/>
        <v>70.877442273534626</v>
      </c>
      <c r="O25" s="101">
        <f t="shared" si="6"/>
        <v>0</v>
      </c>
      <c r="P25" s="102">
        <f t="shared" si="7"/>
        <v>-9.1225577264653737</v>
      </c>
      <c r="Q25" s="103">
        <f t="shared" si="8"/>
        <v>0.88596802841918287</v>
      </c>
      <c r="R25" s="273"/>
      <c r="S25" s="1">
        <v>0.39930555555555552</v>
      </c>
      <c r="T25" s="2">
        <v>0.45795138888888887</v>
      </c>
      <c r="U25" s="104">
        <v>7.5499999999999812</v>
      </c>
      <c r="V25" s="105">
        <v>84.450000000000017</v>
      </c>
      <c r="W25" s="106">
        <v>0.45795138888888887</v>
      </c>
      <c r="X25" s="107">
        <v>0.49583333333333329</v>
      </c>
      <c r="Y25" s="265"/>
      <c r="Z25" s="266"/>
      <c r="AA25" s="111">
        <f t="shared" si="9"/>
        <v>-228.06394316163437</v>
      </c>
      <c r="AB25" s="103">
        <f t="shared" si="10"/>
        <v>0.88596802841918276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3711</v>
      </c>
      <c r="G26" s="95">
        <f t="shared" si="11"/>
        <v>220878.72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1781.0425276629774</v>
      </c>
      <c r="N26" s="99">
        <f t="shared" si="5"/>
        <v>71.241701106519088</v>
      </c>
      <c r="O26" s="101">
        <f t="shared" si="6"/>
        <v>0</v>
      </c>
      <c r="P26" s="102">
        <f t="shared" si="7"/>
        <v>-8.7582988934809123</v>
      </c>
      <c r="Q26" s="103">
        <f t="shared" si="8"/>
        <v>0.89052126383148855</v>
      </c>
      <c r="R26" s="273"/>
      <c r="S26" s="1">
        <v>0.49583333333333329</v>
      </c>
      <c r="T26" s="2">
        <v>0.58265046296296297</v>
      </c>
      <c r="U26" s="104">
        <v>54.549999999999976</v>
      </c>
      <c r="V26" s="105">
        <v>125.01666666666674</v>
      </c>
      <c r="W26" s="106"/>
      <c r="X26" s="107"/>
      <c r="Y26" s="265"/>
      <c r="Z26" s="266"/>
      <c r="AA26" s="111">
        <f t="shared" si="9"/>
        <v>-218.95747233702264</v>
      </c>
      <c r="AB26" s="103">
        <f t="shared" si="10"/>
        <v>0.89052126383148866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1769.3284043825086</v>
      </c>
      <c r="N38" s="139">
        <f t="shared" ref="N38:N43" si="16">M38/L38</f>
        <v>70.211444618353511</v>
      </c>
      <c r="O38" s="140">
        <f t="shared" ref="O38:O43" si="17">L38-I38</f>
        <v>0</v>
      </c>
      <c r="P38" s="141">
        <f t="shared" ref="P38:P43" si="18">N38-K38</f>
        <v>-9.1536347467258565</v>
      </c>
      <c r="Q38" s="142">
        <f t="shared" ref="Q38:Q43" si="19">N38/K38</f>
        <v>0.88466420219125419</v>
      </c>
      <c r="R38" s="274"/>
      <c r="S38" s="143">
        <f>S22</f>
        <v>0.25006944444444446</v>
      </c>
      <c r="T38" s="144">
        <f>INDEX(T22:T37,COUNTA(T22:T37))</f>
        <v>0.58265046296296297</v>
      </c>
      <c r="U38" s="145"/>
      <c r="V38" s="156"/>
      <c r="W38" s="135"/>
      <c r="X38" s="139"/>
      <c r="Y38" s="261"/>
      <c r="Z38" s="262"/>
      <c r="AA38" s="157">
        <f t="shared" ref="AA38:AA43" si="20">M38-J38</f>
        <v>-230.67159561749145</v>
      </c>
      <c r="AB38" s="142">
        <f t="shared" ref="AB38:AB43" si="21">M38/J38</f>
        <v>0.8846642021912543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3995</v>
      </c>
      <c r="G39" s="159">
        <f t="shared" ref="G39:G43" si="22">E39*F39</f>
        <v>228913.5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1589.346889159023</v>
      </c>
      <c r="N39" s="163">
        <f t="shared" si="16"/>
        <v>63.573875566360918</v>
      </c>
      <c r="O39" s="165">
        <f t="shared" si="17"/>
        <v>0</v>
      </c>
      <c r="P39" s="166">
        <f t="shared" si="18"/>
        <v>-8.4261244336390817</v>
      </c>
      <c r="Q39" s="152">
        <f t="shared" si="19"/>
        <v>0.88297049397723493</v>
      </c>
      <c r="R39" s="272">
        <f>Q55</f>
        <v>0.88170914491188868</v>
      </c>
      <c r="S39" s="167">
        <v>0.25012731481481482</v>
      </c>
      <c r="T39" s="168">
        <v>0.35486111111111113</v>
      </c>
      <c r="U39" s="169"/>
      <c r="V39" s="170">
        <v>150.81666666666669</v>
      </c>
      <c r="W39" s="87"/>
      <c r="X39" s="88"/>
      <c r="Y39" s="275"/>
      <c r="Z39" s="276"/>
      <c r="AA39" s="109">
        <f t="shared" si="20"/>
        <v>-210.65311084097698</v>
      </c>
      <c r="AB39" s="152">
        <f t="shared" si="21"/>
        <v>0.88297049397723504</v>
      </c>
      <c r="AC39" s="352">
        <f>AB55</f>
        <v>0.88170914491188868</v>
      </c>
    </row>
    <row r="40" spans="1:29" ht="15.75" customHeight="1">
      <c r="A40" s="281"/>
      <c r="B40" s="153" t="s">
        <v>161</v>
      </c>
      <c r="C40" s="263" t="s">
        <v>201</v>
      </c>
      <c r="D40" s="264"/>
      <c r="E40" s="93">
        <v>56.43</v>
      </c>
      <c r="F40" s="104">
        <v>2347</v>
      </c>
      <c r="G40" s="95">
        <f t="shared" si="22"/>
        <v>132441.21</v>
      </c>
      <c r="H40" s="96"/>
      <c r="I40" s="100">
        <v>22</v>
      </c>
      <c r="J40" s="98">
        <v>2000</v>
      </c>
      <c r="K40" s="99">
        <f t="shared" si="12"/>
        <v>90.909090909090907</v>
      </c>
      <c r="L40" s="100">
        <v>22</v>
      </c>
      <c r="M40" s="98">
        <f>F40/V40*60</f>
        <v>1765.7680250783683</v>
      </c>
      <c r="N40" s="99">
        <f t="shared" si="16"/>
        <v>80.262182958107644</v>
      </c>
      <c r="O40" s="101">
        <f t="shared" si="17"/>
        <v>0</v>
      </c>
      <c r="P40" s="102">
        <f t="shared" si="18"/>
        <v>-10.646907950983262</v>
      </c>
      <c r="Q40" s="103">
        <f t="shared" si="19"/>
        <v>0.88288401253918414</v>
      </c>
      <c r="R40" s="273"/>
      <c r="S40" s="1">
        <v>0.35920138888888886</v>
      </c>
      <c r="T40" s="2">
        <v>0.41458333333333336</v>
      </c>
      <c r="U40" s="104">
        <v>6.2499999999999378</v>
      </c>
      <c r="V40" s="105">
        <v>79.750000000000071</v>
      </c>
      <c r="W40" s="106"/>
      <c r="X40" s="107"/>
      <c r="Y40" s="265"/>
      <c r="Z40" s="266"/>
      <c r="AA40" s="111">
        <f t="shared" si="20"/>
        <v>-234.23197492163172</v>
      </c>
      <c r="AB40" s="103">
        <f t="shared" si="21"/>
        <v>0.88288401253918414</v>
      </c>
      <c r="AC40" s="294"/>
    </row>
    <row r="41" spans="1:29" ht="15.75" customHeight="1">
      <c r="A41" s="281"/>
      <c r="B41" s="153" t="s">
        <v>164</v>
      </c>
      <c r="C41" s="263" t="s">
        <v>238</v>
      </c>
      <c r="D41" s="264"/>
      <c r="E41" s="93">
        <v>59.36</v>
      </c>
      <c r="F41" s="104">
        <v>1698</v>
      </c>
      <c r="G41" s="95">
        <f t="shared" si="22"/>
        <v>100793.28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>F41/V41*60</f>
        <v>1762.1216488901714</v>
      </c>
      <c r="N41" s="99">
        <f t="shared" si="16"/>
        <v>88.106082444508573</v>
      </c>
      <c r="O41" s="101">
        <f t="shared" si="17"/>
        <v>0</v>
      </c>
      <c r="P41" s="102">
        <f t="shared" si="18"/>
        <v>-11.893917555491427</v>
      </c>
      <c r="Q41" s="103">
        <f t="shared" si="19"/>
        <v>0.88106082444508571</v>
      </c>
      <c r="R41" s="273"/>
      <c r="S41" s="1">
        <v>0.41818287037037039</v>
      </c>
      <c r="T41" s="2">
        <v>0.45833333333333331</v>
      </c>
      <c r="U41" s="104">
        <v>5.1833333333333176</v>
      </c>
      <c r="V41" s="105">
        <v>57.81666666666662</v>
      </c>
      <c r="W41" s="106">
        <v>0.45833333333333331</v>
      </c>
      <c r="X41" s="107">
        <v>0.49861111111111101</v>
      </c>
      <c r="Y41" s="265"/>
      <c r="Z41" s="266"/>
      <c r="AA41" s="111">
        <f t="shared" si="20"/>
        <v>-237.8783511098286</v>
      </c>
      <c r="AB41" s="103">
        <f t="shared" si="21"/>
        <v>0.88106082444508571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748</v>
      </c>
      <c r="G42" s="95">
        <f t="shared" si="22"/>
        <v>42860.4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1762.3036649214596</v>
      </c>
      <c r="N42" s="99">
        <f t="shared" si="16"/>
        <v>88.115183246072974</v>
      </c>
      <c r="O42" s="101">
        <f t="shared" si="17"/>
        <v>0</v>
      </c>
      <c r="P42" s="102">
        <f t="shared" si="18"/>
        <v>-11.884816753927026</v>
      </c>
      <c r="Q42" s="103">
        <f t="shared" si="19"/>
        <v>0.8811518324607297</v>
      </c>
      <c r="R42" s="273"/>
      <c r="S42" s="1">
        <v>0.49861111111111101</v>
      </c>
      <c r="T42" s="2">
        <v>0.51629629629629625</v>
      </c>
      <c r="U42" s="104">
        <v>57.999999999999872</v>
      </c>
      <c r="V42" s="105">
        <v>25.466666666666757</v>
      </c>
      <c r="W42" s="106"/>
      <c r="X42" s="107"/>
      <c r="Y42" s="265"/>
      <c r="Z42" s="266"/>
      <c r="AA42" s="111">
        <f t="shared" si="20"/>
        <v>-237.69633507854041</v>
      </c>
      <c r="AB42" s="103">
        <f t="shared" si="21"/>
        <v>0.88115183246072981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1521</v>
      </c>
      <c r="G43" s="95">
        <f t="shared" si="22"/>
        <v>72049.76999999999</v>
      </c>
      <c r="H43" s="113"/>
      <c r="I43" s="114">
        <v>21</v>
      </c>
      <c r="J43" s="98">
        <v>2000</v>
      </c>
      <c r="K43" s="99">
        <f t="shared" si="12"/>
        <v>95.238095238095241</v>
      </c>
      <c r="L43" s="114">
        <v>21</v>
      </c>
      <c r="M43" s="98">
        <f>F43/V43*60</f>
        <v>1761.2093920874861</v>
      </c>
      <c r="N43" s="99">
        <f t="shared" si="16"/>
        <v>83.867113908927905</v>
      </c>
      <c r="O43" s="101">
        <f t="shared" si="17"/>
        <v>0</v>
      </c>
      <c r="P43" s="102">
        <f t="shared" si="18"/>
        <v>-11.370981329167336</v>
      </c>
      <c r="Q43" s="103">
        <f t="shared" si="19"/>
        <v>0.88060469604374303</v>
      </c>
      <c r="R43" s="273"/>
      <c r="S43" s="1">
        <v>0.51957175925925925</v>
      </c>
      <c r="T43" s="2">
        <v>0.55555555555555558</v>
      </c>
      <c r="U43" s="104">
        <v>4.7166666666667112</v>
      </c>
      <c r="V43" s="105">
        <v>51.81666666666672</v>
      </c>
      <c r="W43" s="106"/>
      <c r="X43" s="107"/>
      <c r="Y43" s="265"/>
      <c r="Z43" s="266"/>
      <c r="AA43" s="111">
        <f t="shared" si="20"/>
        <v>-238.79060791251391</v>
      </c>
      <c r="AB43" s="103">
        <f t="shared" si="21"/>
        <v>0.88060469604374303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21.6</v>
      </c>
      <c r="J55" s="138">
        <f t="shared" si="23"/>
        <v>1960</v>
      </c>
      <c r="K55" s="139">
        <f t="shared" ref="K55" si="24">J55/I55</f>
        <v>90.740740740740733</v>
      </c>
      <c r="L55" s="137">
        <f t="shared" ref="L55:M55" si="25">AVERAGE(L39:L54)</f>
        <v>21.6</v>
      </c>
      <c r="M55" s="138">
        <f t="shared" si="25"/>
        <v>1728.1499240273017</v>
      </c>
      <c r="N55" s="139">
        <f>M55/L55</f>
        <v>80.006940927189888</v>
      </c>
      <c r="O55" s="140">
        <f>L55-I55</f>
        <v>0</v>
      </c>
      <c r="P55" s="141">
        <f>N55-K55</f>
        <v>-10.733799813550846</v>
      </c>
      <c r="Q55" s="142">
        <f>N55/K55</f>
        <v>0.88170914491188868</v>
      </c>
      <c r="R55" s="274"/>
      <c r="S55" s="143">
        <f>S39</f>
        <v>0.25012731481481482</v>
      </c>
      <c r="T55" s="144">
        <f>INDEX(T39:T54,COUNTA(T39:T54))</f>
        <v>0.55555555555555558</v>
      </c>
      <c r="U55" s="145"/>
      <c r="V55" s="156"/>
      <c r="W55" s="188"/>
      <c r="X55" s="189"/>
      <c r="Y55" s="261"/>
      <c r="Z55" s="262"/>
      <c r="AA55" s="157">
        <f>M55-J55</f>
        <v>-231.85007597269828</v>
      </c>
      <c r="AB55" s="142">
        <f>M55/J55</f>
        <v>0.88170914491188868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1443</v>
      </c>
      <c r="G56" s="159">
        <f t="shared" ref="G56:G59" si="26">E56*F56</f>
        <v>85627.62000000001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1762.7417712928393</v>
      </c>
      <c r="N56" s="163">
        <f>M56/L56</f>
        <v>73.447573803868309</v>
      </c>
      <c r="O56" s="165">
        <f>L56-I56</f>
        <v>0</v>
      </c>
      <c r="P56" s="166">
        <f>N56-K56</f>
        <v>-9.8857595294650196</v>
      </c>
      <c r="Q56" s="152">
        <f>N56/K56</f>
        <v>0.88137088564641974</v>
      </c>
      <c r="R56" s="272">
        <f>Q72</f>
        <v>0.88272281313815337</v>
      </c>
      <c r="S56" s="167">
        <v>0.25</v>
      </c>
      <c r="T56" s="168">
        <v>0.28410879629629632</v>
      </c>
      <c r="U56" s="169"/>
      <c r="V56" s="170">
        <v>49.116666666666696</v>
      </c>
      <c r="W56" s="168"/>
      <c r="X56" s="171"/>
      <c r="Y56" s="275"/>
      <c r="Z56" s="276"/>
      <c r="AA56" s="109">
        <f>M56-J56</f>
        <v>-237.2582287071607</v>
      </c>
      <c r="AB56" s="152">
        <f>M56/J56</f>
        <v>0.88137088564641963</v>
      </c>
      <c r="AC56" s="277">
        <f>AB72</f>
        <v>0.88272281313815348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3086</v>
      </c>
      <c r="G57" s="95">
        <f t="shared" si="26"/>
        <v>181055.62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1772.1486680491296</v>
      </c>
      <c r="N57" s="99">
        <f>M57/L57</f>
        <v>73.839527835380395</v>
      </c>
      <c r="O57" s="101">
        <f>L57-I57</f>
        <v>0</v>
      </c>
      <c r="P57" s="102">
        <f>N57-K57</f>
        <v>-9.493805497952934</v>
      </c>
      <c r="Q57" s="103">
        <f>N57/K57</f>
        <v>0.88607433402456481</v>
      </c>
      <c r="R57" s="273"/>
      <c r="S57" s="1">
        <v>0.2895833333333333</v>
      </c>
      <c r="T57" s="2">
        <v>0.36214120370370373</v>
      </c>
      <c r="U57" s="104">
        <v>7.88333333333326</v>
      </c>
      <c r="V57" s="105">
        <v>104.48333333333341</v>
      </c>
      <c r="W57" s="106"/>
      <c r="X57" s="107"/>
      <c r="Y57" s="265"/>
      <c r="Z57" s="266"/>
      <c r="AA57" s="111">
        <f>M57-J57</f>
        <v>-227.85133195087042</v>
      </c>
      <c r="AB57" s="103">
        <f>M57/J57</f>
        <v>0.88607433402456481</v>
      </c>
      <c r="AC57" s="278"/>
    </row>
    <row r="58" spans="1:29" ht="15.75" customHeight="1">
      <c r="A58" s="268"/>
      <c r="B58" s="153" t="s">
        <v>164</v>
      </c>
      <c r="C58" s="263" t="s">
        <v>218</v>
      </c>
      <c r="D58" s="264"/>
      <c r="E58" s="93">
        <v>59.54</v>
      </c>
      <c r="F58" s="94">
        <v>3192</v>
      </c>
      <c r="G58" s="95">
        <f t="shared" si="26"/>
        <v>190051.68</v>
      </c>
      <c r="H58" s="96"/>
      <c r="I58" s="97">
        <v>23</v>
      </c>
      <c r="J58" s="98">
        <v>2000</v>
      </c>
      <c r="K58" s="99">
        <f t="shared" si="12"/>
        <v>86.956521739130437</v>
      </c>
      <c r="L58" s="100">
        <v>23</v>
      </c>
      <c r="M58" s="98">
        <f>F58/V58*60</f>
        <v>1764.3482266236767</v>
      </c>
      <c r="N58" s="99">
        <f>M58/L58</f>
        <v>76.71079246189899</v>
      </c>
      <c r="O58" s="101">
        <f>L58-I58</f>
        <v>0</v>
      </c>
      <c r="P58" s="102">
        <f>N58-K58</f>
        <v>-10.245729277231447</v>
      </c>
      <c r="Q58" s="103">
        <f>N58/K58</f>
        <v>0.88217411331183837</v>
      </c>
      <c r="R58" s="273"/>
      <c r="S58" s="1">
        <v>0.36628472222222225</v>
      </c>
      <c r="T58" s="2">
        <v>0.44166666666666665</v>
      </c>
      <c r="U58" s="104">
        <v>5.9666666666666668</v>
      </c>
      <c r="V58" s="105">
        <v>108.54999999999994</v>
      </c>
      <c r="W58" s="106">
        <v>0.44166666666666665</v>
      </c>
      <c r="X58" s="107">
        <v>0.4812499999999999</v>
      </c>
      <c r="Y58" s="265"/>
      <c r="Z58" s="266"/>
      <c r="AA58" s="111">
        <f>M58-J58</f>
        <v>-235.65177337632326</v>
      </c>
      <c r="AB58" s="103">
        <f>M58/J58</f>
        <v>0.88217411331183837</v>
      </c>
      <c r="AC58" s="278"/>
    </row>
    <row r="59" spans="1:29" ht="15.75" customHeight="1">
      <c r="A59" s="268"/>
      <c r="B59" s="153" t="s">
        <v>164</v>
      </c>
      <c r="C59" s="263" t="s">
        <v>217</v>
      </c>
      <c r="D59" s="264"/>
      <c r="E59" s="93">
        <v>71.55</v>
      </c>
      <c r="F59" s="94">
        <v>2094</v>
      </c>
      <c r="G59" s="95">
        <f t="shared" si="26"/>
        <v>149825.69999999998</v>
      </c>
      <c r="H59" s="96"/>
      <c r="I59" s="97">
        <v>24</v>
      </c>
      <c r="J59" s="98">
        <v>2000</v>
      </c>
      <c r="K59" s="99">
        <f t="shared" si="12"/>
        <v>83.333333333333329</v>
      </c>
      <c r="L59" s="100">
        <v>24</v>
      </c>
      <c r="M59" s="98">
        <f>F59/V59*60</f>
        <v>1762.5438391395819</v>
      </c>
      <c r="N59" s="99">
        <f>M59/L59</f>
        <v>73.439326630815913</v>
      </c>
      <c r="O59" s="101">
        <f>L59-I59</f>
        <v>0</v>
      </c>
      <c r="P59" s="102">
        <f>N59-K59</f>
        <v>-9.8940067025174159</v>
      </c>
      <c r="Q59" s="103">
        <f>N59/K59</f>
        <v>0.88127191956979101</v>
      </c>
      <c r="R59" s="273"/>
      <c r="S59" s="1">
        <v>0.4812499999999999</v>
      </c>
      <c r="T59" s="2">
        <v>0.53075231481481477</v>
      </c>
      <c r="U59" s="104">
        <v>56.999999999999879</v>
      </c>
      <c r="V59" s="105">
        <v>71.283333333333417</v>
      </c>
      <c r="W59" s="106"/>
      <c r="X59" s="107"/>
      <c r="Y59" s="265"/>
      <c r="Z59" s="266"/>
      <c r="AA59" s="111">
        <f>M59-J59</f>
        <v>-237.45616086041809</v>
      </c>
      <c r="AB59" s="103">
        <f>M59/J59</f>
        <v>0.88127191956979101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1765.4456262763069</v>
      </c>
      <c r="N72" s="139">
        <f t="shared" ref="N72:N78" si="30">M72/L72</f>
        <v>74.334552685318187</v>
      </c>
      <c r="O72" s="140">
        <f t="shared" ref="O72:O78" si="31">L72-I72</f>
        <v>0</v>
      </c>
      <c r="P72" s="141">
        <f t="shared" ref="P72:P78" si="32">N72-K72</f>
        <v>-9.8759736304712931</v>
      </c>
      <c r="Q72" s="142">
        <f t="shared" ref="Q72:Q78" si="33">N72/K72</f>
        <v>0.88272281313815337</v>
      </c>
      <c r="R72" s="274"/>
      <c r="S72" s="143">
        <f>S56</f>
        <v>0.25</v>
      </c>
      <c r="T72" s="144">
        <f>INDEX(T56:T71,COUNTA(T56:T71))</f>
        <v>0.53075231481481477</v>
      </c>
      <c r="U72" s="145"/>
      <c r="V72" s="156"/>
      <c r="W72" s="135"/>
      <c r="X72" s="139"/>
      <c r="Y72" s="261"/>
      <c r="Z72" s="262"/>
      <c r="AA72" s="157">
        <f t="shared" ref="AA72:AA78" si="34">M72-J72</f>
        <v>-234.55437372369306</v>
      </c>
      <c r="AB72" s="142">
        <f t="shared" ref="AB72:AB78" si="35">M72/J72</f>
        <v>0.88272281313815348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3220</v>
      </c>
      <c r="G73" s="159">
        <f t="shared" ref="G73:G78" si="36">E73*F73</f>
        <v>124388.6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7">F73/V73*60</f>
        <v>3247.9686186606896</v>
      </c>
      <c r="N73" s="163">
        <f t="shared" si="30"/>
        <v>162.39843093303449</v>
      </c>
      <c r="O73" s="165">
        <f t="shared" si="31"/>
        <v>0</v>
      </c>
      <c r="P73" s="166">
        <f t="shared" si="32"/>
        <v>-17.60156906696551</v>
      </c>
      <c r="Q73" s="152">
        <f t="shared" si="33"/>
        <v>0.90221350518352494</v>
      </c>
      <c r="R73" s="272">
        <f>Q89</f>
        <v>0.88266628775258782</v>
      </c>
      <c r="S73" s="167">
        <v>0.25</v>
      </c>
      <c r="T73" s="168">
        <v>0.29130787037037037</v>
      </c>
      <c r="U73" s="169"/>
      <c r="V73" s="170">
        <v>59.483333333333334</v>
      </c>
      <c r="W73" s="168"/>
      <c r="X73" s="171"/>
      <c r="Y73" s="275"/>
      <c r="Z73" s="276"/>
      <c r="AA73" s="109">
        <f t="shared" si="34"/>
        <v>-352.03138133931043</v>
      </c>
      <c r="AB73" s="152">
        <f t="shared" si="35"/>
        <v>0.90221350518352483</v>
      </c>
      <c r="AC73" s="277">
        <f>AB89</f>
        <v>0.88266628775258793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3690</v>
      </c>
      <c r="G74" s="95">
        <f t="shared" si="36"/>
        <v>140220</v>
      </c>
      <c r="H74" s="96"/>
      <c r="I74" s="97">
        <v>21</v>
      </c>
      <c r="J74" s="98">
        <v>3600</v>
      </c>
      <c r="K74" s="99">
        <f t="shared" ref="K74:K110" si="38">J74/I74</f>
        <v>171.42857142857142</v>
      </c>
      <c r="L74" s="100">
        <v>21</v>
      </c>
      <c r="M74" s="98">
        <f t="shared" si="37"/>
        <v>3247.1278416035198</v>
      </c>
      <c r="N74" s="99">
        <f t="shared" si="30"/>
        <v>154.62513531445333</v>
      </c>
      <c r="O74" s="101">
        <f t="shared" si="31"/>
        <v>0</v>
      </c>
      <c r="P74" s="102">
        <f t="shared" si="32"/>
        <v>-16.803436114118085</v>
      </c>
      <c r="Q74" s="103">
        <f t="shared" si="33"/>
        <v>0.9019799560009778</v>
      </c>
      <c r="R74" s="273"/>
      <c r="S74" s="1">
        <v>0.29444444444444445</v>
      </c>
      <c r="T74" s="2">
        <v>0.34179398148148149</v>
      </c>
      <c r="U74" s="104">
        <v>4.5166666666666799</v>
      </c>
      <c r="V74" s="105">
        <v>68.183333333333337</v>
      </c>
      <c r="W74" s="106"/>
      <c r="X74" s="107"/>
      <c r="Y74" s="265"/>
      <c r="Z74" s="266"/>
      <c r="AA74" s="111">
        <f t="shared" si="34"/>
        <v>-352.87215839648024</v>
      </c>
      <c r="AB74" s="103">
        <f t="shared" si="35"/>
        <v>0.90197995600097769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1897</v>
      </c>
      <c r="G75" s="95">
        <f t="shared" si="36"/>
        <v>59319.19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3105.59345156889</v>
      </c>
      <c r="N75" s="99">
        <f t="shared" si="30"/>
        <v>163.45228692467842</v>
      </c>
      <c r="O75" s="101">
        <f t="shared" si="31"/>
        <v>0</v>
      </c>
      <c r="P75" s="102">
        <f t="shared" si="32"/>
        <v>-26.021397285847911</v>
      </c>
      <c r="Q75" s="103">
        <f t="shared" si="33"/>
        <v>0.86266484765802487</v>
      </c>
      <c r="R75" s="273"/>
      <c r="S75" s="1">
        <v>0.34538194444444442</v>
      </c>
      <c r="T75" s="2">
        <v>0.37083333333333335</v>
      </c>
      <c r="U75" s="104">
        <v>5.1666666666666217</v>
      </c>
      <c r="V75" s="105">
        <v>36.650000000000055</v>
      </c>
      <c r="W75" s="106"/>
      <c r="X75" s="107"/>
      <c r="Y75" s="265"/>
      <c r="Z75" s="266"/>
      <c r="AA75" s="111">
        <f t="shared" si="34"/>
        <v>-494.40654843110997</v>
      </c>
      <c r="AB75" s="103">
        <f t="shared" si="35"/>
        <v>0.86266484765802498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3389</v>
      </c>
      <c r="G76" s="95">
        <f t="shared" si="36"/>
        <v>128578.65999999999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3107.5904228222121</v>
      </c>
      <c r="N76" s="99">
        <f t="shared" si="30"/>
        <v>147.98049632486723</v>
      </c>
      <c r="O76" s="101">
        <f t="shared" si="31"/>
        <v>0</v>
      </c>
      <c r="P76" s="102">
        <f t="shared" si="32"/>
        <v>-23.448075103704184</v>
      </c>
      <c r="Q76" s="103">
        <f t="shared" si="33"/>
        <v>0.86321956189505888</v>
      </c>
      <c r="R76" s="273"/>
      <c r="S76" s="1">
        <v>0.375</v>
      </c>
      <c r="T76" s="2">
        <v>0.42043981481481479</v>
      </c>
      <c r="U76" s="104">
        <v>5.9999999999999787</v>
      </c>
      <c r="V76" s="105">
        <v>65.433333333333309</v>
      </c>
      <c r="W76" s="106"/>
      <c r="X76" s="107"/>
      <c r="Y76" s="265"/>
      <c r="Z76" s="266"/>
      <c r="AA76" s="191">
        <f t="shared" si="34"/>
        <v>-492.40957717778792</v>
      </c>
      <c r="AB76" s="192">
        <f t="shared" si="35"/>
        <v>0.86321956189505888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759</v>
      </c>
      <c r="G77" s="95">
        <f t="shared" si="36"/>
        <v>34655.939999999995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1589.5287958115182</v>
      </c>
      <c r="N77" s="99">
        <f t="shared" si="30"/>
        <v>79.47643979057591</v>
      </c>
      <c r="O77" s="101">
        <f t="shared" si="31"/>
        <v>0</v>
      </c>
      <c r="P77" s="102">
        <f t="shared" si="32"/>
        <v>-10.52356020942409</v>
      </c>
      <c r="Q77" s="103">
        <f t="shared" si="33"/>
        <v>0.88307155322862119</v>
      </c>
      <c r="R77" s="273"/>
      <c r="S77" s="1">
        <v>0.42385416666666664</v>
      </c>
      <c r="T77" s="2">
        <v>0.44374999999999998</v>
      </c>
      <c r="U77" s="104">
        <v>4.9166666666666625</v>
      </c>
      <c r="V77" s="105">
        <v>28.650000000000002</v>
      </c>
      <c r="W77" s="106">
        <v>0.44374999999999998</v>
      </c>
      <c r="X77" s="107">
        <v>0.48402777777777772</v>
      </c>
      <c r="Y77" s="265"/>
      <c r="Z77" s="266"/>
      <c r="AA77" s="191">
        <f t="shared" si="34"/>
        <v>-210.47120418848181</v>
      </c>
      <c r="AB77" s="192">
        <f t="shared" si="35"/>
        <v>0.88307155322862119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1944</v>
      </c>
      <c r="G78" s="115">
        <f t="shared" si="36"/>
        <v>112227.12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1590.1840490797522</v>
      </c>
      <c r="N78" s="99">
        <f t="shared" si="30"/>
        <v>72.281093139988741</v>
      </c>
      <c r="O78" s="101">
        <f t="shared" si="31"/>
        <v>0</v>
      </c>
      <c r="P78" s="102">
        <f t="shared" si="32"/>
        <v>-9.5370886781930722</v>
      </c>
      <c r="Q78" s="103">
        <f t="shared" si="33"/>
        <v>0.88343558282208468</v>
      </c>
      <c r="R78" s="273"/>
      <c r="S78" s="1">
        <v>0.48402777777777772</v>
      </c>
      <c r="T78" s="2">
        <v>0.5349652777777778</v>
      </c>
      <c r="U78" s="104">
        <v>57.999999999999957</v>
      </c>
      <c r="V78" s="105">
        <v>73.350000000000108</v>
      </c>
      <c r="W78" s="106"/>
      <c r="X78" s="107"/>
      <c r="Y78" s="265"/>
      <c r="Z78" s="266"/>
      <c r="AA78" s="191">
        <f t="shared" si="34"/>
        <v>-209.81595092024781</v>
      </c>
      <c r="AB78" s="192">
        <f t="shared" si="35"/>
        <v>0.88343558282208456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2647.9988632577638</v>
      </c>
      <c r="N89" s="139">
        <f t="shared" ref="N89:N94" si="42">M89/L89</f>
        <v>129.17067625647627</v>
      </c>
      <c r="O89" s="140">
        <f t="shared" ref="O89:O94" si="43">L89-I89</f>
        <v>0</v>
      </c>
      <c r="P89" s="141">
        <f t="shared" ref="P89:P94" si="44">N89-K89</f>
        <v>-17.170787158157879</v>
      </c>
      <c r="Q89" s="142">
        <f t="shared" ref="Q89:Q94" si="45">N89/K89</f>
        <v>0.88266628775258782</v>
      </c>
      <c r="R89" s="274"/>
      <c r="S89" s="143">
        <f>S73</f>
        <v>0.25</v>
      </c>
      <c r="T89" s="144">
        <f>INDEX(T73:T88,COUNTA(T73:T88))</f>
        <v>0.5349652777777778</v>
      </c>
      <c r="U89" s="145"/>
      <c r="V89" s="156"/>
      <c r="W89" s="135"/>
      <c r="X89" s="139"/>
      <c r="Y89" s="261"/>
      <c r="Z89" s="262"/>
      <c r="AA89" s="157">
        <f t="shared" ref="AA89:AA94" si="46">M89-J89</f>
        <v>-352.00113674223621</v>
      </c>
      <c r="AB89" s="142">
        <f t="shared" ref="AB89:AB94" si="47">M89/J89</f>
        <v>0.88266628775258793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1570</v>
      </c>
      <c r="G90" s="159">
        <f t="shared" ref="G90:G94" si="48">E90*F90</f>
        <v>53741.1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2607.0110701106992</v>
      </c>
      <c r="N90" s="163">
        <f t="shared" si="42"/>
        <v>162.9381918819187</v>
      </c>
      <c r="O90" s="165">
        <f t="shared" si="43"/>
        <v>0</v>
      </c>
      <c r="P90" s="166">
        <f t="shared" si="44"/>
        <v>-24.561808118081302</v>
      </c>
      <c r="Q90" s="152">
        <f t="shared" si="45"/>
        <v>0.8690036900368997</v>
      </c>
      <c r="R90" s="272">
        <f>Q106</f>
        <v>0.87431055141693437</v>
      </c>
      <c r="S90" s="167">
        <v>0.25</v>
      </c>
      <c r="T90" s="168">
        <v>0.27509259259259261</v>
      </c>
      <c r="U90" s="169"/>
      <c r="V90" s="170">
        <v>36.133333333333361</v>
      </c>
      <c r="W90" s="173"/>
      <c r="X90" s="151"/>
      <c r="Y90" s="275"/>
      <c r="Z90" s="276"/>
      <c r="AA90" s="109">
        <f t="shared" si="46"/>
        <v>-392.98892988930083</v>
      </c>
      <c r="AB90" s="152">
        <f t="shared" si="47"/>
        <v>0.8690036900368997</v>
      </c>
      <c r="AC90" s="277">
        <f>AB106</f>
        <v>0.87431055141693426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1254</v>
      </c>
      <c r="G91" s="95">
        <f t="shared" si="48"/>
        <v>43601.58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2606.4665127020799</v>
      </c>
      <c r="N91" s="99">
        <f t="shared" si="42"/>
        <v>236.95150115473453</v>
      </c>
      <c r="O91" s="101">
        <f t="shared" si="43"/>
        <v>0</v>
      </c>
      <c r="P91" s="102">
        <f t="shared" si="44"/>
        <v>-35.775771572538218</v>
      </c>
      <c r="Q91" s="103">
        <f t="shared" si="45"/>
        <v>0.86882217090069325</v>
      </c>
      <c r="R91" s="273"/>
      <c r="S91" s="1">
        <v>0.27925925925925926</v>
      </c>
      <c r="T91" s="2">
        <v>0.29930555555555555</v>
      </c>
      <c r="U91" s="104">
        <v>5.9999999999999787</v>
      </c>
      <c r="V91" s="105">
        <v>28.866666666666649</v>
      </c>
      <c r="W91" s="106"/>
      <c r="X91" s="107"/>
      <c r="Y91" s="265"/>
      <c r="Z91" s="266"/>
      <c r="AA91" s="111">
        <f t="shared" si="46"/>
        <v>-393.53348729792015</v>
      </c>
      <c r="AB91" s="103">
        <f t="shared" si="47"/>
        <v>0.86882217090069325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5797</v>
      </c>
      <c r="G92" s="95">
        <f t="shared" si="48"/>
        <v>207706.50999999998</v>
      </c>
      <c r="H92" s="96"/>
      <c r="I92" s="97">
        <v>12</v>
      </c>
      <c r="J92" s="98">
        <v>3273</v>
      </c>
      <c r="K92" s="99">
        <f t="shared" si="38"/>
        <v>272.75</v>
      </c>
      <c r="L92" s="100">
        <v>12</v>
      </c>
      <c r="M92" s="98">
        <f>F92/V92*60</f>
        <v>2904.5511482254692</v>
      </c>
      <c r="N92" s="99">
        <f t="shared" si="42"/>
        <v>242.04592901878911</v>
      </c>
      <c r="O92" s="101">
        <f t="shared" si="43"/>
        <v>0</v>
      </c>
      <c r="P92" s="102">
        <f t="shared" si="44"/>
        <v>-30.70407098121089</v>
      </c>
      <c r="Q92" s="103">
        <f t="shared" si="45"/>
        <v>0.88742778741994177</v>
      </c>
      <c r="R92" s="273"/>
      <c r="S92" s="1">
        <v>0.3029513888888889</v>
      </c>
      <c r="T92" s="2">
        <v>0.38611111111111113</v>
      </c>
      <c r="U92" s="104">
        <v>5.2500000000000213</v>
      </c>
      <c r="V92" s="105">
        <v>119.75000000000001</v>
      </c>
      <c r="W92" s="106"/>
      <c r="X92" s="107"/>
      <c r="Y92" s="265"/>
      <c r="Z92" s="266"/>
      <c r="AA92" s="111">
        <f t="shared" si="46"/>
        <v>-368.44885177453079</v>
      </c>
      <c r="AB92" s="103">
        <f t="shared" si="47"/>
        <v>0.88742778741994166</v>
      </c>
      <c r="AC92" s="278"/>
    </row>
    <row r="93" spans="1:29" ht="15.75" customHeight="1">
      <c r="A93" s="268"/>
      <c r="B93" s="92" t="s">
        <v>158</v>
      </c>
      <c r="C93" s="263" t="s">
        <v>220</v>
      </c>
      <c r="D93" s="264"/>
      <c r="E93" s="93">
        <v>42.93</v>
      </c>
      <c r="F93" s="94">
        <v>926</v>
      </c>
      <c r="G93" s="95">
        <f t="shared" si="48"/>
        <v>39753.18</v>
      </c>
      <c r="H93" s="113"/>
      <c r="I93" s="97">
        <v>15</v>
      </c>
      <c r="J93" s="98">
        <v>3600</v>
      </c>
      <c r="K93" s="99">
        <f t="shared" si="38"/>
        <v>240</v>
      </c>
      <c r="L93" s="114">
        <v>15</v>
      </c>
      <c r="M93" s="98">
        <f>F93/V93*60</f>
        <v>3095.2646239554301</v>
      </c>
      <c r="N93" s="99">
        <f t="shared" si="42"/>
        <v>206.35097493036201</v>
      </c>
      <c r="O93" s="101">
        <f t="shared" si="43"/>
        <v>0</v>
      </c>
      <c r="P93" s="102">
        <f t="shared" si="44"/>
        <v>-33.649025069637986</v>
      </c>
      <c r="Q93" s="103">
        <f t="shared" si="45"/>
        <v>0.85979572887650835</v>
      </c>
      <c r="R93" s="273"/>
      <c r="S93" s="1">
        <v>0.40836805555555555</v>
      </c>
      <c r="T93" s="2">
        <v>0.42083333333333334</v>
      </c>
      <c r="U93" s="104">
        <v>6.0499999999999865</v>
      </c>
      <c r="V93" s="105">
        <v>17.95000000000001</v>
      </c>
      <c r="W93" s="106"/>
      <c r="X93" s="107"/>
      <c r="Y93" s="265"/>
      <c r="Z93" s="266"/>
      <c r="AA93" s="111">
        <f t="shared" si="46"/>
        <v>-504.73537604456988</v>
      </c>
      <c r="AB93" s="103">
        <f t="shared" si="47"/>
        <v>0.85979572887650835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3784</v>
      </c>
      <c r="G94" s="115">
        <f t="shared" si="48"/>
        <v>137775.43999999997</v>
      </c>
      <c r="H94" s="116"/>
      <c r="I94" s="97">
        <v>11</v>
      </c>
      <c r="J94" s="98">
        <v>3273</v>
      </c>
      <c r="K94" s="99">
        <f t="shared" si="38"/>
        <v>297.54545454545456</v>
      </c>
      <c r="L94" s="100">
        <v>11</v>
      </c>
      <c r="M94" s="98">
        <f>F94/V94*60</f>
        <v>2903.3248081841402</v>
      </c>
      <c r="N94" s="99">
        <f t="shared" si="42"/>
        <v>263.93861892583095</v>
      </c>
      <c r="O94" s="101">
        <f t="shared" si="43"/>
        <v>0</v>
      </c>
      <c r="P94" s="102">
        <f t="shared" si="44"/>
        <v>-33.60683561962361</v>
      </c>
      <c r="Q94" s="103">
        <f t="shared" si="45"/>
        <v>0.88705310363096257</v>
      </c>
      <c r="R94" s="273"/>
      <c r="S94" s="1">
        <v>0.42499999999999993</v>
      </c>
      <c r="T94" s="2">
        <v>0.47930555555555554</v>
      </c>
      <c r="U94" s="104">
        <v>5.9999999999998987</v>
      </c>
      <c r="V94" s="105">
        <v>78.200000000000074</v>
      </c>
      <c r="W94" s="106"/>
      <c r="X94" s="107"/>
      <c r="Y94" s="265"/>
      <c r="Z94" s="266"/>
      <c r="AA94" s="111">
        <f t="shared" si="46"/>
        <v>-369.67519181585976</v>
      </c>
      <c r="AB94" s="103">
        <f t="shared" si="47"/>
        <v>0.88705310363096246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2823.3236326355641</v>
      </c>
      <c r="N106" s="139">
        <f>M106/L106</f>
        <v>217.17874097196648</v>
      </c>
      <c r="O106" s="140">
        <f>L106-I106</f>
        <v>0</v>
      </c>
      <c r="P106" s="141">
        <f>N106-K106</f>
        <v>-31.221259028033501</v>
      </c>
      <c r="Q106" s="142">
        <f>N106/K106</f>
        <v>0.87431055141693437</v>
      </c>
      <c r="R106" s="274"/>
      <c r="S106" s="143">
        <f>S90</f>
        <v>0.25</v>
      </c>
      <c r="T106" s="144">
        <f>INDEX(T90:T105,COUNTA(T90:T105))</f>
        <v>0.47930555555555554</v>
      </c>
      <c r="U106" s="145"/>
      <c r="V106" s="156"/>
      <c r="W106" s="135"/>
      <c r="X106" s="139"/>
      <c r="Y106" s="261"/>
      <c r="Z106" s="262"/>
      <c r="AA106" s="157">
        <f>M106-J106</f>
        <v>-405.87636736443574</v>
      </c>
      <c r="AB106" s="142">
        <f>M106/J106</f>
        <v>0.87431055141693426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682</v>
      </c>
      <c r="G107" s="159">
        <f t="shared" ref="G107:G110" si="52">E107*F107</f>
        <v>18161.66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2868.2242990654167</v>
      </c>
      <c r="N107" s="163">
        <f>M107/L107</f>
        <v>478.03738317756944</v>
      </c>
      <c r="O107" s="165">
        <f>L107-I107</f>
        <v>0</v>
      </c>
      <c r="P107" s="166">
        <f>N107-K107</f>
        <v>-67.462616822430562</v>
      </c>
      <c r="Q107" s="152">
        <f>N107/K107</f>
        <v>0.87632884175539771</v>
      </c>
      <c r="R107" s="272">
        <f>Q123</f>
        <v>0.89926276834928121</v>
      </c>
      <c r="S107" s="193">
        <v>0.25</v>
      </c>
      <c r="T107" s="194">
        <v>0.25990740740740742</v>
      </c>
      <c r="U107" s="169"/>
      <c r="V107" s="170">
        <v>14.266666666666685</v>
      </c>
      <c r="W107" s="168"/>
      <c r="X107" s="171"/>
      <c r="Y107" s="275"/>
      <c r="Z107" s="276"/>
      <c r="AA107" s="109">
        <f>M107-J107</f>
        <v>-404.77570093458326</v>
      </c>
      <c r="AB107" s="152">
        <f>M107/J107</f>
        <v>0.87632884175539771</v>
      </c>
      <c r="AC107" s="277">
        <f>AB123</f>
        <v>0.89926276834928109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512</v>
      </c>
      <c r="G108" s="95">
        <f t="shared" si="52"/>
        <v>10296.32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3262.3008849557591</v>
      </c>
      <c r="N108" s="99">
        <f>M108/L108</f>
        <v>543.71681415929322</v>
      </c>
      <c r="O108" s="101">
        <f>L108-I108</f>
        <v>0</v>
      </c>
      <c r="P108" s="102">
        <f>N108-K108</f>
        <v>-56.283185840706778</v>
      </c>
      <c r="Q108" s="103">
        <f>N108/K108</f>
        <v>0.90619469026548871</v>
      </c>
      <c r="R108" s="273"/>
      <c r="S108" s="1">
        <v>0.2638888888888889</v>
      </c>
      <c r="T108" s="2">
        <v>0.27042824074074073</v>
      </c>
      <c r="U108" s="104">
        <v>5.7333333333333236</v>
      </c>
      <c r="V108" s="105">
        <v>9.4166666666666465</v>
      </c>
      <c r="W108" s="106"/>
      <c r="X108" s="113"/>
      <c r="Y108" s="265"/>
      <c r="Z108" s="266"/>
      <c r="AA108" s="111">
        <f>M108-J108</f>
        <v>-337.6991150442409</v>
      </c>
      <c r="AB108" s="103">
        <f>M108/J108</f>
        <v>0.9061946902654886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1468</v>
      </c>
      <c r="G109" s="95">
        <f t="shared" si="52"/>
        <v>36303.64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3262.222222222224</v>
      </c>
      <c r="N109" s="99">
        <f>M109/L109</f>
        <v>543.70370370370404</v>
      </c>
      <c r="O109" s="101">
        <f>L109-I109</f>
        <v>0</v>
      </c>
      <c r="P109" s="102">
        <f>N109-K109</f>
        <v>-56.296296296295964</v>
      </c>
      <c r="Q109" s="103">
        <f>N109/K109</f>
        <v>0.90617283950617344</v>
      </c>
      <c r="R109" s="273"/>
      <c r="S109" s="1">
        <v>0.27430555555555552</v>
      </c>
      <c r="T109" s="2">
        <v>0.29305555555555551</v>
      </c>
      <c r="U109" s="104">
        <v>5.5833333333333002</v>
      </c>
      <c r="V109" s="105">
        <v>26.999999999999986</v>
      </c>
      <c r="W109" s="106"/>
      <c r="X109" s="107"/>
      <c r="Y109" s="265"/>
      <c r="Z109" s="266"/>
      <c r="AA109" s="111">
        <f>M109-J109</f>
        <v>-337.77777777777601</v>
      </c>
      <c r="AB109" s="103">
        <f>M109/J109</f>
        <v>0.90617283950617333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1315</v>
      </c>
      <c r="G110" s="95">
        <f t="shared" si="52"/>
        <v>32519.95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3262.5775327360338</v>
      </c>
      <c r="N110" s="99">
        <f>M110/L110</f>
        <v>543.76292212267231</v>
      </c>
      <c r="O110" s="101">
        <f>L110-I110</f>
        <v>0</v>
      </c>
      <c r="P110" s="102">
        <f>N110-K110</f>
        <v>-56.237077877327692</v>
      </c>
      <c r="Q110" s="103">
        <f>N110/K110</f>
        <v>0.9062715368711205</v>
      </c>
      <c r="R110" s="273"/>
      <c r="S110" s="1">
        <v>0.29791666666666661</v>
      </c>
      <c r="T110" s="2">
        <v>0.31471064814814814</v>
      </c>
      <c r="U110" s="104">
        <v>6.9999999999999751</v>
      </c>
      <c r="V110" s="105">
        <v>24.183333333333408</v>
      </c>
      <c r="W110" s="106"/>
      <c r="X110" s="113"/>
      <c r="Y110" s="265"/>
      <c r="Z110" s="266"/>
      <c r="AA110" s="111">
        <f>M110-J110</f>
        <v>-337.42246726396615</v>
      </c>
      <c r="AB110" s="103">
        <f>M110/J110</f>
        <v>0.9062715368711205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3163.8312347448582</v>
      </c>
      <c r="N123" s="139">
        <f>M123/L123</f>
        <v>527.30520579080974</v>
      </c>
      <c r="O123" s="140">
        <f>L123-I123</f>
        <v>0</v>
      </c>
      <c r="P123" s="141">
        <f>N123-K123</f>
        <v>-59.069794209190263</v>
      </c>
      <c r="Q123" s="142">
        <f>N123/K123</f>
        <v>0.89926276834928121</v>
      </c>
      <c r="R123" s="274"/>
      <c r="S123" s="143">
        <f>S107</f>
        <v>0.25</v>
      </c>
      <c r="T123" s="144">
        <f>INDEX(T107:T122,COUNTA(T107:T122))</f>
        <v>0.31471064814814814</v>
      </c>
      <c r="U123" s="145"/>
      <c r="V123" s="156"/>
      <c r="W123" s="135"/>
      <c r="X123" s="139"/>
      <c r="Y123" s="261"/>
      <c r="Z123" s="262"/>
      <c r="AA123" s="157">
        <f>M123-J123</f>
        <v>-354.41876525514181</v>
      </c>
      <c r="AB123" s="142">
        <f>M123/J123</f>
        <v>0.89926276834928109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1196</v>
      </c>
      <c r="G124" s="159">
        <f t="shared" ref="G124:G126" si="56">E124*F124</f>
        <v>52982.799999999996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1762.42325010233</v>
      </c>
      <c r="N124" s="163">
        <f>M124/L124</f>
        <v>103.67195588837235</v>
      </c>
      <c r="O124" s="165">
        <f>L124-I124</f>
        <v>0</v>
      </c>
      <c r="P124" s="166">
        <f>N124-K124</f>
        <v>-13.975102935157054</v>
      </c>
      <c r="Q124" s="152">
        <f>N124/K124</f>
        <v>0.88121162505116502</v>
      </c>
      <c r="R124" s="272">
        <f>Q140</f>
        <v>0.88210640835970389</v>
      </c>
      <c r="S124" s="167">
        <v>0.70853009259259259</v>
      </c>
      <c r="T124" s="168">
        <v>0.7368055555555556</v>
      </c>
      <c r="U124" s="169"/>
      <c r="V124" s="170">
        <v>40.71666666666674</v>
      </c>
      <c r="W124" s="87"/>
      <c r="X124" s="88"/>
      <c r="Y124" s="275"/>
      <c r="Z124" s="276"/>
      <c r="AA124" s="109">
        <f>M124-J124</f>
        <v>-237.57674989766997</v>
      </c>
      <c r="AB124" s="152">
        <f>M124/J124</f>
        <v>0.88121162505116502</v>
      </c>
      <c r="AC124" s="352">
        <f>AB140</f>
        <v>0.88210640835970378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1227</v>
      </c>
      <c r="G125" s="95">
        <f t="shared" si="56"/>
        <v>62172.090000000004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1764.7622852576876</v>
      </c>
      <c r="N125" s="99">
        <f>M125/L125</f>
        <v>88.23811426288438</v>
      </c>
      <c r="O125" s="101">
        <f>L125-I125</f>
        <v>0</v>
      </c>
      <c r="P125" s="102">
        <f>N125-K125</f>
        <v>-11.76188573711562</v>
      </c>
      <c r="Q125" s="103">
        <f>N125/K125</f>
        <v>0.88238114262884382</v>
      </c>
      <c r="R125" s="273"/>
      <c r="S125" s="1">
        <v>0.74047453703703703</v>
      </c>
      <c r="T125" s="2">
        <v>0.76944444444444449</v>
      </c>
      <c r="U125" s="104">
        <v>5.2833333333332533</v>
      </c>
      <c r="V125" s="105">
        <v>41.71666666666674</v>
      </c>
      <c r="W125" s="106"/>
      <c r="X125" s="107"/>
      <c r="Y125" s="265"/>
      <c r="Z125" s="266"/>
      <c r="AA125" s="111">
        <f>M125-J125</f>
        <v>-235.23771474231239</v>
      </c>
      <c r="AB125" s="103">
        <f>M125/J125</f>
        <v>0.88238114262884382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2734</v>
      </c>
      <c r="G126" s="95">
        <f t="shared" si="56"/>
        <v>156658.19999999998</v>
      </c>
      <c r="H126" s="96"/>
      <c r="I126" s="97">
        <v>21</v>
      </c>
      <c r="J126" s="98">
        <v>2000</v>
      </c>
      <c r="K126" s="99">
        <f t="shared" si="57"/>
        <v>95.238095238095241</v>
      </c>
      <c r="L126" s="100">
        <v>21</v>
      </c>
      <c r="M126" s="98">
        <f>F126/V126*60</f>
        <v>1765.4529147982048</v>
      </c>
      <c r="N126" s="99">
        <f>M126/L126</f>
        <v>84.069186418962133</v>
      </c>
      <c r="O126" s="101">
        <f>L126-I126</f>
        <v>0</v>
      </c>
      <c r="P126" s="102">
        <f>N126-K126</f>
        <v>-11.168908819133108</v>
      </c>
      <c r="Q126" s="103">
        <f>N126/K126</f>
        <v>0.88272645739910238</v>
      </c>
      <c r="R126" s="273"/>
      <c r="S126" s="1">
        <v>0.77366898148148144</v>
      </c>
      <c r="T126" s="2">
        <v>0.83819444444444446</v>
      </c>
      <c r="U126" s="104">
        <v>6.0833333333332185</v>
      </c>
      <c r="V126" s="105">
        <v>92.916666666666742</v>
      </c>
      <c r="W126" s="106"/>
      <c r="X126" s="107"/>
      <c r="Y126" s="265"/>
      <c r="Z126" s="266"/>
      <c r="AA126" s="111">
        <f>M126-J126</f>
        <v>-234.5470852017952</v>
      </c>
      <c r="AB126" s="103">
        <f>M126/J126</f>
        <v>0.88272645739910238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19.333333333333332</v>
      </c>
      <c r="J140" s="138">
        <f t="shared" si="58"/>
        <v>2000</v>
      </c>
      <c r="K140" s="139">
        <f t="shared" ref="K140" si="59">J140/I140</f>
        <v>103.44827586206897</v>
      </c>
      <c r="L140" s="137">
        <f t="shared" ref="L140:M140" si="60">AVERAGE(L124:L139)</f>
        <v>19.333333333333332</v>
      </c>
      <c r="M140" s="138">
        <f t="shared" si="60"/>
        <v>1764.2128167194076</v>
      </c>
      <c r="N140" s="139">
        <f>M140/L140</f>
        <v>91.252387071693505</v>
      </c>
      <c r="O140" s="140">
        <f>L140-I140</f>
        <v>0</v>
      </c>
      <c r="P140" s="141">
        <f>N140-K140</f>
        <v>-12.195888790375463</v>
      </c>
      <c r="Q140" s="142">
        <f>N140/K140</f>
        <v>0.88210640835970389</v>
      </c>
      <c r="R140" s="274"/>
      <c r="S140" s="143">
        <f>S124</f>
        <v>0.70853009259259259</v>
      </c>
      <c r="T140" s="144">
        <f>INDEX(T124:T139,COUNTA(T124:T139))</f>
        <v>0.83819444444444446</v>
      </c>
      <c r="U140" s="145"/>
      <c r="V140" s="156"/>
      <c r="W140" s="188"/>
      <c r="X140" s="189"/>
      <c r="Y140" s="261"/>
      <c r="Z140" s="262"/>
      <c r="AA140" s="157">
        <f>M140-J140</f>
        <v>-235.78718328059244</v>
      </c>
      <c r="AB140" s="142">
        <f>M140/J140</f>
        <v>0.88210640835970378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2124</v>
      </c>
      <c r="G141" s="159">
        <f t="shared" ref="G141:G143" si="61">E141*F141</f>
        <v>120621.95999999999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1764.282418089525</v>
      </c>
      <c r="N141" s="163">
        <f>M141/L141</f>
        <v>76.707931221283701</v>
      </c>
      <c r="O141" s="165">
        <f>L141-I141</f>
        <v>0</v>
      </c>
      <c r="P141" s="166">
        <f>N141-K141</f>
        <v>-10.248590517846736</v>
      </c>
      <c r="Q141" s="152">
        <f>N141/K141</f>
        <v>0.88214120904476256</v>
      </c>
      <c r="R141" s="272">
        <f>Q157</f>
        <v>0.8825468276558236</v>
      </c>
      <c r="S141" s="167">
        <v>0.70833333333333337</v>
      </c>
      <c r="T141" s="168">
        <v>0.7584953703703704</v>
      </c>
      <c r="U141" s="169"/>
      <c r="V141" s="170">
        <v>72.23333333333332</v>
      </c>
      <c r="W141" s="168"/>
      <c r="X141" s="171"/>
      <c r="Y141" s="275"/>
      <c r="Z141" s="276"/>
      <c r="AA141" s="109">
        <f>M141-J141</f>
        <v>-235.71758191047502</v>
      </c>
      <c r="AB141" s="152">
        <f>M141/J141</f>
        <v>0.88214120904476245</v>
      </c>
      <c r="AC141" s="277">
        <f>AB157</f>
        <v>0.88254682765582371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1532</v>
      </c>
      <c r="G142" s="95">
        <f t="shared" si="61"/>
        <v>87124.84</v>
      </c>
      <c r="H142" s="96"/>
      <c r="I142" s="97">
        <v>23</v>
      </c>
      <c r="J142" s="98">
        <v>2000</v>
      </c>
      <c r="K142" s="99">
        <f t="shared" ref="K142:K143" si="62">J142/I142</f>
        <v>86.956521739130437</v>
      </c>
      <c r="L142" s="100">
        <v>23</v>
      </c>
      <c r="M142" s="98">
        <f>F142/V142*60</f>
        <v>1764.2994241842669</v>
      </c>
      <c r="N142" s="99">
        <f>M142/L142</f>
        <v>76.708670616707252</v>
      </c>
      <c r="O142" s="101">
        <f>L142-I142</f>
        <v>0</v>
      </c>
      <c r="P142" s="102">
        <f>N142-K142</f>
        <v>-10.247851122423185</v>
      </c>
      <c r="Q142" s="103">
        <f>N142/K142</f>
        <v>0.88214971209213333</v>
      </c>
      <c r="R142" s="273"/>
      <c r="S142" s="1">
        <v>0.76180555555555562</v>
      </c>
      <c r="T142" s="2">
        <v>0.79798611111111106</v>
      </c>
      <c r="U142" s="104">
        <v>4.766666666666719</v>
      </c>
      <c r="V142" s="105">
        <v>52.099999999999831</v>
      </c>
      <c r="W142" s="106"/>
      <c r="X142" s="107"/>
      <c r="Y142" s="265"/>
      <c r="Z142" s="266"/>
      <c r="AA142" s="111">
        <f>M142-J142</f>
        <v>-235.70057581573315</v>
      </c>
      <c r="AB142" s="103">
        <f>M142/J142</f>
        <v>0.88214971209213344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2016</v>
      </c>
      <c r="G143" s="95">
        <f t="shared" si="61"/>
        <v>95961.600000000006</v>
      </c>
      <c r="H143" s="96"/>
      <c r="I143" s="97">
        <v>23</v>
      </c>
      <c r="J143" s="98">
        <v>2000</v>
      </c>
      <c r="K143" s="99">
        <f t="shared" si="62"/>
        <v>86.956521739130437</v>
      </c>
      <c r="L143" s="100">
        <v>23</v>
      </c>
      <c r="M143" s="98">
        <f>F143/V143*60</f>
        <v>1766.6991236611505</v>
      </c>
      <c r="N143" s="99">
        <f>M143/L143</f>
        <v>76.813005376571752</v>
      </c>
      <c r="O143" s="101">
        <f>L143-I143</f>
        <v>0</v>
      </c>
      <c r="P143" s="102">
        <f>N143-K143</f>
        <v>-10.143516362558685</v>
      </c>
      <c r="Q143" s="103">
        <f>N143/K143</f>
        <v>0.88334956183057511</v>
      </c>
      <c r="R143" s="273"/>
      <c r="S143" s="1">
        <v>0.80208333333333337</v>
      </c>
      <c r="T143" s="2">
        <v>0.84962962962962962</v>
      </c>
      <c r="U143" s="104">
        <v>5.9000000000001229</v>
      </c>
      <c r="V143" s="105">
        <v>68.466666666666612</v>
      </c>
      <c r="W143" s="106"/>
      <c r="X143" s="107"/>
      <c r="Y143" s="265"/>
      <c r="Z143" s="266"/>
      <c r="AA143" s="111">
        <f>M143-J143</f>
        <v>-233.30087633884955</v>
      </c>
      <c r="AB143" s="103">
        <f>M143/J143</f>
        <v>0.88334956183057523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3">AVERAGE(I141:I156)</f>
        <v>23</v>
      </c>
      <c r="J157" s="138">
        <f t="shared" si="63"/>
        <v>2000</v>
      </c>
      <c r="K157" s="139">
        <f t="shared" ref="K157" si="64">J157/I157</f>
        <v>86.956521739130437</v>
      </c>
      <c r="L157" s="137">
        <f t="shared" ref="L157:M157" si="65">AVERAGE(L141:L156)</f>
        <v>23</v>
      </c>
      <c r="M157" s="138">
        <f t="shared" si="65"/>
        <v>1765.0936553116474</v>
      </c>
      <c r="N157" s="139">
        <f>M157/L157</f>
        <v>76.74320240485423</v>
      </c>
      <c r="O157" s="140">
        <f>L157-I157</f>
        <v>0</v>
      </c>
      <c r="P157" s="141">
        <f>N157-K157</f>
        <v>-10.213319334276207</v>
      </c>
      <c r="Q157" s="142">
        <f>N157/K157</f>
        <v>0.8825468276558236</v>
      </c>
      <c r="R157" s="274"/>
      <c r="S157" s="143">
        <f>S141</f>
        <v>0.70833333333333337</v>
      </c>
      <c r="T157" s="144">
        <f>INDEX(T141:T156,COUNTA(T141:T156))</f>
        <v>0.84962962962962962</v>
      </c>
      <c r="U157" s="145"/>
      <c r="V157" s="156"/>
      <c r="W157" s="135"/>
      <c r="X157" s="139"/>
      <c r="Y157" s="261"/>
      <c r="Z157" s="262"/>
      <c r="AA157" s="157">
        <f>M157-J157</f>
        <v>-234.90634468835265</v>
      </c>
      <c r="AB157" s="142">
        <f>M157/J157</f>
        <v>0.88254682765582371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91" priority="3" operator="greaterThan">
      <formula>0</formula>
    </cfRule>
  </conditionalFormatting>
  <conditionalFormatting sqref="P5:P157 AA5:AA157">
    <cfRule type="cellIs" dxfId="590" priority="6" operator="lessThan">
      <formula>0</formula>
    </cfRule>
  </conditionalFormatting>
  <conditionalFormatting sqref="Q5:Q157 AB5:AB157">
    <cfRule type="cellIs" dxfId="589" priority="4" operator="greaterThan">
      <formula>1</formula>
    </cfRule>
    <cfRule type="cellIs" dxfId="588" priority="5" operator="lessThan">
      <formula>0.8</formula>
    </cfRule>
  </conditionalFormatting>
  <conditionalFormatting sqref="R5:R157 AC124">
    <cfRule type="cellIs" dxfId="587" priority="7" operator="lessThan">
      <formula>0.8</formula>
    </cfRule>
  </conditionalFormatting>
  <conditionalFormatting sqref="AC5:AC22 AC56:AC91">
    <cfRule type="cellIs" dxfId="586" priority="9" operator="lessThan">
      <formula>0.8</formula>
    </cfRule>
  </conditionalFormatting>
  <conditionalFormatting sqref="AC39">
    <cfRule type="cellIs" dxfId="585" priority="12" operator="lessThan">
      <formula>0.8</formula>
    </cfRule>
  </conditionalFormatting>
  <conditionalFormatting sqref="AC54">
    <cfRule type="cellIs" dxfId="584" priority="11" operator="lessThan">
      <formula>0.8</formula>
    </cfRule>
  </conditionalFormatting>
  <conditionalFormatting sqref="AC97:AC105">
    <cfRule type="cellIs" dxfId="583" priority="10" operator="lessThan">
      <formula>0.8</formula>
    </cfRule>
  </conditionalFormatting>
  <conditionalFormatting sqref="AC107:AC112">
    <cfRule type="cellIs" dxfId="582" priority="8" operator="lessThan">
      <formula>0.8</formula>
    </cfRule>
  </conditionalFormatting>
  <conditionalFormatting sqref="AC139">
    <cfRule type="cellIs" dxfId="581" priority="2" operator="lessThan">
      <formula>0.8</formula>
    </cfRule>
  </conditionalFormatting>
  <conditionalFormatting sqref="AC141:AC157">
    <cfRule type="cellIs" dxfId="580" priority="1" operator="lessThan">
      <formula>0.8</formula>
    </cfRule>
  </conditionalFormatting>
  <dataValidations count="1">
    <dataValidation type="list" allowBlank="1" showInputMessage="1" showErrorMessage="1" sqref="Y5:Z157" xr:uid="{254543F4-E9D8-4E57-BB8E-CE9DC67CFE1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AB2D-7FD5-4CC8-830E-1F916501C069}">
  <sheetPr>
    <tabColor theme="9" tint="0.59999389629810485"/>
  </sheetPr>
  <dimension ref="B1:AR36"/>
  <sheetViews>
    <sheetView zoomScale="70" zoomScaleNormal="70" workbookViewId="0">
      <selection activeCell="N42" sqref="N42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261</v>
      </c>
      <c r="D3" s="249"/>
      <c r="E3" s="7" t="s">
        <v>2</v>
      </c>
      <c r="F3" s="250">
        <f>'1022(18度C)'!D1+'1022(4度C)'!D1</f>
        <v>232098</v>
      </c>
      <c r="G3" s="251"/>
      <c r="H3" s="7" t="s">
        <v>3</v>
      </c>
      <c r="I3" s="252">
        <f>'1022(18度C)'!F1+'1022(4度C)'!F1</f>
        <v>7371808.3499999996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475.81506074479057</v>
      </c>
      <c r="F6" s="227" t="e">
        <f>AVERAGE(#REF!,D13:K13)</f>
        <v>#REF!</v>
      </c>
      <c r="G6" s="228">
        <f>AVERAGE(D13:K13)</f>
        <v>192.94061785539412</v>
      </c>
      <c r="H6" s="229"/>
      <c r="I6" s="228">
        <f>AVERAGE(L13:O13)</f>
        <v>95.202398800599696</v>
      </c>
      <c r="J6" s="229"/>
      <c r="K6" s="228">
        <f>AVERAGE(D27:O27)</f>
        <v>627.97750523134152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418.35187081160808</v>
      </c>
      <c r="F7" s="231" t="e">
        <f>AVERAGE(#REF!,D14:K14)</f>
        <v>#REF!</v>
      </c>
      <c r="G7" s="218">
        <f>AVERAGE(D14:K14)</f>
        <v>171.47710681259073</v>
      </c>
      <c r="H7" s="219"/>
      <c r="I7" s="218">
        <f>AVERAGE(L14:O14)</f>
        <v>83.993720048215835</v>
      </c>
      <c r="J7" s="219"/>
      <c r="K7" s="218">
        <f>AVERAGE(D28:O28)</f>
        <v>551.18804530560169</v>
      </c>
      <c r="L7" s="219"/>
      <c r="M7" s="218">
        <f>AVERAGE(P28:X28)</f>
        <v>685.18192152519964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0.8794966137858844</v>
      </c>
      <c r="F8" s="223" t="e">
        <f>AVERAGE(D15:K15,#REF!)</f>
        <v>#REF!</v>
      </c>
      <c r="G8" s="224">
        <f>AVERAGE(D15:K15)</f>
        <v>0.88480361216155579</v>
      </c>
      <c r="H8" s="225"/>
      <c r="I8" s="224">
        <f>AVERAGE(L15:O15)</f>
        <v>0.88228511256260822</v>
      </c>
      <c r="J8" s="225"/>
      <c r="K8" s="224">
        <f>AVERAGE(D29:O29)</f>
        <v>0.8755151985497639</v>
      </c>
      <c r="L8" s="225"/>
      <c r="M8" s="224">
        <f>AVERAGE(P29:X29)</f>
        <v>0.87732168092704721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90.740740740740733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102.33156107198674</v>
      </c>
      <c r="E14" s="28">
        <v>70.207098172885864</v>
      </c>
      <c r="F14" s="28">
        <v>80.008982885200624</v>
      </c>
      <c r="G14" s="28">
        <v>74.337541318215656</v>
      </c>
      <c r="H14" s="28">
        <v>129.15708949004514</v>
      </c>
      <c r="I14" s="28">
        <v>217.19094614998491</v>
      </c>
      <c r="J14" s="28" t="s">
        <v>36</v>
      </c>
      <c r="K14" s="55">
        <v>527.10652859981599</v>
      </c>
      <c r="L14" s="27" t="s">
        <v>36</v>
      </c>
      <c r="M14" s="67" t="s">
        <v>36</v>
      </c>
      <c r="N14" s="28">
        <v>91.246546900226008</v>
      </c>
      <c r="O14" s="29">
        <v>76.740893196205661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0.88866881983567425</v>
      </c>
      <c r="E15" s="32">
        <f t="shared" si="0"/>
        <v>0.88460943697836181</v>
      </c>
      <c r="F15" s="32">
        <f t="shared" si="0"/>
        <v>0.88173164812261917</v>
      </c>
      <c r="G15" s="32">
        <f t="shared" si="0"/>
        <v>0.88275830315381087</v>
      </c>
      <c r="H15" s="32">
        <f t="shared" si="0"/>
        <v>0.88257344484864175</v>
      </c>
      <c r="I15" s="32">
        <f t="shared" si="0"/>
        <v>0.8743596865941422</v>
      </c>
      <c r="J15" s="32" t="s">
        <v>36</v>
      </c>
      <c r="K15" s="56">
        <f t="shared" ref="K15" si="1">K14/K13</f>
        <v>0.89892394559763966</v>
      </c>
      <c r="L15" s="31" t="s">
        <v>36</v>
      </c>
      <c r="M15" s="68" t="s">
        <v>36</v>
      </c>
      <c r="N15" s="32">
        <f t="shared" ref="N15:O15" si="2">N14/N13</f>
        <v>0.88204995336885139</v>
      </c>
      <c r="O15" s="33">
        <f t="shared" si="2"/>
        <v>0.88252027175636505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0.16670138888888889</v>
      </c>
      <c r="G16" s="2">
        <v>0.25006944444444446</v>
      </c>
      <c r="H16" s="2">
        <v>0.25026620370370373</v>
      </c>
      <c r="I16" s="2">
        <v>0.25012731481481482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0.7086689814814815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0.5653125</v>
      </c>
      <c r="E17" s="2">
        <v>0.58008101851851857</v>
      </c>
      <c r="F17" s="2">
        <v>0.59305555555555556</v>
      </c>
      <c r="G17" s="2">
        <v>0.61319444444444449</v>
      </c>
      <c r="H17" s="2">
        <v>0.58402777777777781</v>
      </c>
      <c r="I17" s="2">
        <v>0.55232638888888885</v>
      </c>
      <c r="J17" s="2" t="s">
        <v>36</v>
      </c>
      <c r="K17" s="3">
        <v>0.32938657407407407</v>
      </c>
      <c r="L17" s="1" t="s">
        <v>36</v>
      </c>
      <c r="M17" s="69" t="s">
        <v>36</v>
      </c>
      <c r="N17" s="2">
        <v>0.85439814814814818</v>
      </c>
      <c r="O17" s="4">
        <v>0.86597222222222225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21.6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>
        <v>825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182.76439093681182</v>
      </c>
      <c r="E28" s="28" t="s">
        <v>36</v>
      </c>
      <c r="F28" s="28" t="s">
        <v>36</v>
      </c>
      <c r="G28" s="28">
        <v>285.12264744303093</v>
      </c>
      <c r="H28" s="28">
        <v>383.12165874957668</v>
      </c>
      <c r="I28" s="28">
        <v>357.12505880389091</v>
      </c>
      <c r="J28" s="28" t="s">
        <v>36</v>
      </c>
      <c r="K28" s="28">
        <v>735.04752620034083</v>
      </c>
      <c r="L28" s="28" t="s">
        <v>36</v>
      </c>
      <c r="M28" s="28">
        <v>732.7590473279256</v>
      </c>
      <c r="N28" s="28">
        <v>996.46993150501748</v>
      </c>
      <c r="O28" s="28">
        <v>737.09410147821893</v>
      </c>
      <c r="P28" s="27">
        <v>245.48332779881684</v>
      </c>
      <c r="Q28" s="28" t="s">
        <v>36</v>
      </c>
      <c r="R28" s="28" t="s">
        <v>36</v>
      </c>
      <c r="S28" s="28" t="s">
        <v>36</v>
      </c>
      <c r="T28" s="28">
        <v>741.40184711957522</v>
      </c>
      <c r="U28" s="28" t="s">
        <v>36</v>
      </c>
      <c r="V28" s="28">
        <v>676.1846369466582</v>
      </c>
      <c r="W28" s="28">
        <v>853.68496452115562</v>
      </c>
      <c r="X28" s="29">
        <v>909.1548312397922</v>
      </c>
    </row>
    <row r="29" spans="2:44" ht="40.15" customHeight="1">
      <c r="B29" s="206"/>
      <c r="C29" s="30" t="s">
        <v>38</v>
      </c>
      <c r="D29" s="32">
        <f>D28/D27</f>
        <v>0.86305406831272258</v>
      </c>
      <c r="E29" s="32" t="s">
        <v>36</v>
      </c>
      <c r="F29" s="32" t="s">
        <v>36</v>
      </c>
      <c r="G29" s="32">
        <f>G28/G27</f>
        <v>0.8712080894092612</v>
      </c>
      <c r="H29" s="32">
        <f>H28/H27</f>
        <v>0.88412690480671541</v>
      </c>
      <c r="I29" s="32">
        <f>I28/I27</f>
        <v>0.85710014112933819</v>
      </c>
      <c r="J29" s="32" t="s">
        <v>36</v>
      </c>
      <c r="K29" s="32">
        <f>K28/K27</f>
        <v>0.89096669842465559</v>
      </c>
      <c r="L29" s="32" t="s">
        <v>36</v>
      </c>
      <c r="M29" s="32">
        <f>M28/M27</f>
        <v>0.8881927846399098</v>
      </c>
      <c r="N29" s="32">
        <f>N28/N27</f>
        <v>0.86649559261305864</v>
      </c>
      <c r="O29" s="32">
        <f>O28/O27</f>
        <v>0.88297730906244976</v>
      </c>
      <c r="P29" s="31">
        <f>P28/P27</f>
        <v>0.86942011928747631</v>
      </c>
      <c r="Q29" s="32" t="s">
        <v>36</v>
      </c>
      <c r="R29" s="32" t="s">
        <v>36</v>
      </c>
      <c r="S29" s="32" t="s">
        <v>36</v>
      </c>
      <c r="T29" s="32">
        <f>T28/T27</f>
        <v>0.88262124657092289</v>
      </c>
      <c r="U29" s="32" t="s">
        <v>36</v>
      </c>
      <c r="V29" s="32">
        <f>V28/V27</f>
        <v>0.88791922023298553</v>
      </c>
      <c r="W29" s="32">
        <f>W28/W27</f>
        <v>0.88078607450595414</v>
      </c>
      <c r="X29" s="33">
        <f>X28/X27</f>
        <v>0.86586174403789729</v>
      </c>
    </row>
    <row r="30" spans="2:44" ht="17.25" customHeight="1">
      <c r="B30" s="207" t="s">
        <v>39</v>
      </c>
      <c r="C30" s="15" t="s">
        <v>40</v>
      </c>
      <c r="D30" s="2">
        <v>0.40625</v>
      </c>
      <c r="E30" s="2" t="s">
        <v>36</v>
      </c>
      <c r="F30" s="2" t="s">
        <v>36</v>
      </c>
      <c r="G30" s="2">
        <v>0.40069444444444446</v>
      </c>
      <c r="H30" s="2">
        <v>0.25025462962962963</v>
      </c>
      <c r="I30" s="2">
        <v>0.33333333333333331</v>
      </c>
      <c r="J30" s="2" t="s">
        <v>36</v>
      </c>
      <c r="K30" s="2">
        <v>0.25</v>
      </c>
      <c r="L30" s="2" t="s">
        <v>36</v>
      </c>
      <c r="M30" s="2">
        <v>0.25</v>
      </c>
      <c r="N30" s="2">
        <v>0.16666666666666666</v>
      </c>
      <c r="O30" s="2">
        <v>0.16666666666666666</v>
      </c>
      <c r="P30" s="1">
        <v>0.70857638888888885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0.47571759259259261</v>
      </c>
      <c r="E31" s="2" t="s">
        <v>36</v>
      </c>
      <c r="F31" s="2" t="s">
        <v>36</v>
      </c>
      <c r="G31" s="2">
        <v>0.42244212962962963</v>
      </c>
      <c r="H31" s="2">
        <v>0.40168981481481481</v>
      </c>
      <c r="I31" s="2">
        <v>0.45103009259259258</v>
      </c>
      <c r="J31" s="2" t="s">
        <v>36</v>
      </c>
      <c r="K31" s="2">
        <v>0.29748842592592595</v>
      </c>
      <c r="L31" s="2" t="s">
        <v>36</v>
      </c>
      <c r="M31" s="2">
        <v>0.48402777777777778</v>
      </c>
      <c r="N31" s="2">
        <v>0.45851851851851849</v>
      </c>
      <c r="O31" s="2">
        <v>0.41805555555555557</v>
      </c>
      <c r="P31" s="1">
        <v>0.81282407407407409</v>
      </c>
      <c r="Q31" s="2" t="s">
        <v>36</v>
      </c>
      <c r="R31" s="2" t="s">
        <v>36</v>
      </c>
      <c r="S31" s="2" t="s">
        <v>36</v>
      </c>
      <c r="T31" s="2">
        <v>0.88435185185185183</v>
      </c>
      <c r="U31" s="2" t="s">
        <v>36</v>
      </c>
      <c r="V31" s="2">
        <v>0.87582175925925931</v>
      </c>
      <c r="W31" s="2">
        <v>1.0173611111111112</v>
      </c>
      <c r="X31" s="4">
        <v>1.0153819444444445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>
        <v>4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C3-F5A8-47C4-BB43-26827C0B4E5C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131217</v>
      </c>
      <c r="E1" s="77" t="s">
        <v>3</v>
      </c>
      <c r="F1" s="78">
        <f>SUM(G5:G225)</f>
        <v>2554725.7499999995</v>
      </c>
      <c r="G1" s="79" t="s">
        <v>73</v>
      </c>
      <c r="H1" s="80">
        <f>L21+L38+L55+L72+L89+L106+L123+L140+L157+L174+L191+L208+L225</f>
        <v>82.25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45952</v>
      </c>
      <c r="B2" s="326"/>
      <c r="C2" s="82" t="s">
        <v>34</v>
      </c>
      <c r="D2" s="83">
        <f>AVERAGE(N21,N38,N55,N72,N89,N106,N123,N140,N157,N174,N191,N208,N225)</f>
        <v>602.72415154390853</v>
      </c>
      <c r="E2" s="83" t="s">
        <v>80</v>
      </c>
      <c r="F2" s="84">
        <f>F1/D1</f>
        <v>19.46947232447015</v>
      </c>
      <c r="G2" s="85" t="s">
        <v>81</v>
      </c>
      <c r="H2" s="86">
        <f>COUNT(H5:H225)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2506</v>
      </c>
      <c r="G5" s="95">
        <f t="shared" ref="G5:G6" si="0">E5*F5</f>
        <v>74804.100000000006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3107.6817085773323</v>
      </c>
      <c r="N5" s="99">
        <f>M5/L5</f>
        <v>182.8048063869019</v>
      </c>
      <c r="O5" s="101">
        <f>L5-I5</f>
        <v>0</v>
      </c>
      <c r="P5" s="102">
        <f>N5-K5</f>
        <v>-28.959899495451026</v>
      </c>
      <c r="Q5" s="103">
        <f>N5/K5</f>
        <v>0.86324491904925904</v>
      </c>
      <c r="R5" s="273">
        <f>Q21</f>
        <v>0.86305406831272258</v>
      </c>
      <c r="S5" s="1">
        <v>0.40625</v>
      </c>
      <c r="T5" s="2">
        <v>0.43984953703703705</v>
      </c>
      <c r="U5" s="104">
        <v>5.5666666666666842</v>
      </c>
      <c r="V5" s="105">
        <v>48.383333333333354</v>
      </c>
      <c r="W5" s="106"/>
      <c r="X5" s="107"/>
      <c r="Y5" s="275"/>
      <c r="Z5" s="276"/>
      <c r="AA5" s="109">
        <f>M5-J5</f>
        <v>-492.3182914226677</v>
      </c>
      <c r="AB5" s="110">
        <f>M5/J5</f>
        <v>0.86324491904925893</v>
      </c>
      <c r="AC5" s="292">
        <f>AB21</f>
        <v>0.86305406831272247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2435</v>
      </c>
      <c r="G6" s="95">
        <f t="shared" si="0"/>
        <v>71881.2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3106.3075832742697</v>
      </c>
      <c r="N6" s="99">
        <f>M6/L6</f>
        <v>182.72397548672174</v>
      </c>
      <c r="O6" s="101">
        <f>L6-I6</f>
        <v>0</v>
      </c>
      <c r="P6" s="102">
        <f>N6-K6</f>
        <v>-29.040730395631186</v>
      </c>
      <c r="Q6" s="103">
        <f>N6/K6</f>
        <v>0.862863217576186</v>
      </c>
      <c r="R6" s="273"/>
      <c r="S6" s="1">
        <v>0.44305555555555554</v>
      </c>
      <c r="T6" s="2">
        <v>0.47571759259259261</v>
      </c>
      <c r="U6" s="104">
        <v>4.6166666666666156</v>
      </c>
      <c r="V6" s="105">
        <v>47.033333333333388</v>
      </c>
      <c r="W6" s="106">
        <v>0.47571759259259261</v>
      </c>
      <c r="X6" s="107">
        <v>0.51666666666666661</v>
      </c>
      <c r="Y6" s="265"/>
      <c r="Z6" s="266"/>
      <c r="AA6" s="111">
        <f>M6-J6</f>
        <v>-493.69241672573025</v>
      </c>
      <c r="AB6" s="112">
        <f>M6/J6</f>
        <v>0.862863217576186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3106.9946459258008</v>
      </c>
      <c r="N21" s="139">
        <f>M21/L21</f>
        <v>182.76439093681182</v>
      </c>
      <c r="O21" s="140">
        <f>L21-I21</f>
        <v>0</v>
      </c>
      <c r="P21" s="141">
        <f>N21-K21</f>
        <v>-29.000314945541106</v>
      </c>
      <c r="Q21" s="142">
        <f>N21/K21</f>
        <v>0.86305406831272258</v>
      </c>
      <c r="R21" s="274"/>
      <c r="S21" s="143">
        <f>S5</f>
        <v>0.40625</v>
      </c>
      <c r="T21" s="144">
        <f>INDEX(T5:T20,COUNTA(T5:T20))</f>
        <v>0.47571759259259261</v>
      </c>
      <c r="U21" s="145"/>
      <c r="V21" s="145"/>
      <c r="W21" s="146"/>
      <c r="X21" s="147"/>
      <c r="Y21" s="261"/>
      <c r="Z21" s="262"/>
      <c r="AA21" s="148">
        <f>M21-J21</f>
        <v>-493.0053540741992</v>
      </c>
      <c r="AB21" s="149">
        <f>M21/J21</f>
        <v>0.86305406831272247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1637</v>
      </c>
      <c r="G22" s="95">
        <f t="shared" ref="G22" si="5">E22*F22</f>
        <v>41972.68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3136.3491218733402</v>
      </c>
      <c r="N22" s="99">
        <f>M22/L22</f>
        <v>285.12264744303093</v>
      </c>
      <c r="O22" s="101">
        <f>L22-I22</f>
        <v>0</v>
      </c>
      <c r="P22" s="102">
        <f>N22-K22</f>
        <v>-42.150079829696324</v>
      </c>
      <c r="Q22" s="103">
        <f>N22/K22</f>
        <v>0.8712080894092612</v>
      </c>
      <c r="R22" s="272">
        <f>Q38</f>
        <v>0.8712080894092612</v>
      </c>
      <c r="S22" s="1">
        <v>0.40069444444444446</v>
      </c>
      <c r="T22" s="2">
        <v>0.42244212962962963</v>
      </c>
      <c r="U22" s="104">
        <v>4.6166666666666956</v>
      </c>
      <c r="V22" s="105">
        <v>31.316666666666634</v>
      </c>
      <c r="W22" s="106"/>
      <c r="X22" s="151"/>
      <c r="Y22" s="275"/>
      <c r="Z22" s="276"/>
      <c r="AA22" s="109">
        <f>M22-J22</f>
        <v>-463.65087812665979</v>
      </c>
      <c r="AB22" s="152">
        <f>M22/J22</f>
        <v>0.8712080894092612</v>
      </c>
      <c r="AC22" s="277">
        <f>AB38</f>
        <v>0.8712080894092612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3136.3491218733402</v>
      </c>
      <c r="N38" s="139">
        <f>M38/L38</f>
        <v>285.12264744303093</v>
      </c>
      <c r="O38" s="140">
        <f>L38-I38</f>
        <v>0</v>
      </c>
      <c r="P38" s="141">
        <f>N38-K38</f>
        <v>-42.150079829696324</v>
      </c>
      <c r="Q38" s="142">
        <f>N38/K38</f>
        <v>0.8712080894092612</v>
      </c>
      <c r="R38" s="274"/>
      <c r="S38" s="143">
        <f>S22</f>
        <v>0.40069444444444446</v>
      </c>
      <c r="T38" s="144">
        <f>INDEX(T22:T37,COUNTA(T22:T37))</f>
        <v>0.42244212962962963</v>
      </c>
      <c r="U38" s="145"/>
      <c r="V38" s="156"/>
      <c r="W38" s="135"/>
      <c r="X38" s="139"/>
      <c r="Y38" s="261"/>
      <c r="Z38" s="262"/>
      <c r="AA38" s="157">
        <f>M38-J38</f>
        <v>-463.65087812665979</v>
      </c>
      <c r="AB38" s="142">
        <f>M38/J38</f>
        <v>0.8712080894092612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3358</v>
      </c>
      <c r="G39" s="159">
        <f t="shared" ref="G39:G41" si="9">E39*F39</f>
        <v>47112.74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2299.1251426397866</v>
      </c>
      <c r="N39" s="163">
        <f>M39/L39</f>
        <v>383.18752377329776</v>
      </c>
      <c r="O39" s="165">
        <f>L39-I39</f>
        <v>0</v>
      </c>
      <c r="P39" s="166">
        <f>N39-K39</f>
        <v>-50.145809560035559</v>
      </c>
      <c r="Q39" s="152">
        <f>N39/K39</f>
        <v>0.8842789010153026</v>
      </c>
      <c r="R39" s="272">
        <f>Q55</f>
        <v>0.88412690480671541</v>
      </c>
      <c r="S39" s="167">
        <v>0.25025462962962963</v>
      </c>
      <c r="T39" s="168">
        <v>0.31111111111111112</v>
      </c>
      <c r="U39" s="169"/>
      <c r="V39" s="170">
        <v>87.63333333333334</v>
      </c>
      <c r="W39" s="168"/>
      <c r="X39" s="171"/>
      <c r="Y39" s="275"/>
      <c r="Z39" s="276"/>
      <c r="AA39" s="109">
        <f>M39-J39</f>
        <v>-300.87485736021335</v>
      </c>
      <c r="AB39" s="152">
        <f>M39/J39</f>
        <v>0.8842789010153026</v>
      </c>
      <c r="AC39" s="277">
        <f>AB55</f>
        <v>0.88412690480671541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1974</v>
      </c>
      <c r="G40" s="95">
        <f t="shared" si="9"/>
        <v>34999.020000000004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2299.0617923002296</v>
      </c>
      <c r="N40" s="99">
        <f>M40/L40</f>
        <v>383.17696538337162</v>
      </c>
      <c r="O40" s="101">
        <f>L40-I40</f>
        <v>0</v>
      </c>
      <c r="P40" s="102">
        <f>N40-K40</f>
        <v>-50.156367949961691</v>
      </c>
      <c r="Q40" s="103">
        <f>N40/K40</f>
        <v>0.88425453550008837</v>
      </c>
      <c r="R40" s="273"/>
      <c r="S40" s="1">
        <v>0.31491898148148151</v>
      </c>
      <c r="T40" s="2">
        <v>0.35069444444444442</v>
      </c>
      <c r="U40" s="104">
        <v>5.4833333333333645</v>
      </c>
      <c r="V40" s="105">
        <v>51.516666666666595</v>
      </c>
      <c r="W40" s="106"/>
      <c r="X40" s="113"/>
      <c r="Y40" s="265"/>
      <c r="Z40" s="266"/>
      <c r="AA40" s="111">
        <f>M40-J40</f>
        <v>-300.93820769977037</v>
      </c>
      <c r="AB40" s="103">
        <f>M40/J40</f>
        <v>0.88425453550008837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2621</v>
      </c>
      <c r="G41" s="95">
        <f t="shared" si="9"/>
        <v>37978.29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2298.0029225523635</v>
      </c>
      <c r="N41" s="99">
        <f>M41/L41</f>
        <v>383.00048709206061</v>
      </c>
      <c r="O41" s="101">
        <f>L41-I41</f>
        <v>0</v>
      </c>
      <c r="P41" s="102">
        <f>N41-K41</f>
        <v>-50.332846241272705</v>
      </c>
      <c r="Q41" s="103">
        <f>N41/K41</f>
        <v>0.88384727790475526</v>
      </c>
      <c r="R41" s="273"/>
      <c r="S41" s="1">
        <v>0.35416666666666669</v>
      </c>
      <c r="T41" s="2">
        <v>0.40168981481481481</v>
      </c>
      <c r="U41" s="104">
        <v>5.0000000000000622</v>
      </c>
      <c r="V41" s="105">
        <v>68.433333333333294</v>
      </c>
      <c r="W41" s="106"/>
      <c r="X41" s="113"/>
      <c r="Y41" s="265"/>
      <c r="Z41" s="266"/>
      <c r="AA41" s="111">
        <f>M41-J41</f>
        <v>-301.99707744763646</v>
      </c>
      <c r="AB41" s="103">
        <f>M41/J41</f>
        <v>0.88384727790475526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2298.7299524974601</v>
      </c>
      <c r="N55" s="139">
        <f>M55/L55</f>
        <v>383.12165874957668</v>
      </c>
      <c r="O55" s="140">
        <f>L55-I55</f>
        <v>0</v>
      </c>
      <c r="P55" s="141">
        <f>N55-K55</f>
        <v>-50.211674583756633</v>
      </c>
      <c r="Q55" s="142">
        <f>N55/K55</f>
        <v>0.88412690480671541</v>
      </c>
      <c r="R55" s="274"/>
      <c r="S55" s="143">
        <f>S39</f>
        <v>0.25025462962962963</v>
      </c>
      <c r="T55" s="144">
        <f>INDEX(T39:T54,COUNTA(T39:T54))</f>
        <v>0.40168981481481481</v>
      </c>
      <c r="U55" s="145"/>
      <c r="V55" s="156"/>
      <c r="W55" s="135"/>
      <c r="X55" s="139"/>
      <c r="Y55" s="261"/>
      <c r="Z55" s="262"/>
      <c r="AA55" s="157">
        <f>M55-J55</f>
        <v>-301.27004750253991</v>
      </c>
      <c r="AB55" s="142">
        <f>M55/J55</f>
        <v>0.88412690480671541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2957</v>
      </c>
      <c r="G56" s="95">
        <f t="shared" ref="G56:G57" si="14">E56*F56</f>
        <v>57336.23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2213.1392931392934</v>
      </c>
      <c r="N56" s="99">
        <f>M56/L56</f>
        <v>368.8565488565489</v>
      </c>
      <c r="O56" s="101">
        <f>L56-I56</f>
        <v>0</v>
      </c>
      <c r="P56" s="102">
        <f>N56-K56</f>
        <v>-47.810117810117788</v>
      </c>
      <c r="Q56" s="103">
        <f>N56/K56</f>
        <v>0.88525571725571728</v>
      </c>
      <c r="R56" s="272">
        <f>Q72</f>
        <v>0.85710014112933819</v>
      </c>
      <c r="S56" s="1">
        <v>0.33333333333333331</v>
      </c>
      <c r="T56" s="2">
        <v>0.38900462962962962</v>
      </c>
      <c r="U56" s="104">
        <v>5.6833333333333158</v>
      </c>
      <c r="V56" s="105">
        <v>80.166666666666671</v>
      </c>
      <c r="W56" s="106"/>
      <c r="X56" s="171"/>
      <c r="Y56" s="275"/>
      <c r="Z56" s="276"/>
      <c r="AA56" s="109">
        <f>M56-J56</f>
        <v>-286.86070686070661</v>
      </c>
      <c r="AB56" s="152">
        <f>M56/J56</f>
        <v>0.88525571725571739</v>
      </c>
      <c r="AC56" s="277">
        <f>AB72</f>
        <v>0.85710014112933819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18.79</v>
      </c>
      <c r="F57" s="94">
        <v>2918</v>
      </c>
      <c r="G57" s="115">
        <f t="shared" si="14"/>
        <v>54829.219999999994</v>
      </c>
      <c r="H57" s="116"/>
      <c r="I57" s="97">
        <v>6</v>
      </c>
      <c r="J57" s="98">
        <v>2500</v>
      </c>
      <c r="K57" s="99">
        <f t="shared" si="12"/>
        <v>416.66666666666669</v>
      </c>
      <c r="L57" s="100">
        <v>6</v>
      </c>
      <c r="M57" s="98">
        <f>F57/V57*60</f>
        <v>2072.3614125073982</v>
      </c>
      <c r="N57" s="99">
        <f>M57/L57</f>
        <v>345.39356875123303</v>
      </c>
      <c r="O57" s="101">
        <f>L57-I57</f>
        <v>0</v>
      </c>
      <c r="P57" s="102">
        <f>N57-K57</f>
        <v>-71.273097915433652</v>
      </c>
      <c r="Q57" s="103">
        <f>N57/K57</f>
        <v>0.82894456500295921</v>
      </c>
      <c r="R57" s="273"/>
      <c r="S57" s="1">
        <v>0.3923611111111111</v>
      </c>
      <c r="T57" s="2">
        <v>0.45103009259259258</v>
      </c>
      <c r="U57" s="104">
        <v>4.8333333333333428</v>
      </c>
      <c r="V57" s="105">
        <v>84.48333333333332</v>
      </c>
      <c r="W57" s="106"/>
      <c r="X57" s="113"/>
      <c r="Y57" s="265"/>
      <c r="Z57" s="266"/>
      <c r="AA57" s="111">
        <f>M57-J57</f>
        <v>-427.6385874926018</v>
      </c>
      <c r="AB57" s="103">
        <f>M57/J57</f>
        <v>0.82894456500295932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2142.7503528233456</v>
      </c>
      <c r="N72" s="139">
        <f>M72/L72</f>
        <v>357.12505880389091</v>
      </c>
      <c r="O72" s="140">
        <f>L72-I72</f>
        <v>0</v>
      </c>
      <c r="P72" s="141">
        <f>N72-K72</f>
        <v>-59.541607862775777</v>
      </c>
      <c r="Q72" s="142">
        <f>N72/K72</f>
        <v>0.85710014112933819</v>
      </c>
      <c r="R72" s="274"/>
      <c r="S72" s="143">
        <f>S56</f>
        <v>0.33333333333333331</v>
      </c>
      <c r="T72" s="144">
        <f>INDEX(T56:T71,COUNTA(T56:T71))</f>
        <v>0.45103009259259258</v>
      </c>
      <c r="U72" s="145"/>
      <c r="V72" s="156"/>
      <c r="W72" s="135"/>
      <c r="X72" s="139"/>
      <c r="Y72" s="261"/>
      <c r="Z72" s="262"/>
      <c r="AA72" s="157">
        <f>M72-J72</f>
        <v>-357.24964717665443</v>
      </c>
      <c r="AB72" s="142">
        <f>M72/J72</f>
        <v>0.85710014112933819</v>
      </c>
      <c r="AC72" s="279"/>
    </row>
    <row r="73" spans="1:29" ht="15.75" customHeight="1">
      <c r="A73" s="280" t="s">
        <v>249</v>
      </c>
      <c r="B73" s="108" t="s">
        <v>111</v>
      </c>
      <c r="C73" s="270" t="s">
        <v>211</v>
      </c>
      <c r="D73" s="271"/>
      <c r="E73" s="158">
        <v>21.45</v>
      </c>
      <c r="F73" s="87">
        <v>3351</v>
      </c>
      <c r="G73" s="159">
        <f t="shared" ref="G73" si="18">E73*F73</f>
        <v>71878.95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2940.1901048013633</v>
      </c>
      <c r="N73" s="163">
        <f>M73/L73</f>
        <v>735.04752620034083</v>
      </c>
      <c r="O73" s="165">
        <f>L73-I73</f>
        <v>0</v>
      </c>
      <c r="P73" s="166">
        <f>N73-K73</f>
        <v>-89.952473799659174</v>
      </c>
      <c r="Q73" s="152">
        <f>N73/K73</f>
        <v>0.89096669842465559</v>
      </c>
      <c r="R73" s="272">
        <f>Q89</f>
        <v>0.89096669842465559</v>
      </c>
      <c r="S73" s="167">
        <v>0.25</v>
      </c>
      <c r="T73" s="168">
        <v>0.29748842592592595</v>
      </c>
      <c r="U73" s="169"/>
      <c r="V73" s="170">
        <v>68.383333333333368</v>
      </c>
      <c r="W73" s="168"/>
      <c r="X73" s="171"/>
      <c r="Y73" s="275"/>
      <c r="Z73" s="276"/>
      <c r="AA73" s="109">
        <f>M73-J73</f>
        <v>-359.8098951986367</v>
      </c>
      <c r="AB73" s="152">
        <f>M73/J73</f>
        <v>0.89096669842465559</v>
      </c>
      <c r="AC73" s="277">
        <f>AB89</f>
        <v>0.89096669842465559</v>
      </c>
    </row>
    <row r="74" spans="1:29" ht="15.75" customHeight="1">
      <c r="A74" s="281"/>
      <c r="B74" s="92"/>
      <c r="C74" s="263"/>
      <c r="D74" s="264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3"/>
      <c r="S74" s="1"/>
      <c r="T74" s="2"/>
      <c r="U74" s="104"/>
      <c r="V74" s="105"/>
      <c r="W74" s="106"/>
      <c r="X74" s="107"/>
      <c r="Y74" s="265"/>
      <c r="Z74" s="266"/>
      <c r="AA74" s="111"/>
      <c r="AB74" s="103"/>
      <c r="AC74" s="278"/>
    </row>
    <row r="75" spans="1:29" ht="15.75" customHeight="1">
      <c r="A75" s="281"/>
      <c r="B75" s="92"/>
      <c r="C75" s="263"/>
      <c r="D75" s="264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3"/>
      <c r="S75" s="1"/>
      <c r="T75" s="2"/>
      <c r="U75" s="104"/>
      <c r="V75" s="105"/>
      <c r="W75" s="106"/>
      <c r="X75" s="113"/>
      <c r="Y75" s="265"/>
      <c r="Z75" s="266"/>
      <c r="AA75" s="111"/>
      <c r="AB75" s="103"/>
      <c r="AC75" s="278"/>
    </row>
    <row r="76" spans="1:29" ht="15.75" customHeight="1">
      <c r="A76" s="281"/>
      <c r="B76" s="92"/>
      <c r="C76" s="263"/>
      <c r="D76" s="264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3"/>
      <c r="S76" s="1"/>
      <c r="T76" s="2"/>
      <c r="U76" s="104"/>
      <c r="V76" s="105"/>
      <c r="W76" s="106"/>
      <c r="X76" s="113"/>
      <c r="Y76" s="265"/>
      <c r="Z76" s="266"/>
      <c r="AA76" s="111"/>
      <c r="AB76" s="103"/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13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2940.1901048013633</v>
      </c>
      <c r="N89" s="139">
        <f>M89/L89</f>
        <v>735.04752620034083</v>
      </c>
      <c r="O89" s="140">
        <f>L89-I89</f>
        <v>0</v>
      </c>
      <c r="P89" s="141">
        <f>N89-K89</f>
        <v>-89.952473799659174</v>
      </c>
      <c r="Q89" s="142">
        <f>N89/K89</f>
        <v>0.89096669842465559</v>
      </c>
      <c r="R89" s="274"/>
      <c r="S89" s="143">
        <f>S73</f>
        <v>0.25</v>
      </c>
      <c r="T89" s="144">
        <f>INDEX(T73:T88,COUNTA(T73:T88))</f>
        <v>0.29748842592592595</v>
      </c>
      <c r="U89" s="145"/>
      <c r="V89" s="156"/>
      <c r="W89" s="135"/>
      <c r="X89" s="139"/>
      <c r="Y89" s="261"/>
      <c r="Z89" s="262"/>
      <c r="AA89" s="157">
        <f>M89-J89</f>
        <v>-359.8098951986367</v>
      </c>
      <c r="AB89" s="142">
        <f>M89/J89</f>
        <v>0.89096669842465559</v>
      </c>
      <c r="AC89" s="279"/>
    </row>
    <row r="90" spans="1:29" ht="15.75" customHeight="1">
      <c r="A90" s="267" t="s">
        <v>114</v>
      </c>
      <c r="B90" s="108" t="s">
        <v>111</v>
      </c>
      <c r="C90" s="270" t="s">
        <v>115</v>
      </c>
      <c r="D90" s="271"/>
      <c r="E90" s="158">
        <v>22.28</v>
      </c>
      <c r="F90" s="87">
        <v>1421</v>
      </c>
      <c r="G90" s="159">
        <f t="shared" ref="G90:G93" si="22">E90*F90</f>
        <v>31659.88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2929.8969072164955</v>
      </c>
      <c r="N90" s="163">
        <f>M90/L90</f>
        <v>585.97938144329908</v>
      </c>
      <c r="O90" s="165">
        <f>L90-I90</f>
        <v>0</v>
      </c>
      <c r="P90" s="166">
        <f>N90-K90</f>
        <v>-74.020618556700924</v>
      </c>
      <c r="Q90" s="152">
        <f>N90/K90</f>
        <v>0.8878475476413622</v>
      </c>
      <c r="R90" s="272">
        <f>Q106</f>
        <v>0.8881927846399098</v>
      </c>
      <c r="S90" s="167">
        <v>0.25</v>
      </c>
      <c r="T90" s="168">
        <v>0.27020833333333333</v>
      </c>
      <c r="U90" s="169"/>
      <c r="V90" s="170">
        <v>29.099999999999994</v>
      </c>
      <c r="W90" s="173"/>
      <c r="X90" s="151"/>
      <c r="Y90" s="275"/>
      <c r="Z90" s="276"/>
      <c r="AA90" s="109">
        <f>M90-J90</f>
        <v>-370.10309278350451</v>
      </c>
      <c r="AB90" s="152">
        <f>M90/J90</f>
        <v>0.88784754764136231</v>
      </c>
      <c r="AC90" s="277">
        <f>AB106</f>
        <v>0.8881927846399098</v>
      </c>
    </row>
    <row r="91" spans="1:29" ht="15.75" customHeight="1">
      <c r="A91" s="268"/>
      <c r="B91" s="92" t="s">
        <v>111</v>
      </c>
      <c r="C91" s="263" t="s">
        <v>116</v>
      </c>
      <c r="D91" s="264"/>
      <c r="E91" s="93">
        <v>17.89</v>
      </c>
      <c r="F91" s="94">
        <v>3416</v>
      </c>
      <c r="G91" s="95">
        <f t="shared" si="22"/>
        <v>61112.240000000005</v>
      </c>
      <c r="H91" s="96"/>
      <c r="I91" s="97">
        <v>4</v>
      </c>
      <c r="J91" s="98">
        <v>3300</v>
      </c>
      <c r="K91" s="99">
        <f t="shared" ref="K91:K93" si="23">J91/I91</f>
        <v>825</v>
      </c>
      <c r="L91" s="100">
        <v>4</v>
      </c>
      <c r="M91" s="98">
        <f>F91/V91*60</f>
        <v>2934.9880668257747</v>
      </c>
      <c r="N91" s="99">
        <f>M91/L91</f>
        <v>733.74701670644367</v>
      </c>
      <c r="O91" s="101">
        <f>L91-I91</f>
        <v>0</v>
      </c>
      <c r="P91" s="102">
        <f>N91-K91</f>
        <v>-91.252983293556326</v>
      </c>
      <c r="Q91" s="103">
        <f>N91/K91</f>
        <v>0.8893903232805378</v>
      </c>
      <c r="R91" s="273"/>
      <c r="S91" s="1">
        <v>0.27372685185185186</v>
      </c>
      <c r="T91" s="2">
        <v>0.32222222222222224</v>
      </c>
      <c r="U91" s="104">
        <v>5.066666666666686</v>
      </c>
      <c r="V91" s="105">
        <v>69.833333333333357</v>
      </c>
      <c r="W91" s="106"/>
      <c r="X91" s="107"/>
      <c r="Y91" s="265"/>
      <c r="Z91" s="266"/>
      <c r="AA91" s="111">
        <f>M91-J91</f>
        <v>-365.01193317422531</v>
      </c>
      <c r="AB91" s="103">
        <f>M91/J91</f>
        <v>0.8893903232805378</v>
      </c>
      <c r="AC91" s="278"/>
    </row>
    <row r="92" spans="1:29" ht="15.75" customHeight="1">
      <c r="A92" s="268"/>
      <c r="B92" s="92" t="s">
        <v>111</v>
      </c>
      <c r="C92" s="263" t="s">
        <v>250</v>
      </c>
      <c r="D92" s="264"/>
      <c r="E92" s="93">
        <v>21.45</v>
      </c>
      <c r="F92" s="94">
        <v>5211</v>
      </c>
      <c r="G92" s="95">
        <f t="shared" si="22"/>
        <v>111775.95</v>
      </c>
      <c r="H92" s="96"/>
      <c r="I92" s="97">
        <v>3</v>
      </c>
      <c r="J92" s="98">
        <v>3300</v>
      </c>
      <c r="K92" s="99">
        <f t="shared" si="23"/>
        <v>1100</v>
      </c>
      <c r="L92" s="100">
        <v>3</v>
      </c>
      <c r="M92" s="98">
        <f>F92/V92*60</f>
        <v>2930.2717900656035</v>
      </c>
      <c r="N92" s="99">
        <f>M92/L92</f>
        <v>976.75726335520119</v>
      </c>
      <c r="O92" s="101">
        <f>L92-I92</f>
        <v>0</v>
      </c>
      <c r="P92" s="102">
        <f>N92-K92</f>
        <v>-123.24273664479881</v>
      </c>
      <c r="Q92" s="103">
        <f>N92/K92</f>
        <v>0.8879611485047284</v>
      </c>
      <c r="R92" s="273"/>
      <c r="S92" s="1">
        <v>0.32590277777777776</v>
      </c>
      <c r="T92" s="2">
        <v>0.4</v>
      </c>
      <c r="U92" s="104">
        <v>5.2999999999999492</v>
      </c>
      <c r="V92" s="105">
        <v>106.70000000000005</v>
      </c>
      <c r="W92" s="106"/>
      <c r="X92" s="107"/>
      <c r="Y92" s="265"/>
      <c r="Z92" s="266"/>
      <c r="AA92" s="111">
        <f>M92-J92</f>
        <v>-369.72820993439655</v>
      </c>
      <c r="AB92" s="103">
        <f>M92/J92</f>
        <v>0.88796114850472829</v>
      </c>
      <c r="AC92" s="278"/>
    </row>
    <row r="93" spans="1:29" ht="15.75" customHeight="1">
      <c r="A93" s="268"/>
      <c r="B93" s="92" t="s">
        <v>111</v>
      </c>
      <c r="C93" s="263" t="s">
        <v>117</v>
      </c>
      <c r="D93" s="264"/>
      <c r="E93" s="93">
        <v>16.66</v>
      </c>
      <c r="F93" s="94">
        <v>5692</v>
      </c>
      <c r="G93" s="95">
        <f t="shared" si="22"/>
        <v>94828.72</v>
      </c>
      <c r="H93" s="96"/>
      <c r="I93" s="97">
        <v>4</v>
      </c>
      <c r="J93" s="98">
        <v>3300</v>
      </c>
      <c r="K93" s="99">
        <f t="shared" si="23"/>
        <v>825</v>
      </c>
      <c r="L93" s="100">
        <v>4</v>
      </c>
      <c r="M93" s="98">
        <f>F93/V93*60</f>
        <v>2928.9879931389364</v>
      </c>
      <c r="N93" s="99">
        <f>M93/L93</f>
        <v>732.2469982847341</v>
      </c>
      <c r="O93" s="101">
        <f>L93-I93</f>
        <v>0</v>
      </c>
      <c r="P93" s="102">
        <f>N93-K93</f>
        <v>-92.753001715265896</v>
      </c>
      <c r="Q93" s="103">
        <f>N93/K93</f>
        <v>0.88757211913301104</v>
      </c>
      <c r="R93" s="273"/>
      <c r="S93" s="1">
        <v>0.40305555555555556</v>
      </c>
      <c r="T93" s="2">
        <v>0.48402777777777778</v>
      </c>
      <c r="U93" s="104">
        <v>4.3999999999999684</v>
      </c>
      <c r="V93" s="105">
        <v>116.6</v>
      </c>
      <c r="W93" s="106"/>
      <c r="X93" s="107"/>
      <c r="Y93" s="265"/>
      <c r="Z93" s="266"/>
      <c r="AA93" s="111">
        <f>M93-J93</f>
        <v>-371.01200686106358</v>
      </c>
      <c r="AB93" s="103">
        <f>M93/J93</f>
        <v>0.88757211913301104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07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07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07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07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07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24">AVERAGE(I90:I105)</f>
        <v>4</v>
      </c>
      <c r="J106" s="138">
        <f t="shared" si="24"/>
        <v>3300</v>
      </c>
      <c r="K106" s="139">
        <f t="shared" ref="K106" si="25">J106/I106</f>
        <v>825</v>
      </c>
      <c r="L106" s="137">
        <f t="shared" ref="L106:M106" si="26">AVERAGE(L90:L105)</f>
        <v>4</v>
      </c>
      <c r="M106" s="138">
        <f t="shared" si="26"/>
        <v>2931.0361893117024</v>
      </c>
      <c r="N106" s="139">
        <f>M106/L106</f>
        <v>732.7590473279256</v>
      </c>
      <c r="O106" s="140">
        <f>L106-I106</f>
        <v>0</v>
      </c>
      <c r="P106" s="141">
        <f>N106-K106</f>
        <v>-92.2409526720744</v>
      </c>
      <c r="Q106" s="142">
        <f>N106/K106</f>
        <v>0.8881927846399098</v>
      </c>
      <c r="R106" s="274"/>
      <c r="S106" s="143">
        <f>S90</f>
        <v>0.25</v>
      </c>
      <c r="T106" s="144">
        <f>INDEX(T90:T105,COUNTA(T90:T105))</f>
        <v>0.48402777777777778</v>
      </c>
      <c r="U106" s="145"/>
      <c r="V106" s="156"/>
      <c r="W106" s="89"/>
      <c r="X106" s="91"/>
      <c r="Y106" s="261"/>
      <c r="Z106" s="262"/>
      <c r="AA106" s="157">
        <f>M106-J106</f>
        <v>-368.9638106882976</v>
      </c>
      <c r="AB106" s="142">
        <f>M106/J106</f>
        <v>0.8881927846399098</v>
      </c>
      <c r="AC106" s="279"/>
    </row>
    <row r="107" spans="1:29" ht="15.75" customHeight="1">
      <c r="A107" s="280" t="s">
        <v>60</v>
      </c>
      <c r="B107" s="108" t="s">
        <v>111</v>
      </c>
      <c r="C107" s="270" t="s">
        <v>194</v>
      </c>
      <c r="D107" s="271"/>
      <c r="E107" s="158">
        <v>18.18</v>
      </c>
      <c r="F107" s="87">
        <v>1982</v>
      </c>
      <c r="G107" s="159">
        <f t="shared" ref="G107:G110" si="27">E107*F107</f>
        <v>36032.76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3095.5314533622559</v>
      </c>
      <c r="N107" s="163">
        <f>M107/L107</f>
        <v>1031.8438177874186</v>
      </c>
      <c r="O107" s="165">
        <f>L107-I107</f>
        <v>0</v>
      </c>
      <c r="P107" s="166">
        <f>N107-K107</f>
        <v>-168.15618221258137</v>
      </c>
      <c r="Q107" s="152">
        <f>N107/K107</f>
        <v>0.85986984815618217</v>
      </c>
      <c r="R107" s="272">
        <f>Q123</f>
        <v>0.86649559261305864</v>
      </c>
      <c r="S107" s="167">
        <v>0.16666666666666666</v>
      </c>
      <c r="T107" s="168">
        <v>0.1933449074074074</v>
      </c>
      <c r="U107" s="169"/>
      <c r="V107" s="170">
        <v>38.416666666666664</v>
      </c>
      <c r="W107" s="173"/>
      <c r="X107" s="151"/>
      <c r="Y107" s="275"/>
      <c r="Z107" s="276"/>
      <c r="AA107" s="109">
        <f>M107-J107</f>
        <v>-504.46854663774411</v>
      </c>
      <c r="AB107" s="152">
        <f>M107/J107</f>
        <v>0.85986984815618217</v>
      </c>
      <c r="AC107" s="277">
        <f>AB123</f>
        <v>0.86649559261305864</v>
      </c>
    </row>
    <row r="108" spans="1:29" ht="15.75" customHeight="1">
      <c r="A108" s="281"/>
      <c r="B108" s="92" t="s">
        <v>111</v>
      </c>
      <c r="C108" s="263" t="s">
        <v>118</v>
      </c>
      <c r="D108" s="264"/>
      <c r="E108" s="93">
        <v>18.18</v>
      </c>
      <c r="F108" s="94">
        <v>2756</v>
      </c>
      <c r="G108" s="95">
        <f t="shared" si="27"/>
        <v>50104.08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3096.6292134831438</v>
      </c>
      <c r="N108" s="99">
        <f>M108/L108</f>
        <v>1032.2097378277147</v>
      </c>
      <c r="O108" s="101">
        <f>L108-I108</f>
        <v>0</v>
      </c>
      <c r="P108" s="102">
        <f>N108-K108</f>
        <v>-167.79026217228534</v>
      </c>
      <c r="Q108" s="103">
        <f>N108/K108</f>
        <v>0.86017478152309557</v>
      </c>
      <c r="R108" s="273"/>
      <c r="S108" s="1">
        <v>0.20624999999999999</v>
      </c>
      <c r="T108" s="2">
        <v>0.24333333333333335</v>
      </c>
      <c r="U108" s="104">
        <v>18.583333333333336</v>
      </c>
      <c r="V108" s="105">
        <v>53.400000000000034</v>
      </c>
      <c r="W108" s="106"/>
      <c r="X108" s="107"/>
      <c r="Y108" s="265"/>
      <c r="Z108" s="266"/>
      <c r="AA108" s="111">
        <f>M108-J108</f>
        <v>-503.37078651685624</v>
      </c>
      <c r="AB108" s="103">
        <f>M108/J108</f>
        <v>0.86017478152309546</v>
      </c>
      <c r="AC108" s="278"/>
    </row>
    <row r="109" spans="1:29" ht="15.75" customHeight="1">
      <c r="A109" s="281"/>
      <c r="B109" s="92" t="s">
        <v>111</v>
      </c>
      <c r="C109" s="263" t="s">
        <v>195</v>
      </c>
      <c r="D109" s="264"/>
      <c r="E109" s="93">
        <v>14.28</v>
      </c>
      <c r="F109" s="94">
        <v>7162</v>
      </c>
      <c r="G109" s="95">
        <f t="shared" si="27"/>
        <v>102273.36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3098.9423076923067</v>
      </c>
      <c r="N109" s="99">
        <f>M109/L109</f>
        <v>1032.9807692307688</v>
      </c>
      <c r="O109" s="101">
        <f>L109-I109</f>
        <v>0</v>
      </c>
      <c r="P109" s="102">
        <f>N109-K109</f>
        <v>-167.01923076923117</v>
      </c>
      <c r="Q109" s="103">
        <f>N109/K109</f>
        <v>0.86081730769230735</v>
      </c>
      <c r="R109" s="273"/>
      <c r="S109" s="1">
        <v>0.25648148148148148</v>
      </c>
      <c r="T109" s="2">
        <v>0.3527777777777778</v>
      </c>
      <c r="U109" s="104">
        <v>18.933333333333309</v>
      </c>
      <c r="V109" s="105">
        <v>138.66666666666671</v>
      </c>
      <c r="W109" s="106"/>
      <c r="X109" s="107"/>
      <c r="Y109" s="265"/>
      <c r="Z109" s="266"/>
      <c r="AA109" s="111">
        <f>M109-J109</f>
        <v>-501.05769230769329</v>
      </c>
      <c r="AB109" s="103">
        <f>M109/J109</f>
        <v>0.86081730769230747</v>
      </c>
      <c r="AC109" s="278"/>
    </row>
    <row r="110" spans="1:29" ht="15.75" customHeight="1">
      <c r="A110" s="281"/>
      <c r="B110" s="92" t="s">
        <v>111</v>
      </c>
      <c r="C110" s="263" t="s">
        <v>112</v>
      </c>
      <c r="D110" s="264"/>
      <c r="E110" s="93">
        <v>14.03</v>
      </c>
      <c r="F110" s="94">
        <v>6056</v>
      </c>
      <c r="G110" s="95">
        <f t="shared" si="27"/>
        <v>84965.68</v>
      </c>
      <c r="H110" s="96"/>
      <c r="I110" s="97">
        <v>3</v>
      </c>
      <c r="J110" s="98">
        <v>3000</v>
      </c>
      <c r="K110" s="99">
        <f t="shared" si="28"/>
        <v>1000</v>
      </c>
      <c r="L110" s="100">
        <v>3</v>
      </c>
      <c r="M110" s="98">
        <f>F110/V110*60</f>
        <v>2666.5362035225048</v>
      </c>
      <c r="N110" s="99">
        <f>M110/L110</f>
        <v>888.84540117416827</v>
      </c>
      <c r="O110" s="101">
        <f>L110-I110</f>
        <v>0</v>
      </c>
      <c r="P110" s="102">
        <f>N110-K110</f>
        <v>-111.15459882583173</v>
      </c>
      <c r="Q110" s="103">
        <f>N110/K110</f>
        <v>0.88884540117416833</v>
      </c>
      <c r="R110" s="273"/>
      <c r="S110" s="1">
        <v>0.36388888888888887</v>
      </c>
      <c r="T110" s="2">
        <v>0.45851851851851849</v>
      </c>
      <c r="U110" s="104">
        <v>15.999999999999943</v>
      </c>
      <c r="V110" s="105">
        <v>136.26666666666665</v>
      </c>
      <c r="W110" s="106"/>
      <c r="X110" s="107"/>
      <c r="Y110" s="265"/>
      <c r="Z110" s="266"/>
      <c r="AA110" s="111">
        <f>M110-J110</f>
        <v>-333.46379647749518</v>
      </c>
      <c r="AB110" s="103">
        <f>M110/J110</f>
        <v>0.88884540117416833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07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07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07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3450</v>
      </c>
      <c r="K123" s="139">
        <f t="shared" ref="K123" si="30">J123/I123</f>
        <v>1150</v>
      </c>
      <c r="L123" s="137">
        <f t="shared" ref="L123:M123" si="31">AVERAGE(L107:L122)</f>
        <v>3</v>
      </c>
      <c r="M123" s="138">
        <f t="shared" si="31"/>
        <v>2989.4097945150525</v>
      </c>
      <c r="N123" s="139">
        <f t="shared" ref="N123:N129" si="32">M123/L123</f>
        <v>996.46993150501748</v>
      </c>
      <c r="O123" s="140">
        <f t="shared" ref="O123:O129" si="33">L123-I123</f>
        <v>0</v>
      </c>
      <c r="P123" s="141">
        <f t="shared" ref="P123:P129" si="34">N123-K123</f>
        <v>-153.53006849498252</v>
      </c>
      <c r="Q123" s="142">
        <f t="shared" ref="Q123:Q129" si="35">N123/K123</f>
        <v>0.86649559261305864</v>
      </c>
      <c r="R123" s="274"/>
      <c r="S123" s="143">
        <f>S107</f>
        <v>0.16666666666666666</v>
      </c>
      <c r="T123" s="144">
        <f>INDEX(T107:T122,COUNTA(T107:T122))</f>
        <v>0.45851851851851849</v>
      </c>
      <c r="U123" s="145"/>
      <c r="V123" s="156"/>
      <c r="W123" s="89"/>
      <c r="X123" s="91"/>
      <c r="Y123" s="261"/>
      <c r="Z123" s="262"/>
      <c r="AA123" s="157">
        <f t="shared" ref="AA123:AA129" si="36">M123-J123</f>
        <v>-460.59020548494755</v>
      </c>
      <c r="AB123" s="142">
        <f t="shared" ref="AB123:AB129" si="37">M123/J123</f>
        <v>0.86649559261305864</v>
      </c>
      <c r="AC123" s="279"/>
    </row>
    <row r="124" spans="1:29" ht="15.75" customHeight="1">
      <c r="A124" s="267" t="s">
        <v>67</v>
      </c>
      <c r="B124" s="108" t="s">
        <v>111</v>
      </c>
      <c r="C124" s="270" t="s">
        <v>120</v>
      </c>
      <c r="D124" s="271"/>
      <c r="E124" s="158">
        <v>25.03</v>
      </c>
      <c r="F124" s="87">
        <v>2080</v>
      </c>
      <c r="G124" s="159">
        <f t="shared" ref="G124:G129" si="38">E124*F124</f>
        <v>52062.400000000001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 t="shared" ref="M124:M129" si="39">F124/V124*60</f>
        <v>2902.3255813953483</v>
      </c>
      <c r="N124" s="163">
        <f t="shared" si="32"/>
        <v>725.58139534883708</v>
      </c>
      <c r="O124" s="165">
        <f t="shared" si="33"/>
        <v>0</v>
      </c>
      <c r="P124" s="166">
        <f t="shared" si="34"/>
        <v>-99.418604651162923</v>
      </c>
      <c r="Q124" s="152">
        <f t="shared" si="35"/>
        <v>0.87949260042283284</v>
      </c>
      <c r="R124" s="272">
        <f>Q140</f>
        <v>0.88297730906244976</v>
      </c>
      <c r="S124" s="167">
        <v>0.16666666666666666</v>
      </c>
      <c r="T124" s="168">
        <v>0.19652777777777777</v>
      </c>
      <c r="U124" s="169"/>
      <c r="V124" s="170">
        <v>43.000000000000007</v>
      </c>
      <c r="W124" s="168"/>
      <c r="X124" s="171"/>
      <c r="Y124" s="275"/>
      <c r="Z124" s="276"/>
      <c r="AA124" s="109">
        <f t="shared" si="36"/>
        <v>-397.67441860465169</v>
      </c>
      <c r="AB124" s="152">
        <f t="shared" si="37"/>
        <v>0.87949260042283284</v>
      </c>
      <c r="AC124" s="277">
        <f>AB140</f>
        <v>0.88297730906244976</v>
      </c>
    </row>
    <row r="125" spans="1:29" ht="15.75" customHeight="1">
      <c r="A125" s="268"/>
      <c r="B125" s="92" t="s">
        <v>111</v>
      </c>
      <c r="C125" s="263" t="s">
        <v>207</v>
      </c>
      <c r="D125" s="264"/>
      <c r="E125" s="93">
        <v>25.45</v>
      </c>
      <c r="F125" s="94">
        <v>1758</v>
      </c>
      <c r="G125" s="95">
        <f t="shared" si="38"/>
        <v>44741.1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 t="shared" si="39"/>
        <v>2903.1192660550473</v>
      </c>
      <c r="N125" s="99">
        <f t="shared" si="32"/>
        <v>725.77981651376183</v>
      </c>
      <c r="O125" s="101">
        <f t="shared" si="33"/>
        <v>0</v>
      </c>
      <c r="P125" s="102">
        <f t="shared" si="34"/>
        <v>-99.22018348623817</v>
      </c>
      <c r="Q125" s="103">
        <f t="shared" si="35"/>
        <v>0.87973311092577189</v>
      </c>
      <c r="R125" s="273"/>
      <c r="S125" s="1">
        <v>0.21041666666666667</v>
      </c>
      <c r="T125" s="2">
        <v>0.23564814814814813</v>
      </c>
      <c r="U125" s="104">
        <v>20.000000000000007</v>
      </c>
      <c r="V125" s="105">
        <v>36.333333333333314</v>
      </c>
      <c r="W125" s="106"/>
      <c r="X125" s="113"/>
      <c r="Y125" s="265"/>
      <c r="Z125" s="266"/>
      <c r="AA125" s="111">
        <f t="shared" si="36"/>
        <v>-396.88073394495268</v>
      </c>
      <c r="AB125" s="103">
        <f t="shared" si="37"/>
        <v>0.87973311092577189</v>
      </c>
      <c r="AC125" s="278"/>
    </row>
    <row r="126" spans="1:29" ht="15.75" customHeight="1">
      <c r="A126" s="268"/>
      <c r="B126" s="92" t="s">
        <v>111</v>
      </c>
      <c r="C126" s="263" t="s">
        <v>208</v>
      </c>
      <c r="D126" s="264"/>
      <c r="E126" s="93">
        <v>26.73</v>
      </c>
      <c r="F126" s="94">
        <v>546</v>
      </c>
      <c r="G126" s="95">
        <f t="shared" si="38"/>
        <v>14594.58</v>
      </c>
      <c r="H126" s="96"/>
      <c r="I126" s="97">
        <v>4</v>
      </c>
      <c r="J126" s="98">
        <v>3300</v>
      </c>
      <c r="K126" s="99">
        <f t="shared" si="28"/>
        <v>825</v>
      </c>
      <c r="L126" s="100">
        <v>4</v>
      </c>
      <c r="M126" s="98">
        <f t="shared" si="39"/>
        <v>2899.1150442477756</v>
      </c>
      <c r="N126" s="99">
        <f t="shared" si="32"/>
        <v>724.7787610619439</v>
      </c>
      <c r="O126" s="101">
        <f t="shared" si="33"/>
        <v>0</v>
      </c>
      <c r="P126" s="102">
        <f t="shared" si="34"/>
        <v>-100.2212389380561</v>
      </c>
      <c r="Q126" s="103">
        <f t="shared" si="35"/>
        <v>0.87851971037811383</v>
      </c>
      <c r="R126" s="273"/>
      <c r="S126" s="1">
        <v>0.24652777777777776</v>
      </c>
      <c r="T126" s="2">
        <v>0.25437500000000002</v>
      </c>
      <c r="U126" s="104">
        <v>15.666666666666664</v>
      </c>
      <c r="V126" s="105">
        <v>11.300000000000047</v>
      </c>
      <c r="W126" s="106"/>
      <c r="X126" s="113"/>
      <c r="Y126" s="265"/>
      <c r="Z126" s="266"/>
      <c r="AA126" s="111">
        <f t="shared" si="36"/>
        <v>-400.88495575222441</v>
      </c>
      <c r="AB126" s="103">
        <f t="shared" si="37"/>
        <v>0.87851971037811383</v>
      </c>
      <c r="AC126" s="278"/>
    </row>
    <row r="127" spans="1:29" ht="15.75" customHeight="1">
      <c r="A127" s="268"/>
      <c r="B127" s="92" t="s">
        <v>111</v>
      </c>
      <c r="C127" s="263" t="s">
        <v>206</v>
      </c>
      <c r="D127" s="264"/>
      <c r="E127" s="93">
        <v>30</v>
      </c>
      <c r="F127" s="94">
        <v>2586</v>
      </c>
      <c r="G127" s="95">
        <f t="shared" si="38"/>
        <v>77580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 t="shared" si="39"/>
        <v>2677.4805867126825</v>
      </c>
      <c r="N127" s="99">
        <f t="shared" si="32"/>
        <v>669.37014667817061</v>
      </c>
      <c r="O127" s="101">
        <f t="shared" si="33"/>
        <v>0</v>
      </c>
      <c r="P127" s="102">
        <f t="shared" si="34"/>
        <v>-80.629853321829387</v>
      </c>
      <c r="Q127" s="103">
        <f t="shared" si="35"/>
        <v>0.89249352890422751</v>
      </c>
      <c r="R127" s="273"/>
      <c r="S127" s="1">
        <v>0.26670138888888889</v>
      </c>
      <c r="T127" s="2">
        <v>0.30694444444444446</v>
      </c>
      <c r="U127" s="104">
        <v>17.749999999999979</v>
      </c>
      <c r="V127" s="105">
        <v>57.950000000000024</v>
      </c>
      <c r="W127" s="106"/>
      <c r="X127" s="107"/>
      <c r="Y127" s="265"/>
      <c r="Z127" s="266"/>
      <c r="AA127" s="111">
        <f t="shared" si="36"/>
        <v>-322.51941328731755</v>
      </c>
      <c r="AB127" s="103">
        <f t="shared" si="37"/>
        <v>0.89249352890422751</v>
      </c>
      <c r="AC127" s="278"/>
    </row>
    <row r="128" spans="1:29" ht="15.75" customHeight="1">
      <c r="A128" s="268"/>
      <c r="B128" s="92" t="s">
        <v>111</v>
      </c>
      <c r="C128" s="263" t="s">
        <v>119</v>
      </c>
      <c r="D128" s="264"/>
      <c r="E128" s="93">
        <v>24.82</v>
      </c>
      <c r="F128" s="94">
        <v>2252</v>
      </c>
      <c r="G128" s="95">
        <f t="shared" si="38"/>
        <v>55894.64</v>
      </c>
      <c r="H128" s="113"/>
      <c r="I128" s="97">
        <v>4</v>
      </c>
      <c r="J128" s="98">
        <v>3300</v>
      </c>
      <c r="K128" s="99">
        <f t="shared" si="28"/>
        <v>825</v>
      </c>
      <c r="L128" s="114">
        <v>4</v>
      </c>
      <c r="M128" s="98">
        <f t="shared" si="39"/>
        <v>2895.4285714285734</v>
      </c>
      <c r="N128" s="99">
        <f t="shared" si="32"/>
        <v>723.85714285714334</v>
      </c>
      <c r="O128" s="101">
        <f t="shared" si="33"/>
        <v>0</v>
      </c>
      <c r="P128" s="102">
        <f t="shared" si="34"/>
        <v>-101.14285714285666</v>
      </c>
      <c r="Q128" s="103">
        <f t="shared" si="35"/>
        <v>0.87740259740259796</v>
      </c>
      <c r="R128" s="273"/>
      <c r="S128" s="1">
        <v>0.31759259259259259</v>
      </c>
      <c r="T128" s="2">
        <v>0.35</v>
      </c>
      <c r="U128" s="104">
        <v>15.333333333333306</v>
      </c>
      <c r="V128" s="105">
        <v>46.666666666666636</v>
      </c>
      <c r="W128" s="106"/>
      <c r="X128" s="107"/>
      <c r="Y128" s="265"/>
      <c r="Z128" s="266"/>
      <c r="AA128" s="111">
        <f t="shared" si="36"/>
        <v>-404.57142857142662</v>
      </c>
      <c r="AB128" s="103">
        <f t="shared" si="37"/>
        <v>0.87740259740259796</v>
      </c>
      <c r="AC128" s="278"/>
    </row>
    <row r="129" spans="1:29" ht="15.75" customHeight="1">
      <c r="A129" s="268"/>
      <c r="B129" s="92" t="s">
        <v>111</v>
      </c>
      <c r="C129" s="263" t="s">
        <v>121</v>
      </c>
      <c r="D129" s="264"/>
      <c r="E129" s="93">
        <v>30</v>
      </c>
      <c r="F129" s="94">
        <v>3688</v>
      </c>
      <c r="G129" s="115">
        <f t="shared" si="38"/>
        <v>110640</v>
      </c>
      <c r="H129" s="116"/>
      <c r="I129" s="97">
        <v>3</v>
      </c>
      <c r="J129" s="98">
        <v>3000</v>
      </c>
      <c r="K129" s="99">
        <f t="shared" si="28"/>
        <v>1000</v>
      </c>
      <c r="L129" s="100">
        <v>3</v>
      </c>
      <c r="M129" s="98">
        <f t="shared" si="39"/>
        <v>2675.6952841596112</v>
      </c>
      <c r="N129" s="99">
        <f t="shared" si="32"/>
        <v>891.8984280532037</v>
      </c>
      <c r="O129" s="101">
        <f t="shared" si="33"/>
        <v>0</v>
      </c>
      <c r="P129" s="102">
        <f t="shared" si="34"/>
        <v>-108.1015719467963</v>
      </c>
      <c r="Q129" s="103">
        <f t="shared" si="35"/>
        <v>0.89189842805320374</v>
      </c>
      <c r="R129" s="273"/>
      <c r="S129" s="1">
        <v>0.36062499999999997</v>
      </c>
      <c r="T129" s="2">
        <v>0.41805555555555557</v>
      </c>
      <c r="U129" s="104">
        <v>15.299999999999994</v>
      </c>
      <c r="V129" s="105">
        <v>82.70000000000006</v>
      </c>
      <c r="W129" s="106"/>
      <c r="X129" s="4"/>
      <c r="Y129" s="265"/>
      <c r="Z129" s="266"/>
      <c r="AA129" s="111">
        <f t="shared" si="36"/>
        <v>-324.30471584038878</v>
      </c>
      <c r="AB129" s="103">
        <f t="shared" si="37"/>
        <v>0.89189842805320374</v>
      </c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0">AVERAGE(I124:I139)</f>
        <v>3.8333333333333335</v>
      </c>
      <c r="J140" s="138">
        <f t="shared" si="40"/>
        <v>3200</v>
      </c>
      <c r="K140" s="139">
        <f t="shared" ref="K140" si="41">J140/I140</f>
        <v>834.78260869565213</v>
      </c>
      <c r="L140" s="137">
        <f t="shared" ref="L140:M140" si="42">AVERAGE(L124:L139)</f>
        <v>3.8333333333333335</v>
      </c>
      <c r="M140" s="138">
        <f t="shared" si="42"/>
        <v>2825.5273889998393</v>
      </c>
      <c r="N140" s="139">
        <f>M140/L140</f>
        <v>737.09410147821893</v>
      </c>
      <c r="O140" s="140">
        <f>L140-I140</f>
        <v>0</v>
      </c>
      <c r="P140" s="141">
        <f>N140-K140</f>
        <v>-97.688507217433198</v>
      </c>
      <c r="Q140" s="142">
        <f>N140/K140</f>
        <v>0.88297730906244976</v>
      </c>
      <c r="R140" s="274"/>
      <c r="S140" s="143">
        <f>S124</f>
        <v>0.16666666666666666</v>
      </c>
      <c r="T140" s="144">
        <f>INDEX(T124:T139,COUNTA(T124:T139))</f>
        <v>0.41805555555555557</v>
      </c>
      <c r="U140" s="145"/>
      <c r="V140" s="156"/>
      <c r="W140" s="135"/>
      <c r="X140" s="139"/>
      <c r="Y140" s="261"/>
      <c r="Z140" s="262"/>
      <c r="AA140" s="157">
        <f>M140-J140</f>
        <v>-374.47261100016067</v>
      </c>
      <c r="AB140" s="142">
        <f>M140/J140</f>
        <v>0.88297730906244976</v>
      </c>
      <c r="AC140" s="279"/>
    </row>
    <row r="141" spans="1:29" ht="15.75" customHeight="1">
      <c r="A141" s="280" t="s">
        <v>122</v>
      </c>
      <c r="B141" s="108" t="s">
        <v>111</v>
      </c>
      <c r="C141" s="270" t="s">
        <v>209</v>
      </c>
      <c r="D141" s="271"/>
      <c r="E141" s="158">
        <v>13.42</v>
      </c>
      <c r="F141" s="87">
        <v>351</v>
      </c>
      <c r="G141" s="159">
        <f t="shared" ref="G141:G144" si="43">E141*F141</f>
        <v>4710.42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3166.9172932330448</v>
      </c>
      <c r="N141" s="163">
        <f>M141/L141</f>
        <v>527.8195488721741</v>
      </c>
      <c r="O141" s="165">
        <f>L141-I141</f>
        <v>0</v>
      </c>
      <c r="P141" s="166">
        <f>N141-K141</f>
        <v>-72.180451127825904</v>
      </c>
      <c r="Q141" s="152">
        <f>N141/K141</f>
        <v>0.87969924812029021</v>
      </c>
      <c r="R141" s="272">
        <f>Q157</f>
        <v>0.86942011928747631</v>
      </c>
      <c r="S141" s="167">
        <v>0.70857638888888885</v>
      </c>
      <c r="T141" s="168">
        <v>0.71319444444444446</v>
      </c>
      <c r="U141" s="169"/>
      <c r="V141" s="170">
        <v>6.6500000000000803</v>
      </c>
      <c r="W141" s="168"/>
      <c r="X141" s="171"/>
      <c r="Y141" s="275"/>
      <c r="Z141" s="276"/>
      <c r="AA141" s="109">
        <f>M141-J141</f>
        <v>-433.0827067669552</v>
      </c>
      <c r="AB141" s="152">
        <f>M141/J141</f>
        <v>0.87969924812029021</v>
      </c>
      <c r="AC141" s="277">
        <f>AB157</f>
        <v>0.86942011928747631</v>
      </c>
    </row>
    <row r="142" spans="1:29" ht="15.75" customHeight="1">
      <c r="A142" s="281"/>
      <c r="B142" s="92" t="s">
        <v>104</v>
      </c>
      <c r="C142" s="263" t="s">
        <v>224</v>
      </c>
      <c r="D142" s="264"/>
      <c r="E142" s="93">
        <v>25.64</v>
      </c>
      <c r="F142" s="94">
        <v>1933</v>
      </c>
      <c r="G142" s="95">
        <f t="shared" si="43"/>
        <v>49562.12</v>
      </c>
      <c r="H142" s="96"/>
      <c r="I142" s="97">
        <v>11</v>
      </c>
      <c r="J142" s="98">
        <v>3600</v>
      </c>
      <c r="K142" s="99">
        <f t="shared" si="28"/>
        <v>327.27272727272725</v>
      </c>
      <c r="L142" s="100">
        <v>11</v>
      </c>
      <c r="M142" s="98">
        <f>F142/V142*60</f>
        <v>3134.5945945945923</v>
      </c>
      <c r="N142" s="99">
        <f>M142/L142</f>
        <v>284.96314496314477</v>
      </c>
      <c r="O142" s="101">
        <f>L142-I142</f>
        <v>0</v>
      </c>
      <c r="P142" s="102">
        <f>N142-K142</f>
        <v>-42.309582309582481</v>
      </c>
      <c r="Q142" s="103">
        <f>N142/K142</f>
        <v>0.87072072072072015</v>
      </c>
      <c r="R142" s="273"/>
      <c r="S142" s="1">
        <v>0.71736111111111112</v>
      </c>
      <c r="T142" s="2">
        <v>0.74305555555555558</v>
      </c>
      <c r="U142" s="104">
        <v>5.9999999999999787</v>
      </c>
      <c r="V142" s="105">
        <v>37.000000000000028</v>
      </c>
      <c r="W142" s="106"/>
      <c r="X142" s="113"/>
      <c r="Y142" s="265"/>
      <c r="Z142" s="266"/>
      <c r="AA142" s="111">
        <f>M142-J142</f>
        <v>-465.40540540540769</v>
      </c>
      <c r="AB142" s="103">
        <f>M142/J142</f>
        <v>0.87072072072072004</v>
      </c>
      <c r="AC142" s="278"/>
    </row>
    <row r="143" spans="1:29" ht="15.75" customHeight="1">
      <c r="A143" s="281"/>
      <c r="B143" s="92" t="s">
        <v>104</v>
      </c>
      <c r="C143" s="263" t="s">
        <v>123</v>
      </c>
      <c r="D143" s="264"/>
      <c r="E143" s="93">
        <v>29.52</v>
      </c>
      <c r="F143" s="94">
        <v>2279</v>
      </c>
      <c r="G143" s="95">
        <f t="shared" si="43"/>
        <v>67276.08</v>
      </c>
      <c r="H143" s="96"/>
      <c r="I143" s="97">
        <v>17</v>
      </c>
      <c r="J143" s="98">
        <v>3600</v>
      </c>
      <c r="K143" s="99">
        <f t="shared" si="28"/>
        <v>211.76470588235293</v>
      </c>
      <c r="L143" s="100">
        <v>17</v>
      </c>
      <c r="M143" s="98">
        <f>F143/V143*60</f>
        <v>3107.727272727273</v>
      </c>
      <c r="N143" s="99">
        <f>M143/L143</f>
        <v>182.80748663101605</v>
      </c>
      <c r="O143" s="101">
        <f>L143-I143</f>
        <v>0</v>
      </c>
      <c r="P143" s="102">
        <f>N143-K143</f>
        <v>-28.95721925133688</v>
      </c>
      <c r="Q143" s="103">
        <f>N143/K143</f>
        <v>0.86325757575757578</v>
      </c>
      <c r="R143" s="273"/>
      <c r="S143" s="1">
        <v>0.74722222222222223</v>
      </c>
      <c r="T143" s="2">
        <v>0.77777777777777779</v>
      </c>
      <c r="U143" s="104">
        <v>5.9999999999999787</v>
      </c>
      <c r="V143" s="105">
        <v>44</v>
      </c>
      <c r="W143" s="106"/>
      <c r="X143" s="113"/>
      <c r="Y143" s="265"/>
      <c r="Z143" s="266"/>
      <c r="AA143" s="111">
        <f>M143-J143</f>
        <v>-492.27272727272702</v>
      </c>
      <c r="AB143" s="103">
        <f>M143/J143</f>
        <v>0.86325757575757578</v>
      </c>
      <c r="AC143" s="278"/>
    </row>
    <row r="144" spans="1:29" ht="15.75" customHeight="1">
      <c r="A144" s="281"/>
      <c r="B144" s="92" t="s">
        <v>104</v>
      </c>
      <c r="C144" s="263" t="s">
        <v>124</v>
      </c>
      <c r="D144" s="264"/>
      <c r="E144" s="93">
        <v>29.85</v>
      </c>
      <c r="F144" s="94">
        <v>2357</v>
      </c>
      <c r="G144" s="95">
        <f t="shared" si="43"/>
        <v>70356.45</v>
      </c>
      <c r="H144" s="96"/>
      <c r="I144" s="97">
        <v>17</v>
      </c>
      <c r="J144" s="98">
        <v>3600</v>
      </c>
      <c r="K144" s="99">
        <f t="shared" si="28"/>
        <v>211.76470588235293</v>
      </c>
      <c r="L144" s="100">
        <v>17</v>
      </c>
      <c r="M144" s="98">
        <f>F144/V144*60</f>
        <v>3110.4105571847495</v>
      </c>
      <c r="N144" s="99">
        <f>M144/L144</f>
        <v>182.96532689322055</v>
      </c>
      <c r="O144" s="101">
        <f>L144-I144</f>
        <v>0</v>
      </c>
      <c r="P144" s="102">
        <f>N144-K144</f>
        <v>-28.799378989132379</v>
      </c>
      <c r="Q144" s="103">
        <f>N144/K144</f>
        <v>0.86400293255131932</v>
      </c>
      <c r="R144" s="273"/>
      <c r="S144" s="1">
        <v>0.78125</v>
      </c>
      <c r="T144" s="2">
        <v>0.81282407407407409</v>
      </c>
      <c r="U144" s="104">
        <v>4.9999999999999822</v>
      </c>
      <c r="V144" s="105">
        <v>45.466666666666683</v>
      </c>
      <c r="W144" s="106"/>
      <c r="X144" s="107"/>
      <c r="Y144" s="265"/>
      <c r="Z144" s="266"/>
      <c r="AA144" s="111">
        <f>M144-J144</f>
        <v>-489.58944281525055</v>
      </c>
      <c r="AB144" s="103">
        <f>M144/J144</f>
        <v>0.86400293255131932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4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23"/>
      <c r="X149" s="124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23"/>
      <c r="X150" s="124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44">AVERAGE(I141:I156)</f>
        <v>12.75</v>
      </c>
      <c r="J157" s="138">
        <f t="shared" si="44"/>
        <v>3600</v>
      </c>
      <c r="K157" s="139">
        <f t="shared" ref="K157" si="45">J157/I157</f>
        <v>282.35294117647061</v>
      </c>
      <c r="L157" s="137">
        <f t="shared" ref="L157:M157" si="46">AVERAGE(L141:L156)</f>
        <v>12.75</v>
      </c>
      <c r="M157" s="138">
        <f t="shared" si="46"/>
        <v>3129.9124294349149</v>
      </c>
      <c r="N157" s="139">
        <f>M157/L157</f>
        <v>245.48332779881684</v>
      </c>
      <c r="O157" s="140">
        <f>L157-I157</f>
        <v>0</v>
      </c>
      <c r="P157" s="141">
        <f>N157-K157</f>
        <v>-36.869613377653764</v>
      </c>
      <c r="Q157" s="142">
        <f>N157/K157</f>
        <v>0.86942011928747631</v>
      </c>
      <c r="R157" s="274"/>
      <c r="S157" s="143">
        <f>S141</f>
        <v>0.70857638888888885</v>
      </c>
      <c r="T157" s="144">
        <f>INDEX(T141:T156,COUNTA(T141:T156))</f>
        <v>0.81282407407407409</v>
      </c>
      <c r="U157" s="145"/>
      <c r="V157" s="156"/>
      <c r="W157" s="135"/>
      <c r="X157" s="139"/>
      <c r="Y157" s="261"/>
      <c r="Z157" s="262"/>
      <c r="AA157" s="157">
        <f>M157-J157</f>
        <v>-470.08757056508512</v>
      </c>
      <c r="AB157" s="142">
        <f>M157/J157</f>
        <v>0.86942011928747631</v>
      </c>
      <c r="AC157" s="279"/>
    </row>
    <row r="158" spans="1:29" ht="15.75" customHeight="1">
      <c r="A158" s="267" t="s">
        <v>126</v>
      </c>
      <c r="B158" s="108" t="s">
        <v>111</v>
      </c>
      <c r="C158" s="270" t="s">
        <v>128</v>
      </c>
      <c r="D158" s="271"/>
      <c r="E158" s="158">
        <v>27.58</v>
      </c>
      <c r="F158" s="87">
        <v>1052</v>
      </c>
      <c r="G158" s="159">
        <f t="shared" ref="G158:G161" si="47">E158*F158</f>
        <v>29014.16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2628.1748785565551</v>
      </c>
      <c r="N158" s="163">
        <f>M158/L158</f>
        <v>657.04371963913877</v>
      </c>
      <c r="O158" s="165">
        <f>L158-I158</f>
        <v>0</v>
      </c>
      <c r="P158" s="166">
        <f>N158-K158</f>
        <v>-92.956280360861228</v>
      </c>
      <c r="Q158" s="152">
        <f>N158/K158</f>
        <v>0.87605829285218506</v>
      </c>
      <c r="R158" s="272">
        <f>Q174</f>
        <v>0.88262124657092289</v>
      </c>
      <c r="S158" s="167">
        <v>0.70833333333333337</v>
      </c>
      <c r="T158" s="168">
        <v>0.72501157407407413</v>
      </c>
      <c r="U158" s="169"/>
      <c r="V158" s="170">
        <v>24.016666666666691</v>
      </c>
      <c r="W158" s="173"/>
      <c r="X158" s="151"/>
      <c r="Y158" s="275"/>
      <c r="Z158" s="276"/>
      <c r="AA158" s="109">
        <f>M158-J158</f>
        <v>-371.82512144344491</v>
      </c>
      <c r="AB158" s="152">
        <f>M158/J158</f>
        <v>0.87605829285218506</v>
      </c>
      <c r="AC158" s="277">
        <f>AB174</f>
        <v>0.88262124657092278</v>
      </c>
    </row>
    <row r="159" spans="1:29" ht="15.75" customHeight="1">
      <c r="A159" s="268"/>
      <c r="B159" s="92" t="s">
        <v>111</v>
      </c>
      <c r="C159" s="263" t="s">
        <v>127</v>
      </c>
      <c r="D159" s="264"/>
      <c r="E159" s="93">
        <v>24.15</v>
      </c>
      <c r="F159" s="94">
        <v>868</v>
      </c>
      <c r="G159" s="95">
        <f t="shared" si="47"/>
        <v>20962.199999999997</v>
      </c>
      <c r="H159" s="96"/>
      <c r="I159" s="97">
        <v>4</v>
      </c>
      <c r="J159" s="98">
        <v>3000</v>
      </c>
      <c r="K159" s="99">
        <f t="shared" ref="K159:K161" si="48">J159/I159</f>
        <v>750</v>
      </c>
      <c r="L159" s="100">
        <v>4</v>
      </c>
      <c r="M159" s="98">
        <f>F159/V159*60</f>
        <v>2628.0908326324634</v>
      </c>
      <c r="N159" s="99">
        <f>M159/L159</f>
        <v>657.02270815811585</v>
      </c>
      <c r="O159" s="101">
        <f>L159-I159</f>
        <v>0</v>
      </c>
      <c r="P159" s="102">
        <f>N159-K159</f>
        <v>-92.977291841884153</v>
      </c>
      <c r="Q159" s="103">
        <f>N159/K159</f>
        <v>0.87603027754415441</v>
      </c>
      <c r="R159" s="273"/>
      <c r="S159" s="1">
        <v>0.7292939814814815</v>
      </c>
      <c r="T159" s="2">
        <v>0.74305555555555558</v>
      </c>
      <c r="U159" s="104">
        <v>6.1666666666666181</v>
      </c>
      <c r="V159" s="105">
        <v>19.816666666666674</v>
      </c>
      <c r="W159" s="106"/>
      <c r="X159" s="107"/>
      <c r="Y159" s="265"/>
      <c r="Z159" s="266"/>
      <c r="AA159" s="111">
        <f>M159-J159</f>
        <v>-371.90916736753661</v>
      </c>
      <c r="AB159" s="103">
        <f>M159/J159</f>
        <v>0.87603027754415441</v>
      </c>
      <c r="AC159" s="278"/>
    </row>
    <row r="160" spans="1:29" ht="15.75" customHeight="1">
      <c r="A160" s="268"/>
      <c r="B160" s="92" t="s">
        <v>111</v>
      </c>
      <c r="C160" s="263" t="s">
        <v>233</v>
      </c>
      <c r="D160" s="264"/>
      <c r="E160" s="93">
        <v>16.7</v>
      </c>
      <c r="F160" s="94">
        <v>3485</v>
      </c>
      <c r="G160" s="95">
        <f t="shared" si="47"/>
        <v>58199.5</v>
      </c>
      <c r="H160" s="96"/>
      <c r="I160" s="97">
        <v>3</v>
      </c>
      <c r="J160" s="98">
        <v>3300</v>
      </c>
      <c r="K160" s="99">
        <f t="shared" si="48"/>
        <v>1100</v>
      </c>
      <c r="L160" s="100">
        <v>3</v>
      </c>
      <c r="M160" s="98">
        <f>F160/V160*60</f>
        <v>2930.6236860546614</v>
      </c>
      <c r="N160" s="99">
        <f>M160/L160</f>
        <v>976.87456201822044</v>
      </c>
      <c r="O160" s="101">
        <f>L160-I160</f>
        <v>0</v>
      </c>
      <c r="P160" s="102">
        <f>N160-K160</f>
        <v>-123.12543798177956</v>
      </c>
      <c r="Q160" s="103">
        <f>N160/K160</f>
        <v>0.88806778365292771</v>
      </c>
      <c r="R160" s="273"/>
      <c r="S160" s="1">
        <v>0.74652777777777779</v>
      </c>
      <c r="T160" s="2">
        <v>0.79607638888888888</v>
      </c>
      <c r="U160" s="104">
        <v>4.9999999999999822</v>
      </c>
      <c r="V160" s="105">
        <v>71.349999999999966</v>
      </c>
      <c r="W160" s="106"/>
      <c r="X160" s="107"/>
      <c r="Y160" s="265"/>
      <c r="Z160" s="266"/>
      <c r="AA160" s="111">
        <f>M160-J160</f>
        <v>-369.37631394533855</v>
      </c>
      <c r="AB160" s="103">
        <f>M160/J160</f>
        <v>0.88806778365292771</v>
      </c>
      <c r="AC160" s="278"/>
    </row>
    <row r="161" spans="1:29" ht="15.75" customHeight="1">
      <c r="A161" s="268"/>
      <c r="B161" s="92" t="s">
        <v>111</v>
      </c>
      <c r="C161" s="263" t="s">
        <v>129</v>
      </c>
      <c r="D161" s="264"/>
      <c r="E161" s="93">
        <v>17.89</v>
      </c>
      <c r="F161" s="94">
        <v>5940</v>
      </c>
      <c r="G161" s="95">
        <f t="shared" si="47"/>
        <v>106266.6</v>
      </c>
      <c r="H161" s="96"/>
      <c r="I161" s="97">
        <v>4</v>
      </c>
      <c r="J161" s="98">
        <v>3300</v>
      </c>
      <c r="K161" s="99">
        <f t="shared" si="48"/>
        <v>825</v>
      </c>
      <c r="L161" s="100">
        <v>4</v>
      </c>
      <c r="M161" s="98">
        <f>F161/V161*60</f>
        <v>2934.1383095499473</v>
      </c>
      <c r="N161" s="99">
        <f>M161/L161</f>
        <v>733.53457738748682</v>
      </c>
      <c r="O161" s="101">
        <f>L161-I161</f>
        <v>0</v>
      </c>
      <c r="P161" s="102">
        <f>N161-K161</f>
        <v>-91.46542261251318</v>
      </c>
      <c r="Q161" s="103">
        <f>N161/K161</f>
        <v>0.88913282107574165</v>
      </c>
      <c r="R161" s="273"/>
      <c r="S161" s="1">
        <v>0.8</v>
      </c>
      <c r="T161" s="2">
        <v>0.88435185185185183</v>
      </c>
      <c r="U161" s="104">
        <v>5.6500000000000838</v>
      </c>
      <c r="V161" s="105">
        <v>121.46666666666658</v>
      </c>
      <c r="W161" s="106"/>
      <c r="X161" s="107"/>
      <c r="Y161" s="265"/>
      <c r="Z161" s="266"/>
      <c r="AA161" s="111">
        <f>M161-J161</f>
        <v>-365.86169045005272</v>
      </c>
      <c r="AB161" s="103">
        <f>M161/J161</f>
        <v>0.88913282107574165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06"/>
      <c r="X168" s="107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06"/>
      <c r="X169" s="107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06"/>
      <c r="X170" s="107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06"/>
      <c r="X171" s="107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06"/>
      <c r="X172" s="107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49">AVERAGE(I158:I173)</f>
        <v>3.75</v>
      </c>
      <c r="J174" s="138">
        <f t="shared" si="49"/>
        <v>3150</v>
      </c>
      <c r="K174" s="139">
        <f t="shared" ref="K174" si="50">J174/I174</f>
        <v>840</v>
      </c>
      <c r="L174" s="137">
        <f t="shared" ref="L174:M174" si="51">AVERAGE(L158:L173)</f>
        <v>3.75</v>
      </c>
      <c r="M174" s="138">
        <f t="shared" si="51"/>
        <v>2780.2569266984069</v>
      </c>
      <c r="N174" s="139">
        <f>M174/L174</f>
        <v>741.40184711957522</v>
      </c>
      <c r="O174" s="140">
        <f>L174-I174</f>
        <v>0</v>
      </c>
      <c r="P174" s="141">
        <f>N174-K174</f>
        <v>-98.598152880424777</v>
      </c>
      <c r="Q174" s="142">
        <f>N174/K174</f>
        <v>0.88262124657092289</v>
      </c>
      <c r="R174" s="274"/>
      <c r="S174" s="143">
        <f>S158</f>
        <v>0.70833333333333337</v>
      </c>
      <c r="T174" s="144">
        <f>INDEX(T158:T173,COUNTA(T158:T173))</f>
        <v>0.88435185185185183</v>
      </c>
      <c r="U174" s="145"/>
      <c r="V174" s="156"/>
      <c r="W174" s="89"/>
      <c r="X174" s="91"/>
      <c r="Y174" s="261"/>
      <c r="Z174" s="262"/>
      <c r="AA174" s="157">
        <f>M174-J174</f>
        <v>-369.74307330159309</v>
      </c>
      <c r="AB174" s="142">
        <f>M174/J174</f>
        <v>0.88262124657092278</v>
      </c>
      <c r="AC174" s="279"/>
    </row>
    <row r="175" spans="1:29" ht="15.75" customHeight="1">
      <c r="A175" s="280" t="s">
        <v>130</v>
      </c>
      <c r="B175" s="108" t="s">
        <v>111</v>
      </c>
      <c r="C175" s="270" t="s">
        <v>131</v>
      </c>
      <c r="D175" s="271"/>
      <c r="E175" s="158">
        <v>22.28</v>
      </c>
      <c r="F175" s="87">
        <v>1723</v>
      </c>
      <c r="G175" s="159">
        <f t="shared" ref="G175:G177" si="52">E175*F175</f>
        <v>38388.44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2927.2298253893455</v>
      </c>
      <c r="N175" s="163">
        <f>M175/L175</f>
        <v>585.44596507786912</v>
      </c>
      <c r="O175" s="165">
        <f>L175-I175</f>
        <v>0</v>
      </c>
      <c r="P175" s="166">
        <f>N175-K175</f>
        <v>-74.554034922130882</v>
      </c>
      <c r="Q175" s="152">
        <f>N175/K175</f>
        <v>0.88703934102707438</v>
      </c>
      <c r="R175" s="272">
        <f>Q191</f>
        <v>0.88791922023298553</v>
      </c>
      <c r="S175" s="167">
        <v>0.70833333333333337</v>
      </c>
      <c r="T175" s="168">
        <v>0.73285879629629624</v>
      </c>
      <c r="U175" s="169"/>
      <c r="V175" s="170">
        <v>35.316666666666535</v>
      </c>
      <c r="W175" s="173"/>
      <c r="X175" s="151"/>
      <c r="Y175" s="275"/>
      <c r="Z175" s="276"/>
      <c r="AA175" s="109">
        <f>M175-J175</f>
        <v>-372.77017461065452</v>
      </c>
      <c r="AB175" s="152">
        <f>M175/J175</f>
        <v>0.88703934102707438</v>
      </c>
      <c r="AC175" s="277">
        <f>AB191</f>
        <v>0.88791922023298553</v>
      </c>
    </row>
    <row r="176" spans="1:29" ht="15.75" customHeight="1">
      <c r="A176" s="281"/>
      <c r="B176" s="92" t="s">
        <v>111</v>
      </c>
      <c r="C176" s="263" t="s">
        <v>132</v>
      </c>
      <c r="D176" s="264"/>
      <c r="E176" s="93">
        <v>18.18</v>
      </c>
      <c r="F176" s="94">
        <v>1213</v>
      </c>
      <c r="G176" s="95">
        <f t="shared" si="52"/>
        <v>22052.34</v>
      </c>
      <c r="H176" s="96"/>
      <c r="I176" s="97">
        <v>4</v>
      </c>
      <c r="J176" s="98">
        <v>3300</v>
      </c>
      <c r="K176" s="99">
        <f t="shared" ref="K176:K214" si="53">J176/I176</f>
        <v>825</v>
      </c>
      <c r="L176" s="100">
        <v>4</v>
      </c>
      <c r="M176" s="98">
        <f>F176/V176*60</f>
        <v>2928.7726358148839</v>
      </c>
      <c r="N176" s="99">
        <f>M176/L176</f>
        <v>732.19315895372097</v>
      </c>
      <c r="O176" s="101">
        <f>L176-I176</f>
        <v>0</v>
      </c>
      <c r="P176" s="102">
        <f>N176-K176</f>
        <v>-92.806841046279033</v>
      </c>
      <c r="Q176" s="103">
        <f>N176/K176</f>
        <v>0.88750685933784357</v>
      </c>
      <c r="R176" s="273"/>
      <c r="S176" s="1">
        <v>0.73621527777777773</v>
      </c>
      <c r="T176" s="2">
        <v>0.75347222222222221</v>
      </c>
      <c r="U176" s="104">
        <v>4.8333333333333428</v>
      </c>
      <c r="V176" s="105">
        <v>24.850000000000048</v>
      </c>
      <c r="W176" s="106"/>
      <c r="X176" s="107"/>
      <c r="Y176" s="265"/>
      <c r="Z176" s="266"/>
      <c r="AA176" s="111">
        <f>M176-J176</f>
        <v>-371.22736418511613</v>
      </c>
      <c r="AB176" s="103">
        <f>M176/J176</f>
        <v>0.88750685933784357</v>
      </c>
      <c r="AC176" s="278"/>
    </row>
    <row r="177" spans="1:29" ht="15.75" customHeight="1">
      <c r="A177" s="281"/>
      <c r="B177" s="92" t="s">
        <v>111</v>
      </c>
      <c r="C177" s="263" t="s">
        <v>133</v>
      </c>
      <c r="D177" s="264"/>
      <c r="E177" s="93">
        <v>16.66</v>
      </c>
      <c r="F177" s="94">
        <v>8372</v>
      </c>
      <c r="G177" s="95">
        <f t="shared" si="52"/>
        <v>139477.51999999999</v>
      </c>
      <c r="H177" s="96"/>
      <c r="I177" s="97">
        <v>4</v>
      </c>
      <c r="J177" s="98">
        <v>3300</v>
      </c>
      <c r="K177" s="99">
        <f t="shared" si="53"/>
        <v>825</v>
      </c>
      <c r="L177" s="100">
        <v>4</v>
      </c>
      <c r="M177" s="98">
        <f>F177/V177*60</f>
        <v>2934.397819102328</v>
      </c>
      <c r="N177" s="99">
        <f>M177/L177</f>
        <v>733.59945477558199</v>
      </c>
      <c r="O177" s="101">
        <f>L177-I177</f>
        <v>0</v>
      </c>
      <c r="P177" s="102">
        <f>N177-K177</f>
        <v>-91.400545224418011</v>
      </c>
      <c r="Q177" s="103">
        <f>N177/K177</f>
        <v>0.88921146033403875</v>
      </c>
      <c r="R177" s="273"/>
      <c r="S177" s="1">
        <v>0.75694444444444453</v>
      </c>
      <c r="T177" s="2">
        <v>0.87582175925925931</v>
      </c>
      <c r="U177" s="104">
        <v>5.0000000000001421</v>
      </c>
      <c r="V177" s="105">
        <v>171.18333333333328</v>
      </c>
      <c r="W177" s="106"/>
      <c r="X177" s="107"/>
      <c r="Y177" s="265"/>
      <c r="Z177" s="266"/>
      <c r="AA177" s="111">
        <f>M177-J177</f>
        <v>-365.60218089767204</v>
      </c>
      <c r="AB177" s="103">
        <f>M177/J177</f>
        <v>0.88921146033403875</v>
      </c>
      <c r="AC177" s="278"/>
    </row>
    <row r="178" spans="1:29" ht="15.75" customHeight="1">
      <c r="A178" s="281"/>
      <c r="B178" s="92"/>
      <c r="C178" s="263"/>
      <c r="D178" s="264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3"/>
      <c r="S178" s="1"/>
      <c r="T178" s="2"/>
      <c r="U178" s="104"/>
      <c r="V178" s="105"/>
      <c r="W178" s="106"/>
      <c r="X178" s="107"/>
      <c r="Y178" s="265"/>
      <c r="Z178" s="266"/>
      <c r="AA178" s="111"/>
      <c r="AB178" s="103"/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54">AVERAGE(I175:I190)</f>
        <v>4.333333333333333</v>
      </c>
      <c r="J191" s="138">
        <f t="shared" si="54"/>
        <v>3300</v>
      </c>
      <c r="K191" s="139">
        <f t="shared" ref="K191" si="55">J191/I191</f>
        <v>761.53846153846155</v>
      </c>
      <c r="L191" s="137">
        <f t="shared" ref="L191:M191" si="56">AVERAGE(L175:L190)</f>
        <v>4.333333333333333</v>
      </c>
      <c r="M191" s="138">
        <f t="shared" si="56"/>
        <v>2930.1334267688521</v>
      </c>
      <c r="N191" s="139">
        <f>M191/L191</f>
        <v>676.1846369466582</v>
      </c>
      <c r="O191" s="140">
        <f>L191-I191</f>
        <v>0</v>
      </c>
      <c r="P191" s="141">
        <f>N191-K191</f>
        <v>-85.353824591803345</v>
      </c>
      <c r="Q191" s="142">
        <f>N191/K191</f>
        <v>0.88791922023298553</v>
      </c>
      <c r="R191" s="274"/>
      <c r="S191" s="143">
        <f>S175</f>
        <v>0.70833333333333337</v>
      </c>
      <c r="T191" s="144">
        <f>INDEX(T175:T190,COUNTA(T175:T190))</f>
        <v>0.87582175925925931</v>
      </c>
      <c r="U191" s="145"/>
      <c r="V191" s="156"/>
      <c r="W191" s="89"/>
      <c r="X191" s="91"/>
      <c r="Y191" s="261"/>
      <c r="Z191" s="262"/>
      <c r="AA191" s="157">
        <f>M191-J191</f>
        <v>-369.86657323114787</v>
      </c>
      <c r="AB191" s="142">
        <f>M191/J191</f>
        <v>0.88791922023298553</v>
      </c>
      <c r="AC191" s="279"/>
    </row>
    <row r="192" spans="1:29" ht="15.75" customHeight="1">
      <c r="A192" s="267" t="s">
        <v>134</v>
      </c>
      <c r="B192" s="108" t="s">
        <v>111</v>
      </c>
      <c r="C192" s="270" t="s">
        <v>141</v>
      </c>
      <c r="D192" s="271"/>
      <c r="E192" s="158">
        <v>18.18</v>
      </c>
      <c r="F192" s="87">
        <v>2223</v>
      </c>
      <c r="G192" s="159">
        <f t="shared" ref="G192:G195" si="57">E192*F192</f>
        <v>40414.14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2667.6000000000008</v>
      </c>
      <c r="N192" s="163">
        <f>M192/L192</f>
        <v>666.9000000000002</v>
      </c>
      <c r="O192" s="165">
        <f>L192-I192</f>
        <v>0</v>
      </c>
      <c r="P192" s="166">
        <f>N192-K192</f>
        <v>-83.099999999999795</v>
      </c>
      <c r="Q192" s="152">
        <f>N192/K192</f>
        <v>0.88920000000000032</v>
      </c>
      <c r="R192" s="272">
        <f>Q208</f>
        <v>0.88078607450595414</v>
      </c>
      <c r="S192" s="167">
        <v>0.70833333333333337</v>
      </c>
      <c r="T192" s="168">
        <v>0.74305555555555558</v>
      </c>
      <c r="U192" s="169"/>
      <c r="V192" s="170">
        <v>49.999999999999986</v>
      </c>
      <c r="W192" s="173"/>
      <c r="X192" s="151"/>
      <c r="Y192" s="275"/>
      <c r="Z192" s="276"/>
      <c r="AA192" s="109">
        <f>M192-J192</f>
        <v>-332.39999999999918</v>
      </c>
      <c r="AB192" s="152">
        <f>M192/J192</f>
        <v>0.88920000000000032</v>
      </c>
      <c r="AC192" s="277">
        <f>AB208</f>
        <v>0.88078607450595425</v>
      </c>
    </row>
    <row r="193" spans="1:29" ht="15.75" customHeight="1">
      <c r="A193" s="268"/>
      <c r="B193" s="92" t="s">
        <v>111</v>
      </c>
      <c r="C193" s="263" t="s">
        <v>125</v>
      </c>
      <c r="D193" s="264"/>
      <c r="E193" s="93">
        <v>14.03</v>
      </c>
      <c r="F193" s="94">
        <v>1463</v>
      </c>
      <c r="G193" s="95">
        <f t="shared" si="57"/>
        <v>20525.89</v>
      </c>
      <c r="H193" s="96">
        <v>2</v>
      </c>
      <c r="I193" s="97">
        <v>3</v>
      </c>
      <c r="J193" s="98">
        <v>3000</v>
      </c>
      <c r="K193" s="99">
        <f t="shared" si="53"/>
        <v>1000</v>
      </c>
      <c r="L193" s="100">
        <v>3</v>
      </c>
      <c r="M193" s="98">
        <f>F193/V193*60</f>
        <v>2665.3846153846084</v>
      </c>
      <c r="N193" s="99">
        <f>M193/L193</f>
        <v>888.46153846153618</v>
      </c>
      <c r="O193" s="101">
        <f>L193-I193</f>
        <v>0</v>
      </c>
      <c r="P193" s="102">
        <f>N193-K193</f>
        <v>-111.53846153846382</v>
      </c>
      <c r="Q193" s="103">
        <f>N193/K193</f>
        <v>0.88846153846153619</v>
      </c>
      <c r="R193" s="273"/>
      <c r="S193" s="1">
        <v>0.75282407407407403</v>
      </c>
      <c r="T193" s="2">
        <v>0.77569444444444446</v>
      </c>
      <c r="U193" s="104">
        <v>14.066666666666574</v>
      </c>
      <c r="V193" s="105">
        <v>32.933333333333422</v>
      </c>
      <c r="W193" s="106"/>
      <c r="X193" s="107"/>
      <c r="Y193" s="265"/>
      <c r="Z193" s="266"/>
      <c r="AA193" s="111">
        <f>M193-J193</f>
        <v>-334.61538461539158</v>
      </c>
      <c r="AB193" s="103">
        <f>M193/J193</f>
        <v>0.88846153846153619</v>
      </c>
      <c r="AC193" s="278"/>
    </row>
    <row r="194" spans="1:29" ht="15.75" customHeight="1">
      <c r="A194" s="268"/>
      <c r="B194" s="92" t="s">
        <v>111</v>
      </c>
      <c r="C194" s="263" t="s">
        <v>136</v>
      </c>
      <c r="D194" s="264"/>
      <c r="E194" s="93">
        <v>14.28</v>
      </c>
      <c r="F194" s="94">
        <v>5176</v>
      </c>
      <c r="G194" s="95">
        <f t="shared" si="57"/>
        <v>73913.279999999999</v>
      </c>
      <c r="H194" s="96">
        <v>2</v>
      </c>
      <c r="I194" s="97">
        <v>3</v>
      </c>
      <c r="J194" s="98">
        <v>3600</v>
      </c>
      <c r="K194" s="99">
        <f t="shared" si="53"/>
        <v>1200</v>
      </c>
      <c r="L194" s="100">
        <v>3</v>
      </c>
      <c r="M194" s="98">
        <f>F194/V194*60</f>
        <v>3099.4011976047909</v>
      </c>
      <c r="N194" s="99">
        <f>M194/L194</f>
        <v>1033.1337325349302</v>
      </c>
      <c r="O194" s="101">
        <f>L194-I194</f>
        <v>0</v>
      </c>
      <c r="P194" s="102">
        <f>N194-K194</f>
        <v>-166.86626746506977</v>
      </c>
      <c r="Q194" s="103">
        <f>N194/K194</f>
        <v>0.86094477711244188</v>
      </c>
      <c r="R194" s="273"/>
      <c r="S194" s="1">
        <v>0.78541666666666665</v>
      </c>
      <c r="T194" s="2">
        <v>0.85499999999999998</v>
      </c>
      <c r="U194" s="104">
        <v>13.99999999999995</v>
      </c>
      <c r="V194" s="105">
        <v>100.19999999999999</v>
      </c>
      <c r="W194" s="106">
        <v>0.85499999999999998</v>
      </c>
      <c r="X194" s="107">
        <v>0.90981481481481485</v>
      </c>
      <c r="Y194" s="265"/>
      <c r="Z194" s="266"/>
      <c r="AA194" s="111">
        <f>M194-J194</f>
        <v>-500.59880239520908</v>
      </c>
      <c r="AB194" s="103">
        <f>M194/J194</f>
        <v>0.86094477711244188</v>
      </c>
      <c r="AC194" s="278"/>
    </row>
    <row r="195" spans="1:29" ht="15.75" customHeight="1">
      <c r="A195" s="268"/>
      <c r="B195" s="92" t="s">
        <v>111</v>
      </c>
      <c r="C195" s="263" t="s">
        <v>125</v>
      </c>
      <c r="D195" s="264"/>
      <c r="E195" s="93">
        <v>14.03</v>
      </c>
      <c r="F195" s="94">
        <v>6880</v>
      </c>
      <c r="G195" s="95">
        <f t="shared" si="57"/>
        <v>96526.399999999994</v>
      </c>
      <c r="H195" s="96"/>
      <c r="I195" s="97">
        <v>3</v>
      </c>
      <c r="J195" s="98">
        <v>3000</v>
      </c>
      <c r="K195" s="99">
        <f t="shared" si="53"/>
        <v>1000</v>
      </c>
      <c r="L195" s="100">
        <v>3</v>
      </c>
      <c r="M195" s="98">
        <f>F195/V195*60</f>
        <v>2665.5187257856223</v>
      </c>
      <c r="N195" s="99">
        <f>M195/L195</f>
        <v>888.50624192854082</v>
      </c>
      <c r="O195" s="101">
        <f>L195-I195</f>
        <v>0</v>
      </c>
      <c r="P195" s="102">
        <f>N195-K195</f>
        <v>-111.49375807145918</v>
      </c>
      <c r="Q195" s="103">
        <f>N195/K195</f>
        <v>0.88850624192854077</v>
      </c>
      <c r="R195" s="273"/>
      <c r="S195" s="1">
        <v>0.90981481481481485</v>
      </c>
      <c r="T195" s="2">
        <v>1.0173611111111112</v>
      </c>
      <c r="U195" s="104">
        <v>78.933333333333422</v>
      </c>
      <c r="V195" s="105">
        <v>154.86666666666667</v>
      </c>
      <c r="W195" s="106"/>
      <c r="X195" s="107"/>
      <c r="Y195" s="265"/>
      <c r="Z195" s="266"/>
      <c r="AA195" s="111">
        <f>M195-J195</f>
        <v>-334.48127421437766</v>
      </c>
      <c r="AB195" s="103">
        <f>M195/J195</f>
        <v>0.88850624192854077</v>
      </c>
      <c r="AC195" s="278"/>
    </row>
    <row r="196" spans="1:29" ht="15.75" customHeight="1">
      <c r="A196" s="268"/>
      <c r="B196" s="92"/>
      <c r="C196" s="263"/>
      <c r="D196" s="264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3"/>
      <c r="S196" s="1"/>
      <c r="T196" s="2"/>
      <c r="U196" s="104"/>
      <c r="V196" s="105"/>
      <c r="W196" s="106"/>
      <c r="X196" s="107"/>
      <c r="Y196" s="265"/>
      <c r="Z196" s="266"/>
      <c r="AA196" s="111"/>
      <c r="AB196" s="103"/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107"/>
      <c r="Y197" s="265"/>
      <c r="Z197" s="266"/>
      <c r="AA197" s="111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11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11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06"/>
      <c r="X200" s="107"/>
      <c r="Y200" s="265"/>
      <c r="Z200" s="266"/>
      <c r="AA200" s="111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06"/>
      <c r="X201" s="107"/>
      <c r="Y201" s="265"/>
      <c r="Z201" s="266"/>
      <c r="AA201" s="111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11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11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11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23"/>
      <c r="X205" s="124"/>
      <c r="Y205" s="265"/>
      <c r="Z205" s="266"/>
      <c r="AA205" s="111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11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55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89"/>
      <c r="G208" s="136"/>
      <c r="H208" s="91"/>
      <c r="I208" s="137">
        <f t="shared" ref="I208:J208" si="58">AVERAGE(I192:I207)</f>
        <v>3.25</v>
      </c>
      <c r="J208" s="138">
        <f t="shared" si="58"/>
        <v>3150</v>
      </c>
      <c r="K208" s="139">
        <f t="shared" ref="K208" si="59">J208/I208</f>
        <v>969.23076923076928</v>
      </c>
      <c r="L208" s="137">
        <f t="shared" ref="L208:M208" si="60">AVERAGE(L192:L207)</f>
        <v>3.25</v>
      </c>
      <c r="M208" s="138">
        <f t="shared" si="60"/>
        <v>2774.4761346937557</v>
      </c>
      <c r="N208" s="139">
        <f t="shared" ref="N208:N214" si="61">M208/L208</f>
        <v>853.68496452115562</v>
      </c>
      <c r="O208" s="140">
        <f t="shared" ref="O208:O214" si="62">L208-I208</f>
        <v>0</v>
      </c>
      <c r="P208" s="141">
        <f t="shared" ref="P208:P214" si="63">N208-K208</f>
        <v>-115.54580470961366</v>
      </c>
      <c r="Q208" s="142">
        <f t="shared" ref="Q208:Q214" si="64">N208/K208</f>
        <v>0.88078607450595414</v>
      </c>
      <c r="R208" s="274"/>
      <c r="S208" s="143">
        <f>S192</f>
        <v>0.70833333333333337</v>
      </c>
      <c r="T208" s="144">
        <f>INDEX(T192:T207,COUNTA(T192:T207))</f>
        <v>1.0173611111111112</v>
      </c>
      <c r="U208" s="145"/>
      <c r="V208" s="156"/>
      <c r="W208" s="89"/>
      <c r="X208" s="91"/>
      <c r="Y208" s="261"/>
      <c r="Z208" s="262"/>
      <c r="AA208" s="157">
        <f t="shared" ref="AA208:AA214" si="65">M208-J208</f>
        <v>-375.52386530624426</v>
      </c>
      <c r="AB208" s="142">
        <f t="shared" ref="AB208:AB214" si="66">M208/J208</f>
        <v>0.88078607450595425</v>
      </c>
      <c r="AC208" s="279"/>
    </row>
    <row r="209" spans="1:29" ht="15.75" customHeight="1">
      <c r="A209" s="280" t="s">
        <v>137</v>
      </c>
      <c r="B209" s="108" t="s">
        <v>111</v>
      </c>
      <c r="C209" s="270" t="s">
        <v>138</v>
      </c>
      <c r="D209" s="271"/>
      <c r="E209" s="158">
        <v>18.18</v>
      </c>
      <c r="F209" s="87">
        <v>1567</v>
      </c>
      <c r="G209" s="159">
        <f t="shared" ref="G209:G214" si="67">E209*F209</f>
        <v>28488.06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68">F209/V209*60</f>
        <v>3096.1580680570905</v>
      </c>
      <c r="N209" s="163">
        <f t="shared" si="61"/>
        <v>1032.0526893523636</v>
      </c>
      <c r="O209" s="165">
        <f t="shared" si="62"/>
        <v>0</v>
      </c>
      <c r="P209" s="166">
        <f t="shared" si="63"/>
        <v>-167.94731064763641</v>
      </c>
      <c r="Q209" s="152">
        <f t="shared" si="64"/>
        <v>0.86004390779363638</v>
      </c>
      <c r="R209" s="272">
        <f>Q225</f>
        <v>0.86586174403789729</v>
      </c>
      <c r="S209" s="167">
        <v>0.70833333333333337</v>
      </c>
      <c r="T209" s="168">
        <v>0.72942129629629626</v>
      </c>
      <c r="U209" s="169"/>
      <c r="V209" s="170">
        <v>30.366666666666564</v>
      </c>
      <c r="W209" s="168"/>
      <c r="X209" s="171"/>
      <c r="Y209" s="275"/>
      <c r="Z209" s="276"/>
      <c r="AA209" s="174">
        <f t="shared" si="65"/>
        <v>-503.84193194290947</v>
      </c>
      <c r="AB209" s="152">
        <f t="shared" si="66"/>
        <v>0.86004390779363626</v>
      </c>
      <c r="AC209" s="277">
        <f>AB225</f>
        <v>0.8658617440378974</v>
      </c>
    </row>
    <row r="210" spans="1:29" ht="15.75" customHeight="1">
      <c r="A210" s="281"/>
      <c r="B210" s="92" t="s">
        <v>111</v>
      </c>
      <c r="C210" s="263" t="s">
        <v>139</v>
      </c>
      <c r="D210" s="264"/>
      <c r="E210" s="93">
        <v>18.18</v>
      </c>
      <c r="F210" s="94">
        <v>1763</v>
      </c>
      <c r="G210" s="95">
        <f t="shared" si="67"/>
        <v>32051.34</v>
      </c>
      <c r="H210" s="96"/>
      <c r="I210" s="97">
        <v>3</v>
      </c>
      <c r="J210" s="98">
        <v>3600</v>
      </c>
      <c r="K210" s="99">
        <f t="shared" si="53"/>
        <v>1200</v>
      </c>
      <c r="L210" s="100">
        <v>3</v>
      </c>
      <c r="M210" s="98">
        <f t="shared" si="68"/>
        <v>3094.4904924427146</v>
      </c>
      <c r="N210" s="99">
        <f t="shared" si="61"/>
        <v>1031.4968308142381</v>
      </c>
      <c r="O210" s="101">
        <f t="shared" si="62"/>
        <v>0</v>
      </c>
      <c r="P210" s="102">
        <f t="shared" si="63"/>
        <v>-168.50316918576186</v>
      </c>
      <c r="Q210" s="103">
        <f t="shared" si="64"/>
        <v>0.8595806923451984</v>
      </c>
      <c r="R210" s="273"/>
      <c r="S210" s="1">
        <v>0.73958333333333337</v>
      </c>
      <c r="T210" s="2">
        <v>0.76332175925925927</v>
      </c>
      <c r="U210" s="104">
        <v>14.633333333333436</v>
      </c>
      <c r="V210" s="105">
        <v>34.183333333333294</v>
      </c>
      <c r="W210" s="106"/>
      <c r="X210" s="113"/>
      <c r="Y210" s="265"/>
      <c r="Z210" s="266"/>
      <c r="AA210" s="175">
        <f t="shared" si="65"/>
        <v>-505.50950755728536</v>
      </c>
      <c r="AB210" s="103">
        <f t="shared" si="66"/>
        <v>0.85958069234519852</v>
      </c>
      <c r="AC210" s="278"/>
    </row>
    <row r="211" spans="1:29" ht="15.75" customHeight="1">
      <c r="A211" s="281"/>
      <c r="B211" s="92" t="s">
        <v>111</v>
      </c>
      <c r="C211" s="263" t="s">
        <v>135</v>
      </c>
      <c r="D211" s="264"/>
      <c r="E211" s="93">
        <v>24.82</v>
      </c>
      <c r="F211" s="94">
        <v>2683</v>
      </c>
      <c r="G211" s="95">
        <f t="shared" si="67"/>
        <v>66592.06</v>
      </c>
      <c r="H211" s="96"/>
      <c r="I211" s="97">
        <v>4</v>
      </c>
      <c r="J211" s="98">
        <v>3300</v>
      </c>
      <c r="K211" s="99">
        <f t="shared" si="53"/>
        <v>825</v>
      </c>
      <c r="L211" s="100">
        <v>4</v>
      </c>
      <c r="M211" s="98">
        <f t="shared" si="68"/>
        <v>2893.5889754343939</v>
      </c>
      <c r="N211" s="99">
        <f t="shared" si="61"/>
        <v>723.39724385859847</v>
      </c>
      <c r="O211" s="101">
        <f t="shared" si="62"/>
        <v>0</v>
      </c>
      <c r="P211" s="102">
        <f t="shared" si="63"/>
        <v>-101.60275614140153</v>
      </c>
      <c r="Q211" s="103">
        <f t="shared" si="64"/>
        <v>0.87684514407102843</v>
      </c>
      <c r="R211" s="273"/>
      <c r="S211" s="1">
        <v>0.77386574074074077</v>
      </c>
      <c r="T211" s="2">
        <v>0.8125</v>
      </c>
      <c r="U211" s="104">
        <v>15.183333333333362</v>
      </c>
      <c r="V211" s="105">
        <v>55.63333333333329</v>
      </c>
      <c r="W211" s="106"/>
      <c r="X211" s="113"/>
      <c r="Y211" s="265"/>
      <c r="Z211" s="266"/>
      <c r="AA211" s="175">
        <f t="shared" si="65"/>
        <v>-406.41102456560611</v>
      </c>
      <c r="AB211" s="103">
        <f t="shared" si="66"/>
        <v>0.87684514407102843</v>
      </c>
      <c r="AC211" s="278"/>
    </row>
    <row r="212" spans="1:29" ht="15.75" customHeight="1">
      <c r="A212" s="281"/>
      <c r="B212" s="92" t="s">
        <v>111</v>
      </c>
      <c r="C212" s="263" t="s">
        <v>140</v>
      </c>
      <c r="D212" s="264"/>
      <c r="E212" s="93">
        <v>25.03</v>
      </c>
      <c r="F212" s="94">
        <v>2231</v>
      </c>
      <c r="G212" s="95">
        <f t="shared" si="67"/>
        <v>55841.93</v>
      </c>
      <c r="H212" s="96"/>
      <c r="I212" s="97">
        <v>4</v>
      </c>
      <c r="J212" s="98">
        <v>3300</v>
      </c>
      <c r="K212" s="99">
        <f t="shared" si="53"/>
        <v>825</v>
      </c>
      <c r="L212" s="100">
        <v>4</v>
      </c>
      <c r="M212" s="98">
        <f t="shared" si="68"/>
        <v>2903.6876355748368</v>
      </c>
      <c r="N212" s="99">
        <f t="shared" si="61"/>
        <v>725.9219088937092</v>
      </c>
      <c r="O212" s="101">
        <f t="shared" si="62"/>
        <v>0</v>
      </c>
      <c r="P212" s="102">
        <f t="shared" si="63"/>
        <v>-99.078091106290799</v>
      </c>
      <c r="Q212" s="103">
        <f t="shared" si="64"/>
        <v>0.8799053441135869</v>
      </c>
      <c r="R212" s="273"/>
      <c r="S212" s="1">
        <v>0.82222222222222219</v>
      </c>
      <c r="T212" s="2">
        <v>0.85423611111111108</v>
      </c>
      <c r="U212" s="104">
        <v>13.99999999999995</v>
      </c>
      <c r="V212" s="105">
        <v>46.100000000000009</v>
      </c>
      <c r="W212" s="106">
        <v>0.85423611111111108</v>
      </c>
      <c r="X212" s="107">
        <v>0.90694444444444433</v>
      </c>
      <c r="Y212" s="265"/>
      <c r="Z212" s="266"/>
      <c r="AA212" s="175">
        <f t="shared" si="65"/>
        <v>-396.3123644251632</v>
      </c>
      <c r="AB212" s="103">
        <f t="shared" si="66"/>
        <v>0.8799053441135869</v>
      </c>
      <c r="AC212" s="278"/>
    </row>
    <row r="213" spans="1:29" ht="15.75" customHeight="1">
      <c r="A213" s="282"/>
      <c r="B213" s="92" t="s">
        <v>111</v>
      </c>
      <c r="C213" s="263" t="s">
        <v>138</v>
      </c>
      <c r="D213" s="264"/>
      <c r="E213" s="93">
        <v>18.18</v>
      </c>
      <c r="F213" s="94">
        <v>2276</v>
      </c>
      <c r="G213" s="95">
        <f t="shared" si="67"/>
        <v>41377.68</v>
      </c>
      <c r="H213" s="113"/>
      <c r="I213" s="97">
        <v>3</v>
      </c>
      <c r="J213" s="98">
        <v>3600</v>
      </c>
      <c r="K213" s="99">
        <f t="shared" si="53"/>
        <v>1200</v>
      </c>
      <c r="L213" s="114">
        <v>3</v>
      </c>
      <c r="M213" s="98">
        <f t="shared" si="68"/>
        <v>3095.4287873063759</v>
      </c>
      <c r="N213" s="99">
        <f t="shared" si="61"/>
        <v>1031.809595768792</v>
      </c>
      <c r="O213" s="101">
        <f t="shared" si="62"/>
        <v>0</v>
      </c>
      <c r="P213" s="102">
        <f t="shared" si="63"/>
        <v>-168.19040423120805</v>
      </c>
      <c r="Q213" s="103">
        <f t="shared" si="64"/>
        <v>0.85984132980732664</v>
      </c>
      <c r="R213" s="273"/>
      <c r="S213" s="1">
        <v>0.90694444444444433</v>
      </c>
      <c r="T213" s="2">
        <v>0.93758101851851849</v>
      </c>
      <c r="U213" s="104">
        <v>75.899999999999878</v>
      </c>
      <c r="V213" s="105">
        <v>44.116666666666795</v>
      </c>
      <c r="W213" s="106"/>
      <c r="X213" s="107"/>
      <c r="Y213" s="265"/>
      <c r="Z213" s="266"/>
      <c r="AA213" s="175">
        <f t="shared" si="65"/>
        <v>-504.57121269362415</v>
      </c>
      <c r="AB213" s="103">
        <f t="shared" si="66"/>
        <v>0.85984132980732664</v>
      </c>
      <c r="AC213" s="278"/>
    </row>
    <row r="214" spans="1:29" ht="15.75" customHeight="1">
      <c r="A214" s="282"/>
      <c r="B214" s="92" t="s">
        <v>111</v>
      </c>
      <c r="C214" s="263" t="s">
        <v>136</v>
      </c>
      <c r="D214" s="264"/>
      <c r="E214" s="93">
        <v>14.28</v>
      </c>
      <c r="F214" s="94">
        <v>5019</v>
      </c>
      <c r="G214" s="115">
        <f t="shared" si="67"/>
        <v>71671.319999999992</v>
      </c>
      <c r="H214" s="116"/>
      <c r="I214" s="97">
        <v>3</v>
      </c>
      <c r="J214" s="98">
        <v>3600</v>
      </c>
      <c r="K214" s="99">
        <f t="shared" si="53"/>
        <v>1200</v>
      </c>
      <c r="L214" s="100">
        <v>3</v>
      </c>
      <c r="M214" s="98">
        <f t="shared" si="68"/>
        <v>3099.7426659804323</v>
      </c>
      <c r="N214" s="99">
        <f t="shared" si="61"/>
        <v>1033.2475553268107</v>
      </c>
      <c r="O214" s="101">
        <f t="shared" si="62"/>
        <v>0</v>
      </c>
      <c r="P214" s="102">
        <f t="shared" si="63"/>
        <v>-166.7524446731893</v>
      </c>
      <c r="Q214" s="103">
        <f t="shared" si="64"/>
        <v>0.86103962943900891</v>
      </c>
      <c r="R214" s="273"/>
      <c r="S214" s="1">
        <v>0.94791666666666652</v>
      </c>
      <c r="T214" s="2">
        <v>1.0153819444444445</v>
      </c>
      <c r="U214" s="104">
        <v>14.883333333333155</v>
      </c>
      <c r="V214" s="105">
        <v>97.150000000000318</v>
      </c>
      <c r="W214" s="106"/>
      <c r="X214" s="4"/>
      <c r="Y214" s="265"/>
      <c r="Z214" s="266"/>
      <c r="AA214" s="175">
        <f t="shared" si="65"/>
        <v>-500.25733401956768</v>
      </c>
      <c r="AB214" s="103">
        <f t="shared" si="66"/>
        <v>0.86103962943900902</v>
      </c>
      <c r="AC214" s="278"/>
    </row>
    <row r="215" spans="1:29" ht="15.75" customHeight="1">
      <c r="A215" s="282"/>
      <c r="B215" s="92"/>
      <c r="C215" s="263"/>
      <c r="D215" s="264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3"/>
      <c r="S215" s="1"/>
      <c r="T215" s="2"/>
      <c r="U215" s="104"/>
      <c r="V215" s="105"/>
      <c r="W215" s="106"/>
      <c r="X215" s="107"/>
      <c r="Y215" s="265"/>
      <c r="Z215" s="266"/>
      <c r="AA215" s="175"/>
      <c r="AB215" s="103"/>
      <c r="AC215" s="278"/>
    </row>
    <row r="216" spans="1:29" ht="15.75" customHeight="1">
      <c r="A216" s="282"/>
      <c r="B216" s="92"/>
      <c r="C216" s="263"/>
      <c r="D216" s="264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3"/>
      <c r="S216" s="1"/>
      <c r="T216" s="2"/>
      <c r="U216" s="104"/>
      <c r="V216" s="105"/>
      <c r="W216" s="106"/>
      <c r="X216" s="107"/>
      <c r="Y216" s="265"/>
      <c r="Z216" s="266"/>
      <c r="AA216" s="175"/>
      <c r="AB216" s="103"/>
      <c r="AC216" s="278"/>
    </row>
    <row r="217" spans="1:29" ht="15.75" customHeight="1">
      <c r="A217" s="282"/>
      <c r="B217" s="92"/>
      <c r="C217" s="263"/>
      <c r="D217" s="264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3"/>
      <c r="S217" s="1"/>
      <c r="T217" s="2"/>
      <c r="U217" s="104"/>
      <c r="V217" s="105"/>
      <c r="W217" s="123"/>
      <c r="X217" s="124"/>
      <c r="Y217" s="265"/>
      <c r="Z217" s="266"/>
      <c r="AA217" s="175"/>
      <c r="AB217" s="103"/>
      <c r="AC217" s="278"/>
    </row>
    <row r="218" spans="1:29" ht="15.75" customHeight="1">
      <c r="A218" s="282"/>
      <c r="B218" s="92"/>
      <c r="C218" s="263"/>
      <c r="D218" s="264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3"/>
      <c r="S218" s="1"/>
      <c r="T218" s="2"/>
      <c r="U218" s="104"/>
      <c r="V218" s="105"/>
      <c r="W218" s="123"/>
      <c r="X218" s="124"/>
      <c r="Y218" s="265"/>
      <c r="Z218" s="266"/>
      <c r="AA218" s="175"/>
      <c r="AB218" s="103"/>
      <c r="AC218" s="278"/>
    </row>
    <row r="219" spans="1:29" ht="15.75" customHeight="1">
      <c r="A219" s="282"/>
      <c r="B219" s="92"/>
      <c r="C219" s="263"/>
      <c r="D219" s="264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3"/>
      <c r="S219" s="1"/>
      <c r="T219" s="2"/>
      <c r="U219" s="104"/>
      <c r="V219" s="105"/>
      <c r="W219" s="123"/>
      <c r="X219" s="124"/>
      <c r="Y219" s="265"/>
      <c r="Z219" s="266"/>
      <c r="AA219" s="175"/>
      <c r="AB219" s="103"/>
      <c r="AC219" s="278"/>
    </row>
    <row r="220" spans="1:29" ht="15.75" customHeight="1">
      <c r="A220" s="282"/>
      <c r="B220" s="92"/>
      <c r="C220" s="263"/>
      <c r="D220" s="264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3"/>
      <c r="S220" s="1"/>
      <c r="T220" s="2"/>
      <c r="U220" s="104"/>
      <c r="V220" s="105"/>
      <c r="W220" s="123"/>
      <c r="X220" s="124"/>
      <c r="Y220" s="265"/>
      <c r="Z220" s="266"/>
      <c r="AA220" s="175"/>
      <c r="AB220" s="103"/>
      <c r="AC220" s="278"/>
    </row>
    <row r="221" spans="1:29" ht="15.75" customHeight="1">
      <c r="A221" s="282"/>
      <c r="B221" s="92"/>
      <c r="C221" s="263"/>
      <c r="D221" s="264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3"/>
      <c r="S221" s="1"/>
      <c r="T221" s="2"/>
      <c r="U221" s="104"/>
      <c r="V221" s="105"/>
      <c r="W221" s="123"/>
      <c r="X221" s="124"/>
      <c r="Y221" s="265"/>
      <c r="Z221" s="266"/>
      <c r="AA221" s="175"/>
      <c r="AB221" s="103"/>
      <c r="AC221" s="278"/>
    </row>
    <row r="222" spans="1:29" ht="15.75" customHeight="1">
      <c r="A222" s="282"/>
      <c r="B222" s="92"/>
      <c r="C222" s="263"/>
      <c r="D222" s="264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3"/>
      <c r="S222" s="1"/>
      <c r="T222" s="2"/>
      <c r="U222" s="104"/>
      <c r="V222" s="105"/>
      <c r="W222" s="106"/>
      <c r="X222" s="107"/>
      <c r="Y222" s="265"/>
      <c r="Z222" s="266"/>
      <c r="AA222" s="175"/>
      <c r="AB222" s="103"/>
      <c r="AC222" s="278"/>
    </row>
    <row r="223" spans="1:29" ht="15.75" customHeight="1">
      <c r="A223" s="282"/>
      <c r="B223" s="92"/>
      <c r="C223" s="263"/>
      <c r="D223" s="264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3"/>
      <c r="S223" s="1"/>
      <c r="T223" s="2"/>
      <c r="U223" s="104"/>
      <c r="V223" s="105"/>
      <c r="W223" s="123"/>
      <c r="X223" s="124"/>
      <c r="Y223" s="265"/>
      <c r="Z223" s="266"/>
      <c r="AA223" s="175"/>
      <c r="AB223" s="103"/>
      <c r="AC223" s="278"/>
    </row>
    <row r="224" spans="1:29" ht="15.75" customHeight="1">
      <c r="A224" s="282"/>
      <c r="B224" s="92"/>
      <c r="C224" s="263"/>
      <c r="D224" s="264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3"/>
      <c r="S224" s="117"/>
      <c r="T224" s="118"/>
      <c r="U224" s="129"/>
      <c r="V224" s="130"/>
      <c r="W224" s="123"/>
      <c r="X224" s="124"/>
      <c r="Y224" s="265"/>
      <c r="Z224" s="266"/>
      <c r="AA224" s="176"/>
      <c r="AB224" s="122"/>
      <c r="AC224" s="278"/>
    </row>
    <row r="225" spans="1:29" ht="15.75" customHeight="1" thickBot="1">
      <c r="A225" s="283"/>
      <c r="B225" s="133" t="s">
        <v>106</v>
      </c>
      <c r="C225" s="260"/>
      <c r="D225" s="260"/>
      <c r="E225" s="134"/>
      <c r="F225" s="135"/>
      <c r="G225" s="136"/>
      <c r="H225" s="91"/>
      <c r="I225" s="137">
        <f t="shared" ref="I225:J225" si="69">AVERAGE(I209:I224)</f>
        <v>3.3333333333333335</v>
      </c>
      <c r="J225" s="138">
        <f t="shared" si="69"/>
        <v>3500</v>
      </c>
      <c r="K225" s="139">
        <f t="shared" ref="K225" si="70">J225/I225</f>
        <v>1050</v>
      </c>
      <c r="L225" s="137">
        <f t="shared" ref="L225:M225" si="71">AVERAGE(L209:L224)</f>
        <v>3.3333333333333335</v>
      </c>
      <c r="M225" s="138">
        <f t="shared" si="71"/>
        <v>3030.516104132641</v>
      </c>
      <c r="N225" s="139">
        <f>M225/L225</f>
        <v>909.1548312397922</v>
      </c>
      <c r="O225" s="140">
        <f>L225-I225</f>
        <v>0</v>
      </c>
      <c r="P225" s="141">
        <f>N225-K225</f>
        <v>-140.8451687602078</v>
      </c>
      <c r="Q225" s="142">
        <f>N225/K225</f>
        <v>0.86586174403789729</v>
      </c>
      <c r="R225" s="274"/>
      <c r="S225" s="143">
        <f>S209</f>
        <v>0.70833333333333337</v>
      </c>
      <c r="T225" s="144">
        <f>INDEX(T209:T224,COUNTA(T209:T224))</f>
        <v>1.0153819444444445</v>
      </c>
      <c r="U225" s="145"/>
      <c r="V225" s="156"/>
      <c r="W225" s="135"/>
      <c r="X225" s="139"/>
      <c r="Y225" s="261"/>
      <c r="Z225" s="262"/>
      <c r="AA225" s="177">
        <f>M225-J225</f>
        <v>-469.48389586735902</v>
      </c>
      <c r="AB225" s="142">
        <f>M225/J225</f>
        <v>0.8658617440378974</v>
      </c>
      <c r="AC225" s="279"/>
    </row>
    <row r="227" spans="1:29">
      <c r="Y227" s="259" t="s">
        <v>142</v>
      </c>
      <c r="Z227" s="259"/>
    </row>
    <row r="228" spans="1:29">
      <c r="Y228" s="259" t="s">
        <v>143</v>
      </c>
      <c r="Z228" s="259"/>
    </row>
    <row r="229" spans="1:29">
      <c r="Y229" s="259" t="s">
        <v>144</v>
      </c>
      <c r="Z229" s="259"/>
    </row>
    <row r="230" spans="1:29">
      <c r="Y230" s="259" t="s">
        <v>145</v>
      </c>
      <c r="Z230" s="259"/>
    </row>
    <row r="231" spans="1:29">
      <c r="Y231" s="259" t="s">
        <v>146</v>
      </c>
      <c r="Z231" s="259"/>
    </row>
    <row r="232" spans="1:29">
      <c r="Y232" s="259" t="s">
        <v>147</v>
      </c>
      <c r="Z232" s="259"/>
    </row>
    <row r="233" spans="1:29">
      <c r="Y233" s="259" t="s">
        <v>148</v>
      </c>
      <c r="Z233" s="259"/>
    </row>
    <row r="234" spans="1:29">
      <c r="Y234" s="259" t="s">
        <v>149</v>
      </c>
      <c r="Z234" s="259"/>
    </row>
    <row r="235" spans="1:29">
      <c r="Y235" s="259" t="s">
        <v>150</v>
      </c>
      <c r="Z235" s="259"/>
    </row>
    <row r="236" spans="1:29">
      <c r="Y236" s="259" t="s">
        <v>151</v>
      </c>
      <c r="Z236" s="259"/>
    </row>
    <row r="237" spans="1:29">
      <c r="Y237" s="259" t="s">
        <v>152</v>
      </c>
      <c r="Z237" s="259"/>
    </row>
    <row r="238" spans="1:29">
      <c r="Y238" s="259" t="s">
        <v>153</v>
      </c>
      <c r="Z238" s="259"/>
    </row>
    <row r="239" spans="1:29">
      <c r="Y239" s="259" t="s">
        <v>154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579" priority="1" operator="greaterThan">
      <formula>0</formula>
    </cfRule>
  </conditionalFormatting>
  <conditionalFormatting sqref="P5:P225 AA5:AA225">
    <cfRule type="cellIs" dxfId="578" priority="4" operator="lessThan">
      <formula>0</formula>
    </cfRule>
  </conditionalFormatting>
  <conditionalFormatting sqref="Q5:Q225 AB5:AB225">
    <cfRule type="cellIs" dxfId="577" priority="2" operator="greaterThan">
      <formula>1</formula>
    </cfRule>
    <cfRule type="cellIs" dxfId="576" priority="3" operator="lessThan">
      <formula>0.8</formula>
    </cfRule>
  </conditionalFormatting>
  <conditionalFormatting sqref="AC5:AC23 R5:R225 AC141:AC146">
    <cfRule type="cellIs" dxfId="575" priority="5" operator="lessThan">
      <formula>0.8</formula>
    </cfRule>
  </conditionalFormatting>
  <conditionalFormatting sqref="AC29:AC37">
    <cfRule type="cellIs" dxfId="574" priority="16" operator="lessThan">
      <formula>0.8</formula>
    </cfRule>
  </conditionalFormatting>
  <conditionalFormatting sqref="AC39:AC44">
    <cfRule type="cellIs" dxfId="573" priority="15" operator="lessThan">
      <formula>0.8</formula>
    </cfRule>
  </conditionalFormatting>
  <conditionalFormatting sqref="AC56:AC61">
    <cfRule type="cellIs" dxfId="572" priority="8" operator="lessThan">
      <formula>0.8</formula>
    </cfRule>
  </conditionalFormatting>
  <conditionalFormatting sqref="AC73:AC78">
    <cfRule type="cellIs" dxfId="571" priority="13" operator="lessThan">
      <formula>0.8</formula>
    </cfRule>
  </conditionalFormatting>
  <conditionalFormatting sqref="AC90">
    <cfRule type="cellIs" dxfId="570" priority="14" operator="lessThan">
      <formula>0.8</formula>
    </cfRule>
  </conditionalFormatting>
  <conditionalFormatting sqref="AC107">
    <cfRule type="cellIs" dxfId="569" priority="7" operator="lessThan">
      <formula>0.8</formula>
    </cfRule>
  </conditionalFormatting>
  <conditionalFormatting sqref="AC124:AC129">
    <cfRule type="cellIs" dxfId="568" priority="6" operator="lessThan">
      <formula>0.8</formula>
    </cfRule>
  </conditionalFormatting>
  <conditionalFormatting sqref="AC158">
    <cfRule type="cellIs" dxfId="567" priority="12" operator="lessThan">
      <formula>0.8</formula>
    </cfRule>
  </conditionalFormatting>
  <conditionalFormatting sqref="AC175">
    <cfRule type="cellIs" dxfId="566" priority="11" operator="lessThan">
      <formula>0.8</formula>
    </cfRule>
  </conditionalFormatting>
  <conditionalFormatting sqref="AC192">
    <cfRule type="cellIs" dxfId="565" priority="10" operator="lessThan">
      <formula>0.8</formula>
    </cfRule>
  </conditionalFormatting>
  <conditionalFormatting sqref="AC209:AC214">
    <cfRule type="cellIs" dxfId="564" priority="9" operator="lessThan">
      <formula>0.8</formula>
    </cfRule>
  </conditionalFormatting>
  <dataValidations count="1">
    <dataValidation type="list" allowBlank="1" showInputMessage="1" showErrorMessage="1" sqref="Y5:Z225" xr:uid="{837B7D20-DF50-4FAA-935A-D2B90B8D65E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AC13-CDEF-4558-8B2C-178A8F024656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100881</v>
      </c>
      <c r="E1" s="77" t="s">
        <v>3</v>
      </c>
      <c r="F1" s="78">
        <f>SUM(G5:G157)</f>
        <v>4817082.5999999996</v>
      </c>
      <c r="G1" s="79" t="s">
        <v>73</v>
      </c>
      <c r="H1" s="80">
        <f>L21+L38+L55+L72+L89+L106+L123+L140+L157</f>
        <v>168.88333333333335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45952</v>
      </c>
      <c r="B2" s="326"/>
      <c r="C2" s="82" t="s">
        <v>34</v>
      </c>
      <c r="D2" s="83">
        <f>AVERAGE(N21,N38,N55,N72,N89,N106,N123,N140,N157)</f>
        <v>152.03635419828518</v>
      </c>
      <c r="E2" s="83" t="s">
        <v>80</v>
      </c>
      <c r="F2" s="84">
        <f>F1/D1</f>
        <v>47.75014720314033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3930</v>
      </c>
      <c r="G5" s="159">
        <f t="shared" ref="G5:G6" si="0">E5*F5</f>
        <v>77421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1074.5860549901261</v>
      </c>
      <c r="N5" s="163">
        <f>M5/L5</f>
        <v>82.660465768471241</v>
      </c>
      <c r="O5" s="179">
        <f>L5-I5</f>
        <v>0</v>
      </c>
      <c r="P5" s="180">
        <f>N5-K5</f>
        <v>-9.6472265392210659</v>
      </c>
      <c r="Q5" s="132">
        <f>N5/K5</f>
        <v>0.89548837915843849</v>
      </c>
      <c r="R5" s="273">
        <f>Q21</f>
        <v>0.88866881983567425</v>
      </c>
      <c r="S5" s="167">
        <v>0.25</v>
      </c>
      <c r="T5" s="168">
        <v>0.40238425925925925</v>
      </c>
      <c r="U5" s="169"/>
      <c r="V5" s="170">
        <v>219.43333333333331</v>
      </c>
      <c r="W5" s="87"/>
      <c r="X5" s="88"/>
      <c r="Y5" s="275"/>
      <c r="Z5" s="276"/>
      <c r="AA5" s="109">
        <f>M5-J5</f>
        <v>-125.41394500987394</v>
      </c>
      <c r="AB5" s="110">
        <f>M5/J5</f>
        <v>0.89548837915843837</v>
      </c>
      <c r="AC5" s="292">
        <f>AB21</f>
        <v>0.88866881983567436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2688</v>
      </c>
      <c r="G6" s="95">
        <f t="shared" si="0"/>
        <v>80559.360000000001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2302.3554603854363</v>
      </c>
      <c r="N6" s="99">
        <f>M6/L6</f>
        <v>115.11777301927182</v>
      </c>
      <c r="O6" s="101">
        <f>L6-I6</f>
        <v>0</v>
      </c>
      <c r="P6" s="102">
        <f>N6-K6</f>
        <v>-14.882226980728177</v>
      </c>
      <c r="Q6" s="103">
        <f>N6/K6</f>
        <v>0.88552133091747554</v>
      </c>
      <c r="R6" s="273"/>
      <c r="S6" s="1">
        <v>0.51666666666666661</v>
      </c>
      <c r="T6" s="2">
        <v>0.5653125</v>
      </c>
      <c r="U6" s="104">
        <v>58.966666666666555</v>
      </c>
      <c r="V6" s="105">
        <v>70.050000000000082</v>
      </c>
      <c r="W6" s="2"/>
      <c r="X6" s="107"/>
      <c r="Y6" s="265"/>
      <c r="Z6" s="266"/>
      <c r="AA6" s="111">
        <f>M6-J6</f>
        <v>-297.64453961456366</v>
      </c>
      <c r="AB6" s="112">
        <f>M6/J6</f>
        <v>0.88552133091747554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1688.4707576877813</v>
      </c>
      <c r="N21" s="139">
        <f t="shared" ref="N21:N26" si="5">M21/L21</f>
        <v>102.33156107198674</v>
      </c>
      <c r="O21" s="140">
        <f t="shared" ref="O21:O26" si="6">L21-I21</f>
        <v>0</v>
      </c>
      <c r="P21" s="141">
        <f t="shared" ref="P21:P26" si="7">N21-K21</f>
        <v>-12.819954079528415</v>
      </c>
      <c r="Q21" s="142">
        <f t="shared" ref="Q21:Q26" si="8">N21/K21</f>
        <v>0.88866881983567425</v>
      </c>
      <c r="R21" s="274"/>
      <c r="S21" s="143">
        <f>S5</f>
        <v>0.25</v>
      </c>
      <c r="T21" s="144">
        <f>INDEX(T5:T20,COUNTA(T5:T20))</f>
        <v>0.5653125</v>
      </c>
      <c r="U21" s="145"/>
      <c r="V21" s="145"/>
      <c r="W21" s="146"/>
      <c r="X21" s="147"/>
      <c r="Y21" s="261"/>
      <c r="Z21" s="262"/>
      <c r="AA21" s="148">
        <f t="shared" ref="AA21:AA26" si="9">M21-J21</f>
        <v>-211.52924231221868</v>
      </c>
      <c r="AB21" s="149">
        <f t="shared" ref="AB21:AB26" si="10">M21/J21</f>
        <v>0.88866881983567436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4470</v>
      </c>
      <c r="G22" s="159">
        <f t="shared" ref="G22:G26" si="11">E22*F22</f>
        <v>253761.90000000002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1772.6371447455381</v>
      </c>
      <c r="N22" s="163">
        <f t="shared" si="5"/>
        <v>70.905485789821526</v>
      </c>
      <c r="O22" s="165">
        <f t="shared" si="6"/>
        <v>0</v>
      </c>
      <c r="P22" s="166">
        <f t="shared" si="7"/>
        <v>-9.0945142101784739</v>
      </c>
      <c r="Q22" s="152">
        <f t="shared" si="8"/>
        <v>0.88631857237276912</v>
      </c>
      <c r="R22" s="272">
        <f>Q38</f>
        <v>0.88460943697836181</v>
      </c>
      <c r="S22" s="167">
        <v>0.16666666666666666</v>
      </c>
      <c r="T22" s="168">
        <v>0.27173611111111112</v>
      </c>
      <c r="U22" s="169"/>
      <c r="V22" s="170">
        <v>151.30000000000004</v>
      </c>
      <c r="W22" s="181"/>
      <c r="X22" s="163"/>
      <c r="Y22" s="275"/>
      <c r="Z22" s="276"/>
      <c r="AA22" s="109">
        <f t="shared" si="9"/>
        <v>-227.36285525446192</v>
      </c>
      <c r="AB22" s="152">
        <f t="shared" si="10"/>
        <v>0.88631857237276901</v>
      </c>
      <c r="AC22" s="352">
        <f>AB38</f>
        <v>0.88460943697836192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1555</v>
      </c>
      <c r="G23" s="95">
        <f t="shared" si="11"/>
        <v>80642.3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1760.3773584905671</v>
      </c>
      <c r="N23" s="99">
        <f t="shared" si="5"/>
        <v>70.415094339622684</v>
      </c>
      <c r="O23" s="101">
        <f t="shared" si="6"/>
        <v>0</v>
      </c>
      <c r="P23" s="102">
        <f t="shared" si="7"/>
        <v>-9.5849056603773164</v>
      </c>
      <c r="Q23" s="103">
        <f t="shared" si="8"/>
        <v>0.88018867924528355</v>
      </c>
      <c r="R23" s="273"/>
      <c r="S23" s="1">
        <v>0.27638888888888885</v>
      </c>
      <c r="T23" s="2">
        <v>0.31319444444444439</v>
      </c>
      <c r="U23" s="104">
        <v>6.6999999999999282</v>
      </c>
      <c r="V23" s="105">
        <v>52.999999999999972</v>
      </c>
      <c r="W23" s="106"/>
      <c r="X23" s="107"/>
      <c r="Y23" s="265"/>
      <c r="Z23" s="266"/>
      <c r="AA23" s="111">
        <f t="shared" si="9"/>
        <v>-239.62264150943292</v>
      </c>
      <c r="AB23" s="103">
        <f t="shared" si="10"/>
        <v>0.88018867924528355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865</v>
      </c>
      <c r="G24" s="95">
        <f t="shared" si="11"/>
        <v>49564.5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1760.3165630299538</v>
      </c>
      <c r="N24" s="99">
        <f t="shared" si="5"/>
        <v>67.704483193459765</v>
      </c>
      <c r="O24" s="101">
        <f t="shared" si="6"/>
        <v>0</v>
      </c>
      <c r="P24" s="102">
        <f t="shared" si="7"/>
        <v>-9.2185937296171545</v>
      </c>
      <c r="Q24" s="103">
        <f t="shared" si="8"/>
        <v>0.88015828151497699</v>
      </c>
      <c r="R24" s="273"/>
      <c r="S24" s="1">
        <v>0.31736111111111104</v>
      </c>
      <c r="T24" s="2">
        <v>0.33783564814814815</v>
      </c>
      <c r="U24" s="104">
        <v>5.9999999999999787</v>
      </c>
      <c r="V24" s="105">
        <v>29.483333333333441</v>
      </c>
      <c r="W24" s="106"/>
      <c r="X24" s="107"/>
      <c r="Y24" s="265"/>
      <c r="Z24" s="266"/>
      <c r="AA24" s="111">
        <f t="shared" si="9"/>
        <v>-239.68343697004616</v>
      </c>
      <c r="AB24" s="103">
        <f t="shared" si="10"/>
        <v>0.88015828151497688</v>
      </c>
      <c r="AC24" s="294"/>
    </row>
    <row r="25" spans="1:29" ht="15.75" customHeight="1">
      <c r="A25" s="268"/>
      <c r="B25" s="92" t="s">
        <v>164</v>
      </c>
      <c r="C25" s="286" t="s">
        <v>165</v>
      </c>
      <c r="D25" s="286"/>
      <c r="E25" s="93">
        <v>59.52</v>
      </c>
      <c r="F25" s="94">
        <v>5286</v>
      </c>
      <c r="G25" s="95">
        <f t="shared" si="11"/>
        <v>314622.72000000003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1780.9639681796914</v>
      </c>
      <c r="N25" s="99">
        <f t="shared" si="5"/>
        <v>71.238558727187652</v>
      </c>
      <c r="O25" s="101">
        <f t="shared" si="6"/>
        <v>0</v>
      </c>
      <c r="P25" s="102">
        <f t="shared" si="7"/>
        <v>-8.7614412728123483</v>
      </c>
      <c r="Q25" s="103">
        <f t="shared" si="8"/>
        <v>0.89048198408984569</v>
      </c>
      <c r="R25" s="273"/>
      <c r="S25" s="1">
        <v>0.34166666666666667</v>
      </c>
      <c r="T25" s="2">
        <v>0.46533564814814815</v>
      </c>
      <c r="U25" s="104">
        <v>5.5166666666666764</v>
      </c>
      <c r="V25" s="105">
        <v>178.08333333333331</v>
      </c>
      <c r="W25" s="106">
        <v>0.46533564814814815</v>
      </c>
      <c r="X25" s="107">
        <v>0.50694444444444442</v>
      </c>
      <c r="Y25" s="265"/>
      <c r="Z25" s="266"/>
      <c r="AA25" s="111">
        <f t="shared" si="9"/>
        <v>-219.03603182030861</v>
      </c>
      <c r="AB25" s="103">
        <f t="shared" si="10"/>
        <v>0.89048198408984569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3110</v>
      </c>
      <c r="G26" s="95">
        <f t="shared" si="11"/>
        <v>240527.40000000002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1771.7993353378681</v>
      </c>
      <c r="N26" s="99">
        <f t="shared" si="5"/>
        <v>70.871973413514723</v>
      </c>
      <c r="O26" s="101">
        <f t="shared" si="6"/>
        <v>0</v>
      </c>
      <c r="P26" s="102">
        <f t="shared" si="7"/>
        <v>-9.1280265864852765</v>
      </c>
      <c r="Q26" s="103">
        <f t="shared" si="8"/>
        <v>0.88589966766893402</v>
      </c>
      <c r="R26" s="273"/>
      <c r="S26" s="1">
        <v>0.50694444444444442</v>
      </c>
      <c r="T26" s="2">
        <v>0.58008101851851857</v>
      </c>
      <c r="U26" s="104">
        <v>59.916666666666629</v>
      </c>
      <c r="V26" s="105">
        <v>105.31666666666678</v>
      </c>
      <c r="W26" s="106"/>
      <c r="X26" s="107"/>
      <c r="Y26" s="265"/>
      <c r="Z26" s="266"/>
      <c r="AA26" s="111">
        <f t="shared" si="9"/>
        <v>-228.20066466213189</v>
      </c>
      <c r="AB26" s="103">
        <f t="shared" si="10"/>
        <v>0.88589966766893402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1769.2188739567239</v>
      </c>
      <c r="N38" s="139">
        <f t="shared" ref="N38:N43" si="16">M38/L38</f>
        <v>70.207098172885864</v>
      </c>
      <c r="O38" s="140">
        <f t="shared" ref="O38:O43" si="17">L38-I38</f>
        <v>0</v>
      </c>
      <c r="P38" s="141">
        <f t="shared" ref="P38:P43" si="18">N38-K38</f>
        <v>-9.1579811921935033</v>
      </c>
      <c r="Q38" s="142">
        <f t="shared" ref="Q38:Q43" si="19">N38/K38</f>
        <v>0.88460943697836181</v>
      </c>
      <c r="R38" s="274"/>
      <c r="S38" s="143">
        <f>S22</f>
        <v>0.16666666666666666</v>
      </c>
      <c r="T38" s="144">
        <f>INDEX(T22:T37,COUNTA(T22:T37))</f>
        <v>0.58008101851851857</v>
      </c>
      <c r="U38" s="145"/>
      <c r="V38" s="156"/>
      <c r="W38" s="135"/>
      <c r="X38" s="139"/>
      <c r="Y38" s="261"/>
      <c r="Z38" s="262"/>
      <c r="AA38" s="157">
        <f t="shared" ref="AA38:AA43" si="20">M38-J38</f>
        <v>-230.78112604327612</v>
      </c>
      <c r="AB38" s="142">
        <f t="shared" ref="AB38:AB43" si="21">M38/J38</f>
        <v>0.88460943697836192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7283</v>
      </c>
      <c r="G39" s="159">
        <f t="shared" ref="G39:G43" si="22">E39*F39</f>
        <v>417315.89999999997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1589.3071467539548</v>
      </c>
      <c r="N39" s="163">
        <f t="shared" si="16"/>
        <v>63.572285870158197</v>
      </c>
      <c r="O39" s="165">
        <f t="shared" si="17"/>
        <v>0</v>
      </c>
      <c r="P39" s="166">
        <f t="shared" si="18"/>
        <v>-8.427714129841803</v>
      </c>
      <c r="Q39" s="152">
        <f t="shared" si="19"/>
        <v>0.88294841486330833</v>
      </c>
      <c r="R39" s="272">
        <f>Q55</f>
        <v>0.88173164812261917</v>
      </c>
      <c r="S39" s="167">
        <v>0.16670138888888889</v>
      </c>
      <c r="T39" s="168">
        <v>0.3576388888888889</v>
      </c>
      <c r="U39" s="169"/>
      <c r="V39" s="170">
        <v>274.95000000000005</v>
      </c>
      <c r="W39" s="87"/>
      <c r="X39" s="88"/>
      <c r="Y39" s="275"/>
      <c r="Z39" s="276"/>
      <c r="AA39" s="109">
        <f t="shared" si="20"/>
        <v>-210.69285324604516</v>
      </c>
      <c r="AB39" s="152">
        <f t="shared" si="21"/>
        <v>0.88294841486330822</v>
      </c>
      <c r="AC39" s="352">
        <f>AB55</f>
        <v>0.88173164812261928</v>
      </c>
    </row>
    <row r="40" spans="1:29" ht="15.75" customHeight="1">
      <c r="A40" s="281"/>
      <c r="B40" s="153" t="s">
        <v>161</v>
      </c>
      <c r="C40" s="263" t="s">
        <v>214</v>
      </c>
      <c r="D40" s="264"/>
      <c r="E40" s="93">
        <v>57.3</v>
      </c>
      <c r="F40" s="104">
        <v>964</v>
      </c>
      <c r="G40" s="95">
        <f t="shared" si="22"/>
        <v>55237.2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>F40/V40*60</f>
        <v>1762.5190452006075</v>
      </c>
      <c r="N40" s="99">
        <f t="shared" si="16"/>
        <v>88.125952260030374</v>
      </c>
      <c r="O40" s="101">
        <f t="shared" si="17"/>
        <v>0</v>
      </c>
      <c r="P40" s="102">
        <f t="shared" si="18"/>
        <v>-11.874047739969626</v>
      </c>
      <c r="Q40" s="103">
        <f t="shared" si="19"/>
        <v>0.88125952260030371</v>
      </c>
      <c r="R40" s="273"/>
      <c r="S40" s="1">
        <v>0.36123842592592592</v>
      </c>
      <c r="T40" s="2">
        <v>0.3840277777777778</v>
      </c>
      <c r="U40" s="104">
        <v>5.1833333333333176</v>
      </c>
      <c r="V40" s="105">
        <v>32.816666666666706</v>
      </c>
      <c r="W40" s="106"/>
      <c r="X40" s="107"/>
      <c r="Y40" s="265"/>
      <c r="Z40" s="266"/>
      <c r="AA40" s="111">
        <f t="shared" si="20"/>
        <v>-237.48095479939252</v>
      </c>
      <c r="AB40" s="103">
        <f t="shared" si="21"/>
        <v>0.88125952260030371</v>
      </c>
      <c r="AC40" s="294"/>
    </row>
    <row r="41" spans="1:29" ht="15.75" customHeight="1">
      <c r="A41" s="281"/>
      <c r="B41" s="153" t="s">
        <v>164</v>
      </c>
      <c r="C41" s="263" t="s">
        <v>173</v>
      </c>
      <c r="D41" s="264"/>
      <c r="E41" s="93">
        <v>47.37</v>
      </c>
      <c r="F41" s="104">
        <v>1895</v>
      </c>
      <c r="G41" s="95">
        <f t="shared" si="22"/>
        <v>89766.15</v>
      </c>
      <c r="H41" s="96"/>
      <c r="I41" s="100">
        <v>21</v>
      </c>
      <c r="J41" s="98">
        <v>2000</v>
      </c>
      <c r="K41" s="99">
        <f t="shared" si="12"/>
        <v>95.238095238095241</v>
      </c>
      <c r="L41" s="100">
        <v>21</v>
      </c>
      <c r="M41" s="98">
        <f>F41/V41*60</f>
        <v>1761.4252517428347</v>
      </c>
      <c r="N41" s="99">
        <f t="shared" si="16"/>
        <v>83.877392940134982</v>
      </c>
      <c r="O41" s="101">
        <f t="shared" si="17"/>
        <v>0</v>
      </c>
      <c r="P41" s="102">
        <f t="shared" si="18"/>
        <v>-11.360702297960259</v>
      </c>
      <c r="Q41" s="103">
        <f t="shared" si="19"/>
        <v>0.8807126258714173</v>
      </c>
      <c r="R41" s="273"/>
      <c r="S41" s="1">
        <v>0.38850694444444445</v>
      </c>
      <c r="T41" s="2">
        <v>0.43333333333333335</v>
      </c>
      <c r="U41" s="104">
        <v>6.4499999999999691</v>
      </c>
      <c r="V41" s="105">
        <v>64.550000000000011</v>
      </c>
      <c r="W41" s="106"/>
      <c r="X41" s="107"/>
      <c r="Y41" s="265"/>
      <c r="Z41" s="266"/>
      <c r="AA41" s="111">
        <f t="shared" si="20"/>
        <v>-238.57474825716531</v>
      </c>
      <c r="AB41" s="103">
        <f t="shared" si="21"/>
        <v>0.8807126258714173</v>
      </c>
      <c r="AC41" s="294"/>
    </row>
    <row r="42" spans="1:29" ht="15.75" customHeight="1">
      <c r="A42" s="281"/>
      <c r="B42" s="153" t="s">
        <v>161</v>
      </c>
      <c r="C42" s="263" t="s">
        <v>201</v>
      </c>
      <c r="D42" s="264"/>
      <c r="E42" s="93">
        <v>56.43</v>
      </c>
      <c r="F42" s="104">
        <v>2701</v>
      </c>
      <c r="G42" s="95">
        <f t="shared" si="22"/>
        <v>152417.43</v>
      </c>
      <c r="H42" s="96"/>
      <c r="I42" s="100">
        <v>22</v>
      </c>
      <c r="J42" s="98">
        <v>2000</v>
      </c>
      <c r="K42" s="99">
        <f t="shared" si="12"/>
        <v>90.909090909090907</v>
      </c>
      <c r="L42" s="100">
        <v>22</v>
      </c>
      <c r="M42" s="98">
        <f>F42/V42*60</f>
        <v>1765.6800435808968</v>
      </c>
      <c r="N42" s="99">
        <f t="shared" si="16"/>
        <v>80.258183799131672</v>
      </c>
      <c r="O42" s="101">
        <f t="shared" si="17"/>
        <v>0</v>
      </c>
      <c r="P42" s="102">
        <f t="shared" si="18"/>
        <v>-10.650907109959235</v>
      </c>
      <c r="Q42" s="103">
        <f t="shared" si="19"/>
        <v>0.8828400217904484</v>
      </c>
      <c r="R42" s="273"/>
      <c r="S42" s="1">
        <v>0.43695601851851851</v>
      </c>
      <c r="T42" s="2">
        <v>0.50069444444444444</v>
      </c>
      <c r="U42" s="104">
        <v>5.2166666666666295</v>
      </c>
      <c r="V42" s="105">
        <v>91.783333333333346</v>
      </c>
      <c r="W42" s="106">
        <v>0.50069444444444444</v>
      </c>
      <c r="X42" s="107">
        <v>0.54037037037037039</v>
      </c>
      <c r="Y42" s="265"/>
      <c r="Z42" s="266"/>
      <c r="AA42" s="111">
        <f t="shared" si="20"/>
        <v>-234.31995641910316</v>
      </c>
      <c r="AB42" s="103">
        <f t="shared" si="21"/>
        <v>0.8828400217904484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2228</v>
      </c>
      <c r="G43" s="95">
        <f t="shared" si="22"/>
        <v>132254.07999999999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>F43/V43*60</f>
        <v>1762.0386643233749</v>
      </c>
      <c r="N43" s="99">
        <f t="shared" si="16"/>
        <v>88.101933216168746</v>
      </c>
      <c r="O43" s="101">
        <f t="shared" si="17"/>
        <v>0</v>
      </c>
      <c r="P43" s="102">
        <f t="shared" si="18"/>
        <v>-11.898066783831254</v>
      </c>
      <c r="Q43" s="103">
        <f t="shared" si="19"/>
        <v>0.88101933216168749</v>
      </c>
      <c r="R43" s="273"/>
      <c r="S43" s="1">
        <v>0.54037037037037039</v>
      </c>
      <c r="T43" s="2">
        <v>0.59305555555555556</v>
      </c>
      <c r="U43" s="104">
        <v>57.133333333333368</v>
      </c>
      <c r="V43" s="105">
        <v>75.866666666666646</v>
      </c>
      <c r="W43" s="106"/>
      <c r="X43" s="107"/>
      <c r="Y43" s="265"/>
      <c r="Z43" s="266"/>
      <c r="AA43" s="111">
        <f t="shared" si="20"/>
        <v>-237.96133567662514</v>
      </c>
      <c r="AB43" s="103">
        <f t="shared" si="21"/>
        <v>0.88101933216168749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21.6</v>
      </c>
      <c r="J55" s="138">
        <f t="shared" si="23"/>
        <v>1960</v>
      </c>
      <c r="K55" s="139">
        <f t="shared" ref="K55" si="24">J55/I55</f>
        <v>90.740740740740733</v>
      </c>
      <c r="L55" s="137">
        <f t="shared" ref="L55:M55" si="25">AVERAGE(L39:L54)</f>
        <v>21.6</v>
      </c>
      <c r="M55" s="138">
        <f t="shared" si="25"/>
        <v>1728.1940303203337</v>
      </c>
      <c r="N55" s="139">
        <f>M55/L55</f>
        <v>80.008982885200624</v>
      </c>
      <c r="O55" s="140">
        <f>L55-I55</f>
        <v>0</v>
      </c>
      <c r="P55" s="141">
        <f>N55-K55</f>
        <v>-10.73175785554011</v>
      </c>
      <c r="Q55" s="142">
        <f>N55/K55</f>
        <v>0.88173164812261917</v>
      </c>
      <c r="R55" s="274"/>
      <c r="S55" s="143">
        <f>S39</f>
        <v>0.16670138888888889</v>
      </c>
      <c r="T55" s="144">
        <f>INDEX(T39:T54,COUNTA(T39:T54))</f>
        <v>0.59305555555555556</v>
      </c>
      <c r="U55" s="145"/>
      <c r="V55" s="156"/>
      <c r="W55" s="188"/>
      <c r="X55" s="189"/>
      <c r="Y55" s="261"/>
      <c r="Z55" s="262"/>
      <c r="AA55" s="157">
        <f>M55-J55</f>
        <v>-231.8059696796663</v>
      </c>
      <c r="AB55" s="142">
        <f>M55/J55</f>
        <v>0.88173164812261928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2142</v>
      </c>
      <c r="G56" s="159">
        <f t="shared" ref="G56:G59" si="26">E56*F56</f>
        <v>127106.28000000001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1762.9629629629637</v>
      </c>
      <c r="N56" s="163">
        <f>M56/L56</f>
        <v>73.456790123456827</v>
      </c>
      <c r="O56" s="165">
        <f>L56-I56</f>
        <v>0</v>
      </c>
      <c r="P56" s="166">
        <f>N56-K56</f>
        <v>-9.8765432098765018</v>
      </c>
      <c r="Q56" s="152">
        <f>N56/K56</f>
        <v>0.88148148148148198</v>
      </c>
      <c r="R56" s="272">
        <f>Q72</f>
        <v>0.88275830315381087</v>
      </c>
      <c r="S56" s="167">
        <v>0.25006944444444446</v>
      </c>
      <c r="T56" s="168">
        <v>0.30069444444444443</v>
      </c>
      <c r="U56" s="169"/>
      <c r="V56" s="170">
        <v>72.899999999999963</v>
      </c>
      <c r="W56" s="168"/>
      <c r="X56" s="171"/>
      <c r="Y56" s="275"/>
      <c r="Z56" s="276"/>
      <c r="AA56" s="109">
        <f>M56-J56</f>
        <v>-237.03703703703627</v>
      </c>
      <c r="AB56" s="152">
        <f>M56/J56</f>
        <v>0.88148148148148187</v>
      </c>
      <c r="AC56" s="277">
        <f>AB72</f>
        <v>0.88275830315381087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4223</v>
      </c>
      <c r="G57" s="95">
        <f t="shared" si="26"/>
        <v>247763.41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1772.3012357192817</v>
      </c>
      <c r="N57" s="99">
        <f>M57/L57</f>
        <v>73.845884821636744</v>
      </c>
      <c r="O57" s="101">
        <f>L57-I57</f>
        <v>0</v>
      </c>
      <c r="P57" s="102">
        <f>N57-K57</f>
        <v>-9.4874485116965843</v>
      </c>
      <c r="Q57" s="103">
        <f>N57/K57</f>
        <v>0.886150617859641</v>
      </c>
      <c r="R57" s="273"/>
      <c r="S57" s="1">
        <v>0.30488425925925927</v>
      </c>
      <c r="T57" s="2">
        <v>0.40416666666666667</v>
      </c>
      <c r="U57" s="104">
        <v>6.0333333333333705</v>
      </c>
      <c r="V57" s="105">
        <v>142.96666666666667</v>
      </c>
      <c r="W57" s="106"/>
      <c r="X57" s="107"/>
      <c r="Y57" s="265"/>
      <c r="Z57" s="266"/>
      <c r="AA57" s="111">
        <f>M57-J57</f>
        <v>-227.69876428071825</v>
      </c>
      <c r="AB57" s="103">
        <f>M57/J57</f>
        <v>0.88615061785964089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2961</v>
      </c>
      <c r="G58" s="95">
        <f t="shared" si="26"/>
        <v>211859.55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1762.4999999999998</v>
      </c>
      <c r="N58" s="99">
        <f>M58/L58</f>
        <v>73.437499999999986</v>
      </c>
      <c r="O58" s="101">
        <f>L58-I58</f>
        <v>0</v>
      </c>
      <c r="P58" s="102">
        <f>N58-K58</f>
        <v>-9.8958333333333428</v>
      </c>
      <c r="Q58" s="103">
        <f>N58/K58</f>
        <v>0.88124999999999987</v>
      </c>
      <c r="R58" s="273"/>
      <c r="S58" s="1">
        <v>0.40847222222222224</v>
      </c>
      <c r="T58" s="2">
        <v>0.47847222222222224</v>
      </c>
      <c r="U58" s="104">
        <v>6.2000000000000099</v>
      </c>
      <c r="V58" s="105">
        <v>100.80000000000001</v>
      </c>
      <c r="W58" s="106">
        <v>0.47847222222222224</v>
      </c>
      <c r="X58" s="107">
        <v>0.51806712962962964</v>
      </c>
      <c r="Y58" s="265"/>
      <c r="Z58" s="266"/>
      <c r="AA58" s="111">
        <f>M58-J58</f>
        <v>-237.50000000000023</v>
      </c>
      <c r="AB58" s="103">
        <f>M58/J58</f>
        <v>0.88124999999999987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4028</v>
      </c>
      <c r="G59" s="95">
        <f t="shared" si="26"/>
        <v>239827.12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1764.3022265482414</v>
      </c>
      <c r="N59" s="99">
        <f>M59/L59</f>
        <v>76.708792458619186</v>
      </c>
      <c r="O59" s="101">
        <f>L59-I59</f>
        <v>0</v>
      </c>
      <c r="P59" s="102">
        <f>N59-K59</f>
        <v>-10.247729280511251</v>
      </c>
      <c r="Q59" s="103">
        <f>N59/K59</f>
        <v>0.88215111327412066</v>
      </c>
      <c r="R59" s="273"/>
      <c r="S59" s="1">
        <v>0.51806712962962964</v>
      </c>
      <c r="T59" s="2">
        <v>0.61319444444444449</v>
      </c>
      <c r="U59" s="104">
        <v>57.016666666666652</v>
      </c>
      <c r="V59" s="105">
        <v>136.98333333333338</v>
      </c>
      <c r="W59" s="106"/>
      <c r="X59" s="107"/>
      <c r="Y59" s="265"/>
      <c r="Z59" s="266"/>
      <c r="AA59" s="111">
        <f>M59-J59</f>
        <v>-235.69777345175862</v>
      </c>
      <c r="AB59" s="103">
        <f>M59/J59</f>
        <v>0.88215111327412066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1765.5166063076217</v>
      </c>
      <c r="N72" s="139">
        <f t="shared" ref="N72:N78" si="30">M72/L72</f>
        <v>74.337541318215656</v>
      </c>
      <c r="O72" s="140">
        <f t="shared" ref="O72:O78" si="31">L72-I72</f>
        <v>0</v>
      </c>
      <c r="P72" s="141">
        <f t="shared" ref="P72:P78" si="32">N72-K72</f>
        <v>-9.8729849975738233</v>
      </c>
      <c r="Q72" s="142">
        <f t="shared" ref="Q72:Q78" si="33">N72/K72</f>
        <v>0.88275830315381087</v>
      </c>
      <c r="R72" s="274"/>
      <c r="S72" s="143">
        <f>S56</f>
        <v>0.25006944444444446</v>
      </c>
      <c r="T72" s="144">
        <f>INDEX(T56:T71,COUNTA(T56:T71))</f>
        <v>0.61319444444444449</v>
      </c>
      <c r="U72" s="145"/>
      <c r="V72" s="156"/>
      <c r="W72" s="135"/>
      <c r="X72" s="139"/>
      <c r="Y72" s="261"/>
      <c r="Z72" s="262"/>
      <c r="AA72" s="157">
        <f t="shared" ref="AA72:AA78" si="34">M72-J72</f>
        <v>-234.48339369237829</v>
      </c>
      <c r="AB72" s="142">
        <f t="shared" ref="AB72:AB78" si="35">M72/J72</f>
        <v>0.88275830315381087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3552</v>
      </c>
      <c r="G73" s="159">
        <f t="shared" ref="G73:G78" si="36">E73*F73</f>
        <v>137213.76000000001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7">F73/V73*60</f>
        <v>3247.9552959105931</v>
      </c>
      <c r="N73" s="163">
        <f t="shared" si="30"/>
        <v>162.39776479552967</v>
      </c>
      <c r="O73" s="165">
        <f t="shared" si="31"/>
        <v>0</v>
      </c>
      <c r="P73" s="166">
        <f t="shared" si="32"/>
        <v>-17.602235204470333</v>
      </c>
      <c r="Q73" s="152">
        <f t="shared" si="33"/>
        <v>0.9022098044196093</v>
      </c>
      <c r="R73" s="272">
        <f>Q89</f>
        <v>0.88257344484864175</v>
      </c>
      <c r="S73" s="167">
        <v>0.25026620370370373</v>
      </c>
      <c r="T73" s="168">
        <v>0.29583333333333334</v>
      </c>
      <c r="U73" s="169"/>
      <c r="V73" s="170">
        <v>65.616666666666646</v>
      </c>
      <c r="W73" s="168"/>
      <c r="X73" s="171"/>
      <c r="Y73" s="275"/>
      <c r="Z73" s="276"/>
      <c r="AA73" s="109">
        <f t="shared" si="34"/>
        <v>-352.04470408940688</v>
      </c>
      <c r="AB73" s="152">
        <f t="shared" si="35"/>
        <v>0.90220980441960918</v>
      </c>
      <c r="AC73" s="277">
        <f>AB89</f>
        <v>0.88257344484864175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4007</v>
      </c>
      <c r="G74" s="95">
        <f t="shared" si="36"/>
        <v>152266</v>
      </c>
      <c r="H74" s="96"/>
      <c r="I74" s="97">
        <v>21</v>
      </c>
      <c r="J74" s="98">
        <v>3600</v>
      </c>
      <c r="K74" s="99">
        <f t="shared" ref="K74:K110" si="38">J74/I74</f>
        <v>171.42857142857142</v>
      </c>
      <c r="L74" s="100">
        <v>21</v>
      </c>
      <c r="M74" s="98">
        <f t="shared" si="37"/>
        <v>3246.7251856853486</v>
      </c>
      <c r="N74" s="99">
        <f t="shared" si="30"/>
        <v>154.60596122311185</v>
      </c>
      <c r="O74" s="101">
        <f t="shared" si="31"/>
        <v>0</v>
      </c>
      <c r="P74" s="102">
        <f t="shared" si="32"/>
        <v>-16.822610205459569</v>
      </c>
      <c r="Q74" s="103">
        <f t="shared" si="33"/>
        <v>0.90186810713481913</v>
      </c>
      <c r="R74" s="273"/>
      <c r="S74" s="1">
        <v>0.29930555555555555</v>
      </c>
      <c r="T74" s="2">
        <v>0.35072916666666665</v>
      </c>
      <c r="U74" s="104">
        <v>4.9999999999999822</v>
      </c>
      <c r="V74" s="105">
        <v>74.049999999999983</v>
      </c>
      <c r="W74" s="106"/>
      <c r="X74" s="107"/>
      <c r="Y74" s="265"/>
      <c r="Z74" s="266"/>
      <c r="AA74" s="111">
        <f t="shared" si="34"/>
        <v>-353.27481431465139</v>
      </c>
      <c r="AB74" s="103">
        <f t="shared" si="35"/>
        <v>0.90186810713481902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2942</v>
      </c>
      <c r="G75" s="95">
        <f t="shared" si="36"/>
        <v>91996.34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3105.0131926121362</v>
      </c>
      <c r="N75" s="99">
        <f t="shared" si="30"/>
        <v>163.42174697958612</v>
      </c>
      <c r="O75" s="101">
        <f t="shared" si="31"/>
        <v>0</v>
      </c>
      <c r="P75" s="102">
        <f t="shared" si="32"/>
        <v>-26.051937230940212</v>
      </c>
      <c r="Q75" s="103">
        <f t="shared" si="33"/>
        <v>0.86250366461448225</v>
      </c>
      <c r="R75" s="273"/>
      <c r="S75" s="1">
        <v>0.35427083333333331</v>
      </c>
      <c r="T75" s="2">
        <v>0.39374999999999999</v>
      </c>
      <c r="U75" s="104">
        <v>5.0999999999999979</v>
      </c>
      <c r="V75" s="105">
        <v>56.850000000000016</v>
      </c>
      <c r="W75" s="106"/>
      <c r="X75" s="107"/>
      <c r="Y75" s="265"/>
      <c r="Z75" s="266"/>
      <c r="AA75" s="111">
        <f t="shared" si="34"/>
        <v>-494.98680738786379</v>
      </c>
      <c r="AB75" s="103">
        <f t="shared" si="35"/>
        <v>0.86250366461448225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3859</v>
      </c>
      <c r="G76" s="95">
        <f t="shared" si="36"/>
        <v>146410.46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3107.2243346007608</v>
      </c>
      <c r="N76" s="99">
        <f t="shared" si="30"/>
        <v>147.96306355241717</v>
      </c>
      <c r="O76" s="101">
        <f t="shared" si="31"/>
        <v>0</v>
      </c>
      <c r="P76" s="102">
        <f t="shared" si="32"/>
        <v>-23.465507876154248</v>
      </c>
      <c r="Q76" s="103">
        <f t="shared" si="33"/>
        <v>0.86311787072243351</v>
      </c>
      <c r="R76" s="273"/>
      <c r="S76" s="1">
        <v>0.39755787037037038</v>
      </c>
      <c r="T76" s="2">
        <v>0.44930555555555557</v>
      </c>
      <c r="U76" s="104">
        <v>5.4833333333333645</v>
      </c>
      <c r="V76" s="105">
        <v>74.516666666666666</v>
      </c>
      <c r="W76" s="106"/>
      <c r="X76" s="107"/>
      <c r="Y76" s="265"/>
      <c r="Z76" s="266"/>
      <c r="AA76" s="191">
        <f t="shared" si="34"/>
        <v>-492.77566539923919</v>
      </c>
      <c r="AB76" s="192">
        <f t="shared" si="35"/>
        <v>0.86311787072243351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1003</v>
      </c>
      <c r="G77" s="95">
        <f t="shared" si="36"/>
        <v>45796.979999999996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1589.2605633802805</v>
      </c>
      <c r="N77" s="99">
        <f t="shared" si="30"/>
        <v>79.463028169014024</v>
      </c>
      <c r="O77" s="101">
        <f t="shared" si="31"/>
        <v>0</v>
      </c>
      <c r="P77" s="102">
        <f t="shared" si="32"/>
        <v>-10.536971830985976</v>
      </c>
      <c r="Q77" s="103">
        <f t="shared" si="33"/>
        <v>0.88292253521126696</v>
      </c>
      <c r="R77" s="273"/>
      <c r="S77" s="1">
        <v>0.45287037037037037</v>
      </c>
      <c r="T77" s="2">
        <v>0.47916666666666669</v>
      </c>
      <c r="U77" s="104">
        <v>5.1333333333333098</v>
      </c>
      <c r="V77" s="105">
        <v>37.866666666666696</v>
      </c>
      <c r="W77" s="106">
        <v>0.47916666666666669</v>
      </c>
      <c r="X77" s="107">
        <v>0.521087962962963</v>
      </c>
      <c r="Y77" s="265"/>
      <c r="Z77" s="266"/>
      <c r="AA77" s="191">
        <f t="shared" si="34"/>
        <v>-210.73943661971953</v>
      </c>
      <c r="AB77" s="192">
        <f t="shared" si="35"/>
        <v>0.88292253521126696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2402</v>
      </c>
      <c r="G78" s="115">
        <f t="shared" si="36"/>
        <v>138667.46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1590.143435086429</v>
      </c>
      <c r="N78" s="99">
        <f t="shared" si="30"/>
        <v>72.27924704938313</v>
      </c>
      <c r="O78" s="101">
        <f t="shared" si="31"/>
        <v>0</v>
      </c>
      <c r="P78" s="102">
        <f t="shared" si="32"/>
        <v>-9.5389347687986827</v>
      </c>
      <c r="Q78" s="103">
        <f t="shared" si="33"/>
        <v>0.88341301949246054</v>
      </c>
      <c r="R78" s="273"/>
      <c r="S78" s="1">
        <v>0.521087962962963</v>
      </c>
      <c r="T78" s="2">
        <v>0.58402777777777781</v>
      </c>
      <c r="U78" s="104">
        <v>60.366666666666696</v>
      </c>
      <c r="V78" s="105">
        <v>90.633333333333326</v>
      </c>
      <c r="W78" s="106"/>
      <c r="X78" s="107"/>
      <c r="Y78" s="265"/>
      <c r="Z78" s="266"/>
      <c r="AA78" s="191">
        <f t="shared" si="34"/>
        <v>-209.85656491357099</v>
      </c>
      <c r="AB78" s="192">
        <f t="shared" si="35"/>
        <v>0.88341301949246054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2647.7203345459252</v>
      </c>
      <c r="N89" s="139">
        <f t="shared" ref="N89:N94" si="42">M89/L89</f>
        <v>129.15708949004514</v>
      </c>
      <c r="O89" s="140">
        <f t="shared" ref="O89:O94" si="43">L89-I89</f>
        <v>0</v>
      </c>
      <c r="P89" s="141">
        <f t="shared" ref="P89:P94" si="44">N89-K89</f>
        <v>-17.184373924589011</v>
      </c>
      <c r="Q89" s="142">
        <f t="shared" ref="Q89:Q94" si="45">N89/K89</f>
        <v>0.88257344484864175</v>
      </c>
      <c r="R89" s="274"/>
      <c r="S89" s="143">
        <f>S73</f>
        <v>0.25026620370370373</v>
      </c>
      <c r="T89" s="144">
        <f>INDEX(T73:T88,COUNTA(T73:T88))</f>
        <v>0.58402777777777781</v>
      </c>
      <c r="U89" s="145"/>
      <c r="V89" s="156"/>
      <c r="W89" s="135"/>
      <c r="X89" s="139"/>
      <c r="Y89" s="261"/>
      <c r="Z89" s="262"/>
      <c r="AA89" s="157">
        <f t="shared" ref="AA89:AA94" si="46">M89-J89</f>
        <v>-352.2796654540748</v>
      </c>
      <c r="AB89" s="142">
        <f t="shared" ref="AB89:AB94" si="47">M89/J89</f>
        <v>0.88257344484864175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1860</v>
      </c>
      <c r="G90" s="159">
        <f t="shared" ref="G90:G94" si="48">E90*F90</f>
        <v>63667.799999999996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2606.4616582327753</v>
      </c>
      <c r="N90" s="163">
        <f t="shared" si="42"/>
        <v>162.90385363954846</v>
      </c>
      <c r="O90" s="165">
        <f t="shared" si="43"/>
        <v>0</v>
      </c>
      <c r="P90" s="166">
        <f t="shared" si="44"/>
        <v>-24.596146360451542</v>
      </c>
      <c r="Q90" s="152">
        <f t="shared" si="45"/>
        <v>0.8688205527442584</v>
      </c>
      <c r="R90" s="272">
        <f>Q106</f>
        <v>0.8743596865941422</v>
      </c>
      <c r="S90" s="167">
        <v>0.25012731481481482</v>
      </c>
      <c r="T90" s="168">
        <v>0.27986111111111112</v>
      </c>
      <c r="U90" s="169"/>
      <c r="V90" s="170">
        <v>42.81666666666667</v>
      </c>
      <c r="W90" s="173"/>
      <c r="X90" s="151"/>
      <c r="Y90" s="275"/>
      <c r="Z90" s="276"/>
      <c r="AA90" s="109">
        <f t="shared" si="46"/>
        <v>-393.53834176722467</v>
      </c>
      <c r="AB90" s="152">
        <f t="shared" si="47"/>
        <v>0.8688205527442584</v>
      </c>
      <c r="AC90" s="277">
        <f>AB106</f>
        <v>0.8743596865941422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1654</v>
      </c>
      <c r="G91" s="95">
        <f t="shared" si="48"/>
        <v>57509.58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2605.8643326039382</v>
      </c>
      <c r="N91" s="99">
        <f t="shared" si="42"/>
        <v>236.89675750944892</v>
      </c>
      <c r="O91" s="101">
        <f t="shared" si="43"/>
        <v>0</v>
      </c>
      <c r="P91" s="102">
        <f t="shared" si="44"/>
        <v>-35.83051521782383</v>
      </c>
      <c r="Q91" s="103">
        <f t="shared" si="45"/>
        <v>0.8686214442013126</v>
      </c>
      <c r="R91" s="273"/>
      <c r="S91" s="1">
        <v>0.28263888888888888</v>
      </c>
      <c r="T91" s="2">
        <v>0.30908564814814815</v>
      </c>
      <c r="U91" s="104">
        <v>3.9999999999999858</v>
      </c>
      <c r="V91" s="105">
        <v>38.083333333333343</v>
      </c>
      <c r="W91" s="106"/>
      <c r="X91" s="107"/>
      <c r="Y91" s="265"/>
      <c r="Z91" s="266"/>
      <c r="AA91" s="111">
        <f t="shared" si="46"/>
        <v>-394.13566739606176</v>
      </c>
      <c r="AB91" s="103">
        <f t="shared" si="47"/>
        <v>0.86862144420131271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5876</v>
      </c>
      <c r="G92" s="95">
        <f t="shared" si="48"/>
        <v>210537.08</v>
      </c>
      <c r="H92" s="96"/>
      <c r="I92" s="97">
        <v>12</v>
      </c>
      <c r="J92" s="98">
        <v>3273</v>
      </c>
      <c r="K92" s="99">
        <f t="shared" si="38"/>
        <v>272.75</v>
      </c>
      <c r="L92" s="100">
        <v>12</v>
      </c>
      <c r="M92" s="98">
        <f>F92/V92*60</f>
        <v>2904.5173692159824</v>
      </c>
      <c r="N92" s="99">
        <f t="shared" si="42"/>
        <v>242.04311410133187</v>
      </c>
      <c r="O92" s="101">
        <f t="shared" si="43"/>
        <v>0</v>
      </c>
      <c r="P92" s="102">
        <f t="shared" si="44"/>
        <v>-30.706885898668133</v>
      </c>
      <c r="Q92" s="103">
        <f t="shared" si="45"/>
        <v>0.8874174669159739</v>
      </c>
      <c r="R92" s="273"/>
      <c r="S92" s="1">
        <v>0.31319444444444444</v>
      </c>
      <c r="T92" s="2">
        <v>0.39748842592592593</v>
      </c>
      <c r="U92" s="104">
        <v>5.916666666666659</v>
      </c>
      <c r="V92" s="105">
        <v>121.38333333333334</v>
      </c>
      <c r="W92" s="106"/>
      <c r="X92" s="107"/>
      <c r="Y92" s="265"/>
      <c r="Z92" s="266"/>
      <c r="AA92" s="111">
        <f t="shared" si="46"/>
        <v>-368.4826307840176</v>
      </c>
      <c r="AB92" s="103">
        <f t="shared" si="47"/>
        <v>0.8874174669159739</v>
      </c>
      <c r="AC92" s="278"/>
    </row>
    <row r="93" spans="1:29" ht="15.75" customHeight="1">
      <c r="A93" s="268"/>
      <c r="B93" s="92" t="s">
        <v>158</v>
      </c>
      <c r="C93" s="263" t="s">
        <v>220</v>
      </c>
      <c r="D93" s="264"/>
      <c r="E93" s="93">
        <v>42.93</v>
      </c>
      <c r="F93" s="94">
        <v>1325</v>
      </c>
      <c r="G93" s="95">
        <f t="shared" si="48"/>
        <v>56882.25</v>
      </c>
      <c r="H93" s="113"/>
      <c r="I93" s="97">
        <v>15</v>
      </c>
      <c r="J93" s="98">
        <v>3600</v>
      </c>
      <c r="K93" s="99">
        <f t="shared" si="38"/>
        <v>240</v>
      </c>
      <c r="L93" s="114">
        <v>15</v>
      </c>
      <c r="M93" s="98">
        <f>F93/V93*60</f>
        <v>3097.4025974026022</v>
      </c>
      <c r="N93" s="99">
        <f t="shared" si="42"/>
        <v>206.4935064935068</v>
      </c>
      <c r="O93" s="101">
        <f t="shared" si="43"/>
        <v>0</v>
      </c>
      <c r="P93" s="102">
        <f t="shared" si="44"/>
        <v>-33.5064935064932</v>
      </c>
      <c r="Q93" s="103">
        <f t="shared" si="45"/>
        <v>0.8603896103896117</v>
      </c>
      <c r="R93" s="273"/>
      <c r="S93" s="1">
        <v>0.42592592592592593</v>
      </c>
      <c r="T93" s="2">
        <v>0.44374999999999998</v>
      </c>
      <c r="U93" s="104">
        <v>5.0166666666666782</v>
      </c>
      <c r="V93" s="105">
        <v>25.666666666666629</v>
      </c>
      <c r="W93" s="106">
        <v>0.44374999999999998</v>
      </c>
      <c r="X93" s="107">
        <v>0.48541666666666666</v>
      </c>
      <c r="Y93" s="265"/>
      <c r="Z93" s="266"/>
      <c r="AA93" s="111">
        <f t="shared" si="46"/>
        <v>-502.59740259739783</v>
      </c>
      <c r="AB93" s="103">
        <f t="shared" si="47"/>
        <v>0.8603896103896117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4662</v>
      </c>
      <c r="G94" s="115">
        <f t="shared" si="48"/>
        <v>169743.41999999998</v>
      </c>
      <c r="H94" s="116"/>
      <c r="I94" s="97">
        <v>11</v>
      </c>
      <c r="J94" s="98">
        <v>3273</v>
      </c>
      <c r="K94" s="99">
        <f t="shared" si="38"/>
        <v>297.54545454545456</v>
      </c>
      <c r="L94" s="100">
        <v>11</v>
      </c>
      <c r="M94" s="98">
        <f>F94/V94*60</f>
        <v>2903.165542293722</v>
      </c>
      <c r="N94" s="99">
        <f t="shared" si="42"/>
        <v>263.92414020852016</v>
      </c>
      <c r="O94" s="101">
        <f t="shared" si="43"/>
        <v>0</v>
      </c>
      <c r="P94" s="102">
        <f t="shared" si="44"/>
        <v>-33.621314336934404</v>
      </c>
      <c r="Q94" s="103">
        <f t="shared" si="45"/>
        <v>0.88700444310837812</v>
      </c>
      <c r="R94" s="273"/>
      <c r="S94" s="1">
        <v>0.48541666666666666</v>
      </c>
      <c r="T94" s="2">
        <v>0.55232638888888885</v>
      </c>
      <c r="U94" s="104">
        <v>60.000000000000028</v>
      </c>
      <c r="V94" s="105">
        <v>96.349999999999952</v>
      </c>
      <c r="W94" s="106"/>
      <c r="X94" s="107"/>
      <c r="Y94" s="265"/>
      <c r="Z94" s="266"/>
      <c r="AA94" s="111">
        <f t="shared" si="46"/>
        <v>-369.83445770627804</v>
      </c>
      <c r="AB94" s="103">
        <f t="shared" si="47"/>
        <v>0.88700444310837823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2823.4822999498037</v>
      </c>
      <c r="N106" s="139">
        <f>M106/L106</f>
        <v>217.19094614998491</v>
      </c>
      <c r="O106" s="140">
        <f>L106-I106</f>
        <v>0</v>
      </c>
      <c r="P106" s="141">
        <f>N106-K106</f>
        <v>-31.209053850015067</v>
      </c>
      <c r="Q106" s="142">
        <f>N106/K106</f>
        <v>0.8743596865941422</v>
      </c>
      <c r="R106" s="274"/>
      <c r="S106" s="143">
        <f>S90</f>
        <v>0.25012731481481482</v>
      </c>
      <c r="T106" s="144">
        <f>INDEX(T90:T105,COUNTA(T90:T105))</f>
        <v>0.55232638888888885</v>
      </c>
      <c r="U106" s="145"/>
      <c r="V106" s="156"/>
      <c r="W106" s="135"/>
      <c r="X106" s="139"/>
      <c r="Y106" s="261"/>
      <c r="Z106" s="262"/>
      <c r="AA106" s="157">
        <f>M106-J106</f>
        <v>-405.71770005019607</v>
      </c>
      <c r="AB106" s="142">
        <f>M106/J106</f>
        <v>0.8743596865941422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876</v>
      </c>
      <c r="G107" s="159">
        <f t="shared" ref="G107:G110" si="52">E107*F107</f>
        <v>23327.879999999997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2866.9090909090974</v>
      </c>
      <c r="N107" s="163">
        <f>M107/L107</f>
        <v>477.81818181818289</v>
      </c>
      <c r="O107" s="165">
        <f>L107-I107</f>
        <v>0</v>
      </c>
      <c r="P107" s="166">
        <f>N107-K107</f>
        <v>-67.681818181817107</v>
      </c>
      <c r="Q107" s="152">
        <f>N107/K107</f>
        <v>0.87592700608282836</v>
      </c>
      <c r="R107" s="272">
        <f>Q123</f>
        <v>0.89892394559763966</v>
      </c>
      <c r="S107" s="193">
        <v>0.25</v>
      </c>
      <c r="T107" s="194">
        <v>0.26273148148148145</v>
      </c>
      <c r="U107" s="169"/>
      <c r="V107" s="170">
        <v>18.333333333333293</v>
      </c>
      <c r="W107" s="168"/>
      <c r="X107" s="171"/>
      <c r="Y107" s="275"/>
      <c r="Z107" s="276"/>
      <c r="AA107" s="109">
        <f>M107-J107</f>
        <v>-406.09090909090264</v>
      </c>
      <c r="AB107" s="152">
        <f>M107/J107</f>
        <v>0.87592700608282836</v>
      </c>
      <c r="AC107" s="277">
        <f>AB123</f>
        <v>0.89892394559763966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623</v>
      </c>
      <c r="G108" s="95">
        <f t="shared" si="52"/>
        <v>12528.529999999999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3259.8837209302383</v>
      </c>
      <c r="N108" s="99">
        <f>M108/L108</f>
        <v>543.31395348837304</v>
      </c>
      <c r="O108" s="101">
        <f>L108-I108</f>
        <v>0</v>
      </c>
      <c r="P108" s="102">
        <f>N108-K108</f>
        <v>-56.686046511626955</v>
      </c>
      <c r="Q108" s="103">
        <f>N108/K108</f>
        <v>0.9055232558139551</v>
      </c>
      <c r="R108" s="273"/>
      <c r="S108" s="1">
        <v>0.26666666666666666</v>
      </c>
      <c r="T108" s="2">
        <v>0.27462962962962961</v>
      </c>
      <c r="U108" s="104">
        <v>5.6666666666666998</v>
      </c>
      <c r="V108" s="105">
        <v>11.466666666666647</v>
      </c>
      <c r="W108" s="106"/>
      <c r="X108" s="113"/>
      <c r="Y108" s="265"/>
      <c r="Z108" s="266"/>
      <c r="AA108" s="111">
        <f>M108-J108</f>
        <v>-340.11627906976173</v>
      </c>
      <c r="AB108" s="103">
        <f>M108/J108</f>
        <v>0.9055232558139551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1991</v>
      </c>
      <c r="G109" s="95">
        <f t="shared" si="52"/>
        <v>49237.43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3260.9645131938178</v>
      </c>
      <c r="N109" s="99">
        <f>M109/L109</f>
        <v>543.49408553230296</v>
      </c>
      <c r="O109" s="101">
        <f>L109-I109</f>
        <v>0</v>
      </c>
      <c r="P109" s="102">
        <f>N109-K109</f>
        <v>-56.505914467697039</v>
      </c>
      <c r="Q109" s="103">
        <f>N109/K109</f>
        <v>0.9058234758871716</v>
      </c>
      <c r="R109" s="273"/>
      <c r="S109" s="1">
        <v>0.27803240740740742</v>
      </c>
      <c r="T109" s="2">
        <v>0.3034722222222222</v>
      </c>
      <c r="U109" s="104">
        <v>4.9000000000000465</v>
      </c>
      <c r="V109" s="105">
        <v>36.633333333333276</v>
      </c>
      <c r="W109" s="106"/>
      <c r="X109" s="107"/>
      <c r="Y109" s="265"/>
      <c r="Z109" s="266"/>
      <c r="AA109" s="111">
        <f>M109-J109</f>
        <v>-339.03548680618223</v>
      </c>
      <c r="AB109" s="103">
        <f>M109/J109</f>
        <v>0.9058234758871716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1703</v>
      </c>
      <c r="G110" s="95">
        <f t="shared" si="52"/>
        <v>42115.19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3262.7993613624303</v>
      </c>
      <c r="N110" s="99">
        <f>M110/L110</f>
        <v>543.79989356040505</v>
      </c>
      <c r="O110" s="101">
        <f>L110-I110</f>
        <v>0</v>
      </c>
      <c r="P110" s="102">
        <f>N110-K110</f>
        <v>-56.200106439594947</v>
      </c>
      <c r="Q110" s="103">
        <f>N110/K110</f>
        <v>0.90633315593400843</v>
      </c>
      <c r="R110" s="273"/>
      <c r="S110" s="1">
        <v>0.30763888888888891</v>
      </c>
      <c r="T110" s="2">
        <v>0.32938657407407407</v>
      </c>
      <c r="U110" s="104">
        <v>6.0000000000000586</v>
      </c>
      <c r="V110" s="105">
        <v>31.316666666666634</v>
      </c>
      <c r="W110" s="106"/>
      <c r="X110" s="113"/>
      <c r="Y110" s="265"/>
      <c r="Z110" s="266"/>
      <c r="AA110" s="111">
        <f>M110-J110</f>
        <v>-337.20063863756968</v>
      </c>
      <c r="AB110" s="103">
        <f>M110/J110</f>
        <v>0.90633315593400843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3162.6391715988957</v>
      </c>
      <c r="N123" s="139">
        <f>M123/L123</f>
        <v>527.10652859981599</v>
      </c>
      <c r="O123" s="140">
        <f>L123-I123</f>
        <v>0</v>
      </c>
      <c r="P123" s="141">
        <f>N123-K123</f>
        <v>-59.268471400184012</v>
      </c>
      <c r="Q123" s="142">
        <f>N123/K123</f>
        <v>0.89892394559763966</v>
      </c>
      <c r="R123" s="274"/>
      <c r="S123" s="143">
        <f>S107</f>
        <v>0.25</v>
      </c>
      <c r="T123" s="144">
        <f>INDEX(T107:T122,COUNTA(T107:T122))</f>
        <v>0.32938657407407407</v>
      </c>
      <c r="U123" s="145"/>
      <c r="V123" s="156"/>
      <c r="W123" s="135"/>
      <c r="X123" s="139"/>
      <c r="Y123" s="261"/>
      <c r="Z123" s="262"/>
      <c r="AA123" s="157">
        <f>M123-J123</f>
        <v>-355.6108284011043</v>
      </c>
      <c r="AB123" s="142">
        <f>M123/J123</f>
        <v>0.89892394559763966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1484</v>
      </c>
      <c r="G124" s="159">
        <f t="shared" ref="G124:G126" si="56">E124*F124</f>
        <v>65741.2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1762.5866050808309</v>
      </c>
      <c r="N124" s="163">
        <f>M124/L124</f>
        <v>103.68156500475476</v>
      </c>
      <c r="O124" s="165">
        <f>L124-I124</f>
        <v>0</v>
      </c>
      <c r="P124" s="166">
        <f>N124-K124</f>
        <v>-13.965493818774647</v>
      </c>
      <c r="Q124" s="152">
        <f>N124/K124</f>
        <v>0.88129330254041549</v>
      </c>
      <c r="R124" s="272">
        <f>Q140</f>
        <v>0.88204995336885139</v>
      </c>
      <c r="S124" s="167">
        <v>0.7086689814814815</v>
      </c>
      <c r="T124" s="168">
        <v>0.74375000000000002</v>
      </c>
      <c r="U124" s="169"/>
      <c r="V124" s="170">
        <v>50.51666666666668</v>
      </c>
      <c r="W124" s="87"/>
      <c r="X124" s="88"/>
      <c r="Y124" s="275"/>
      <c r="Z124" s="276"/>
      <c r="AA124" s="109">
        <f>M124-J124</f>
        <v>-237.41339491916915</v>
      </c>
      <c r="AB124" s="152">
        <f>M124/J124</f>
        <v>0.88129330254041538</v>
      </c>
      <c r="AC124" s="352">
        <f>AB140</f>
        <v>0.88204995336885128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1384</v>
      </c>
      <c r="G125" s="95">
        <f t="shared" si="56"/>
        <v>70127.28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1764.3059490085004</v>
      </c>
      <c r="N125" s="99">
        <f>M125/L125</f>
        <v>88.215297450425027</v>
      </c>
      <c r="O125" s="101">
        <f>L125-I125</f>
        <v>0</v>
      </c>
      <c r="P125" s="102">
        <f>N125-K125</f>
        <v>-11.784702549574973</v>
      </c>
      <c r="Q125" s="103">
        <f>N125/K125</f>
        <v>0.88215297450425023</v>
      </c>
      <c r="R125" s="273"/>
      <c r="S125" s="1">
        <v>0.74722222222222223</v>
      </c>
      <c r="T125" s="2">
        <v>0.77990740740740738</v>
      </c>
      <c r="U125" s="104">
        <v>4.9999999999999822</v>
      </c>
      <c r="V125" s="105">
        <v>47.06666666666662</v>
      </c>
      <c r="W125" s="106"/>
      <c r="X125" s="107"/>
      <c r="Y125" s="265"/>
      <c r="Z125" s="266"/>
      <c r="AA125" s="111">
        <f>M125-J125</f>
        <v>-235.69405099149958</v>
      </c>
      <c r="AB125" s="103">
        <f>M125/J125</f>
        <v>0.88215297450425023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3011</v>
      </c>
      <c r="G126" s="95">
        <f t="shared" si="56"/>
        <v>172530.3</v>
      </c>
      <c r="H126" s="96"/>
      <c r="I126" s="97">
        <v>21</v>
      </c>
      <c r="J126" s="98">
        <v>2000</v>
      </c>
      <c r="K126" s="99">
        <f t="shared" si="57"/>
        <v>95.238095238095241</v>
      </c>
      <c r="L126" s="100">
        <v>21</v>
      </c>
      <c r="M126" s="98">
        <f>F126/V126*60</f>
        <v>1765.4071661237772</v>
      </c>
      <c r="N126" s="99">
        <f>M126/L126</f>
        <v>84.067007910656059</v>
      </c>
      <c r="O126" s="101">
        <f>L126-I126</f>
        <v>0</v>
      </c>
      <c r="P126" s="102">
        <f>N126-K126</f>
        <v>-11.171087327439182</v>
      </c>
      <c r="Q126" s="103">
        <f>N126/K126</f>
        <v>0.88270358306188856</v>
      </c>
      <c r="R126" s="273"/>
      <c r="S126" s="1">
        <v>0.78333333333333333</v>
      </c>
      <c r="T126" s="2">
        <v>0.85439814814814818</v>
      </c>
      <c r="U126" s="104">
        <v>4.9333333333333584</v>
      </c>
      <c r="V126" s="105">
        <v>102.3333333333334</v>
      </c>
      <c r="W126" s="106"/>
      <c r="X126" s="107"/>
      <c r="Y126" s="265"/>
      <c r="Z126" s="266"/>
      <c r="AA126" s="111">
        <f>M126-J126</f>
        <v>-234.59283387622281</v>
      </c>
      <c r="AB126" s="103">
        <f>M126/J126</f>
        <v>0.88270358306188856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19.333333333333332</v>
      </c>
      <c r="J140" s="138">
        <f t="shared" si="58"/>
        <v>2000</v>
      </c>
      <c r="K140" s="139">
        <f t="shared" ref="K140" si="59">J140/I140</f>
        <v>103.44827586206897</v>
      </c>
      <c r="L140" s="137">
        <f t="shared" ref="L140:M140" si="60">AVERAGE(L124:L139)</f>
        <v>19.333333333333332</v>
      </c>
      <c r="M140" s="138">
        <f t="shared" si="60"/>
        <v>1764.0999067377027</v>
      </c>
      <c r="N140" s="139">
        <f>M140/L140</f>
        <v>91.246546900226008</v>
      </c>
      <c r="O140" s="140">
        <f>L140-I140</f>
        <v>0</v>
      </c>
      <c r="P140" s="141">
        <f>N140-K140</f>
        <v>-12.20172896184296</v>
      </c>
      <c r="Q140" s="142">
        <f>N140/K140</f>
        <v>0.88204995336885139</v>
      </c>
      <c r="R140" s="274"/>
      <c r="S140" s="143">
        <f>S124</f>
        <v>0.7086689814814815</v>
      </c>
      <c r="T140" s="144">
        <f>INDEX(T124:T139,COUNTA(T124:T139))</f>
        <v>0.85439814814814818</v>
      </c>
      <c r="U140" s="145"/>
      <c r="V140" s="156"/>
      <c r="W140" s="188"/>
      <c r="X140" s="189"/>
      <c r="Y140" s="261"/>
      <c r="Z140" s="262"/>
      <c r="AA140" s="157">
        <f>M140-J140</f>
        <v>-235.90009326229733</v>
      </c>
      <c r="AB140" s="142">
        <f>M140/J140</f>
        <v>0.88204995336885128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2360</v>
      </c>
      <c r="G141" s="159">
        <f t="shared" ref="G141:G143" si="61">E141*F141</f>
        <v>134024.4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1764.1196013289032</v>
      </c>
      <c r="N141" s="163">
        <f>M141/L141</f>
        <v>76.700852231691442</v>
      </c>
      <c r="O141" s="165">
        <f>L141-I141</f>
        <v>0</v>
      </c>
      <c r="P141" s="166">
        <f>N141-K141</f>
        <v>-10.255669507438995</v>
      </c>
      <c r="Q141" s="152">
        <f>N141/K141</f>
        <v>0.88205980066445155</v>
      </c>
      <c r="R141" s="272">
        <f>Q157</f>
        <v>0.88252027175636505</v>
      </c>
      <c r="S141" s="167">
        <v>0.70833333333333337</v>
      </c>
      <c r="T141" s="168">
        <v>0.76407407407407413</v>
      </c>
      <c r="U141" s="169"/>
      <c r="V141" s="170">
        <v>80.266666666666694</v>
      </c>
      <c r="W141" s="168"/>
      <c r="X141" s="171"/>
      <c r="Y141" s="275"/>
      <c r="Z141" s="276"/>
      <c r="AA141" s="109">
        <f>M141-J141</f>
        <v>-235.88039867109683</v>
      </c>
      <c r="AB141" s="152">
        <f>M141/J141</f>
        <v>0.88205980066445155</v>
      </c>
      <c r="AC141" s="277">
        <f>AB157</f>
        <v>0.88252027175636516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1808</v>
      </c>
      <c r="G142" s="95">
        <f t="shared" si="61"/>
        <v>102820.95999999999</v>
      </c>
      <c r="H142" s="96"/>
      <c r="I142" s="97">
        <v>23</v>
      </c>
      <c r="J142" s="98">
        <v>2000</v>
      </c>
      <c r="K142" s="99">
        <f t="shared" ref="K142:K143" si="62">J142/I142</f>
        <v>86.956521739130437</v>
      </c>
      <c r="L142" s="100">
        <v>23</v>
      </c>
      <c r="M142" s="98">
        <f>F142/V142*60</f>
        <v>1764.3805909460584</v>
      </c>
      <c r="N142" s="99">
        <f>M142/L142</f>
        <v>76.712199606350367</v>
      </c>
      <c r="O142" s="101">
        <f>L142-I142</f>
        <v>0</v>
      </c>
      <c r="P142" s="102">
        <f>N142-K142</f>
        <v>-10.24432213278007</v>
      </c>
      <c r="Q142" s="103">
        <f>N142/K142</f>
        <v>0.88219029547302918</v>
      </c>
      <c r="R142" s="273"/>
      <c r="S142" s="1">
        <v>0.7680555555555556</v>
      </c>
      <c r="T142" s="2">
        <v>0.8107523148148148</v>
      </c>
      <c r="U142" s="104">
        <v>5.7333333333333236</v>
      </c>
      <c r="V142" s="105">
        <v>61.483333333333249</v>
      </c>
      <c r="W142" s="106"/>
      <c r="X142" s="107"/>
      <c r="Y142" s="265"/>
      <c r="Z142" s="266"/>
      <c r="AA142" s="111">
        <f>M142-J142</f>
        <v>-235.61940905394158</v>
      </c>
      <c r="AB142" s="103">
        <f>M142/J142</f>
        <v>0.88219029547302918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2170</v>
      </c>
      <c r="G143" s="95">
        <f t="shared" si="61"/>
        <v>103292</v>
      </c>
      <c r="H143" s="96"/>
      <c r="I143" s="97">
        <v>23</v>
      </c>
      <c r="J143" s="98">
        <v>2000</v>
      </c>
      <c r="K143" s="99">
        <f t="shared" si="62"/>
        <v>86.956521739130437</v>
      </c>
      <c r="L143" s="100">
        <v>23</v>
      </c>
      <c r="M143" s="98">
        <f>F143/V143*60</f>
        <v>1766.621438263229</v>
      </c>
      <c r="N143" s="99">
        <f>M143/L143</f>
        <v>76.809627750575174</v>
      </c>
      <c r="O143" s="101">
        <f>L143-I143</f>
        <v>0</v>
      </c>
      <c r="P143" s="102">
        <f>N143-K143</f>
        <v>-10.146893988555263</v>
      </c>
      <c r="Q143" s="103">
        <f>N143/K143</f>
        <v>0.88331071913161452</v>
      </c>
      <c r="R143" s="273"/>
      <c r="S143" s="1">
        <v>0.81479166666666669</v>
      </c>
      <c r="T143" s="2">
        <v>0.86597222222222225</v>
      </c>
      <c r="U143" s="104">
        <v>5.8166666666667233</v>
      </c>
      <c r="V143" s="105">
        <v>73.700000000000017</v>
      </c>
      <c r="W143" s="106"/>
      <c r="X143" s="107"/>
      <c r="Y143" s="265"/>
      <c r="Z143" s="266"/>
      <c r="AA143" s="111">
        <f>M143-J143</f>
        <v>-233.37856173677096</v>
      </c>
      <c r="AB143" s="103">
        <f>M143/J143</f>
        <v>0.88331071913161452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3">AVERAGE(I141:I156)</f>
        <v>23</v>
      </c>
      <c r="J157" s="138">
        <f t="shared" si="63"/>
        <v>2000</v>
      </c>
      <c r="K157" s="139">
        <f t="shared" ref="K157" si="64">J157/I157</f>
        <v>86.956521739130437</v>
      </c>
      <c r="L157" s="137">
        <f t="shared" ref="L157:M157" si="65">AVERAGE(L141:L156)</f>
        <v>23</v>
      </c>
      <c r="M157" s="138">
        <f t="shared" si="65"/>
        <v>1765.0405435127302</v>
      </c>
      <c r="N157" s="139">
        <f>M157/L157</f>
        <v>76.740893196205661</v>
      </c>
      <c r="O157" s="140">
        <f>L157-I157</f>
        <v>0</v>
      </c>
      <c r="P157" s="141">
        <f>N157-K157</f>
        <v>-10.215628542924776</v>
      </c>
      <c r="Q157" s="142">
        <f>N157/K157</f>
        <v>0.88252027175636505</v>
      </c>
      <c r="R157" s="274"/>
      <c r="S157" s="143">
        <f>S141</f>
        <v>0.70833333333333337</v>
      </c>
      <c r="T157" s="144">
        <f>INDEX(T141:T156,COUNTA(T141:T156))</f>
        <v>0.86597222222222225</v>
      </c>
      <c r="U157" s="145"/>
      <c r="V157" s="156"/>
      <c r="W157" s="135"/>
      <c r="X157" s="139"/>
      <c r="Y157" s="261"/>
      <c r="Z157" s="262"/>
      <c r="AA157" s="157">
        <f>M157-J157</f>
        <v>-234.95945648726979</v>
      </c>
      <c r="AB157" s="142">
        <f>M157/J157</f>
        <v>0.88252027175636516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63" priority="3" operator="greaterThan">
      <formula>0</formula>
    </cfRule>
  </conditionalFormatting>
  <conditionalFormatting sqref="P5:P157 AA5:AA157">
    <cfRule type="cellIs" dxfId="562" priority="6" operator="lessThan">
      <formula>0</formula>
    </cfRule>
  </conditionalFormatting>
  <conditionalFormatting sqref="Q5:Q157 AB5:AB157">
    <cfRule type="cellIs" dxfId="561" priority="4" operator="greaterThan">
      <formula>1</formula>
    </cfRule>
    <cfRule type="cellIs" dxfId="560" priority="5" operator="lessThan">
      <formula>0.8</formula>
    </cfRule>
  </conditionalFormatting>
  <conditionalFormatting sqref="R5:R157 AC124">
    <cfRule type="cellIs" dxfId="559" priority="7" operator="lessThan">
      <formula>0.8</formula>
    </cfRule>
  </conditionalFormatting>
  <conditionalFormatting sqref="AC5:AC22 AC56:AC91">
    <cfRule type="cellIs" dxfId="558" priority="9" operator="lessThan">
      <formula>0.8</formula>
    </cfRule>
  </conditionalFormatting>
  <conditionalFormatting sqref="AC39">
    <cfRule type="cellIs" dxfId="557" priority="12" operator="lessThan">
      <formula>0.8</formula>
    </cfRule>
  </conditionalFormatting>
  <conditionalFormatting sqref="AC54">
    <cfRule type="cellIs" dxfId="556" priority="11" operator="lessThan">
      <formula>0.8</formula>
    </cfRule>
  </conditionalFormatting>
  <conditionalFormatting sqref="AC97:AC105">
    <cfRule type="cellIs" dxfId="555" priority="10" operator="lessThan">
      <formula>0.8</formula>
    </cfRule>
  </conditionalFormatting>
  <conditionalFormatting sqref="AC107:AC112">
    <cfRule type="cellIs" dxfId="554" priority="8" operator="lessThan">
      <formula>0.8</formula>
    </cfRule>
  </conditionalFormatting>
  <conditionalFormatting sqref="AC139">
    <cfRule type="cellIs" dxfId="553" priority="2" operator="lessThan">
      <formula>0.8</formula>
    </cfRule>
  </conditionalFormatting>
  <conditionalFormatting sqref="AC141:AC157">
    <cfRule type="cellIs" dxfId="552" priority="1" operator="lessThan">
      <formula>0.8</formula>
    </cfRule>
  </conditionalFormatting>
  <dataValidations count="1">
    <dataValidation type="list" allowBlank="1" showInputMessage="1" showErrorMessage="1" sqref="Y5:Z157" xr:uid="{3A754D61-1504-4B6B-ABD8-44F552E16B4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A7DD-8541-4749-B70F-D4D7981605D7}">
  <sheetPr>
    <tabColor theme="8" tint="0.59999389629810485"/>
  </sheetPr>
  <dimension ref="B1:AR36"/>
  <sheetViews>
    <sheetView zoomScale="70" zoomScaleNormal="70" workbookViewId="0">
      <selection activeCell="M39" sqref="M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259</v>
      </c>
      <c r="D3" s="249"/>
      <c r="E3" s="7" t="s">
        <v>2</v>
      </c>
      <c r="F3" s="250">
        <f>'1021(18度C)'!D1+'1021(4度C)'!D1</f>
        <v>250808</v>
      </c>
      <c r="G3" s="251"/>
      <c r="H3" s="7" t="s">
        <v>3</v>
      </c>
      <c r="I3" s="252">
        <f>'1021(18度C)'!F1+'1021(4度C)'!F1</f>
        <v>7924086.5899999999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475.65493821624693</v>
      </c>
      <c r="F6" s="227" t="e">
        <f>AVERAGE(#REF!,D13:K13)</f>
        <v>#REF!</v>
      </c>
      <c r="G6" s="228">
        <f>AVERAGE(D13:K13)</f>
        <v>192.43737562282857</v>
      </c>
      <c r="H6" s="229"/>
      <c r="I6" s="228">
        <f>AVERAGE(L13:O13)</f>
        <v>95.202398800599696</v>
      </c>
      <c r="J6" s="229"/>
      <c r="K6" s="228">
        <f>AVERAGE(D27:O27)</f>
        <v>627.97750523134152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418.0073191630392</v>
      </c>
      <c r="F7" s="231" t="e">
        <f>AVERAGE(#REF!,D14:K14)</f>
        <v>#REF!</v>
      </c>
      <c r="G7" s="218">
        <f>AVERAGE(D14:K14)</f>
        <v>171.01410718237821</v>
      </c>
      <c r="H7" s="219"/>
      <c r="I7" s="218">
        <f>AVERAGE(L14:O14)</f>
        <v>83.991717188479456</v>
      </c>
      <c r="J7" s="219"/>
      <c r="K7" s="218">
        <f>AVERAGE(D28:O28)</f>
        <v>550.63572128877945</v>
      </c>
      <c r="L7" s="219"/>
      <c r="M7" s="218">
        <f>AVERAGE(P28:X28)</f>
        <v>685.19861332460391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0.87902798309194996</v>
      </c>
      <c r="F8" s="223" t="e">
        <f>AVERAGE(D15:K15,#REF!)</f>
        <v>#REF!</v>
      </c>
      <c r="G8" s="224">
        <f>AVERAGE(D15:K15)</f>
        <v>0.88476664301400676</v>
      </c>
      <c r="H8" s="225"/>
      <c r="I8" s="224">
        <f>AVERAGE(L15:O15)</f>
        <v>0.88226430801331235</v>
      </c>
      <c r="J8" s="225"/>
      <c r="K8" s="224">
        <f>AVERAGE(D29:O29)</f>
        <v>0.87427316728621995</v>
      </c>
      <c r="L8" s="225"/>
      <c r="M8" s="224">
        <f>AVERAGE(P29:X29)</f>
        <v>0.87730703452169334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102.33394870521823</v>
      </c>
      <c r="E14" s="28">
        <v>70.199777747235771</v>
      </c>
      <c r="F14" s="28">
        <v>76.915772445035515</v>
      </c>
      <c r="G14" s="28">
        <v>74.33714080175767</v>
      </c>
      <c r="H14" s="28">
        <v>129.14098839768778</v>
      </c>
      <c r="I14" s="28">
        <v>217.18901229251827</v>
      </c>
      <c r="J14" s="28" t="s">
        <v>36</v>
      </c>
      <c r="K14" s="55">
        <v>526.98210988719404</v>
      </c>
      <c r="L14" s="27" t="s">
        <v>36</v>
      </c>
      <c r="M14" s="67" t="s">
        <v>36</v>
      </c>
      <c r="N14" s="28">
        <v>91.244115986401496</v>
      </c>
      <c r="O14" s="29">
        <v>76.739318390557415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0.88868955454531617</v>
      </c>
      <c r="E15" s="32">
        <f t="shared" si="0"/>
        <v>0.88451719961517072</v>
      </c>
      <c r="F15" s="32">
        <f t="shared" si="0"/>
        <v>0.88187911510256245</v>
      </c>
      <c r="G15" s="32">
        <f t="shared" si="0"/>
        <v>0.88275354702087228</v>
      </c>
      <c r="H15" s="32">
        <f t="shared" si="0"/>
        <v>0.88246342071753314</v>
      </c>
      <c r="I15" s="32">
        <f t="shared" si="0"/>
        <v>0.87435190133864049</v>
      </c>
      <c r="J15" s="32" t="s">
        <v>36</v>
      </c>
      <c r="K15" s="56">
        <f t="shared" ref="K15" si="1">K14/K13</f>
        <v>0.89871176275795195</v>
      </c>
      <c r="L15" s="31" t="s">
        <v>36</v>
      </c>
      <c r="M15" s="68" t="s">
        <v>36</v>
      </c>
      <c r="N15" s="32">
        <f t="shared" ref="N15:O15" si="2">N14/N13</f>
        <v>0.88202645453521444</v>
      </c>
      <c r="O15" s="33">
        <f t="shared" si="2"/>
        <v>0.88250216149141025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0.16671296296296295</v>
      </c>
      <c r="G16" s="2">
        <v>0.25033564814814813</v>
      </c>
      <c r="H16" s="2">
        <v>0.25</v>
      </c>
      <c r="I16" s="2">
        <v>0.25004629629629632</v>
      </c>
      <c r="J16" s="2" t="s">
        <v>36</v>
      </c>
      <c r="K16" s="3">
        <v>0.16666666666666666</v>
      </c>
      <c r="L16" s="1" t="s">
        <v>36</v>
      </c>
      <c r="M16" s="69" t="s">
        <v>36</v>
      </c>
      <c r="N16" s="2">
        <v>0.70854166666666663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0.55347222222222225</v>
      </c>
      <c r="E17" s="2">
        <v>0.60624999999999996</v>
      </c>
      <c r="F17" s="2">
        <v>0.63611111111111107</v>
      </c>
      <c r="G17" s="2">
        <v>0.6315856481481481</v>
      </c>
      <c r="H17" s="2">
        <v>0.5854166666666667</v>
      </c>
      <c r="I17" s="2">
        <v>0.55995370370370368</v>
      </c>
      <c r="J17" s="2" t="s">
        <v>36</v>
      </c>
      <c r="K17" s="3">
        <v>0.25</v>
      </c>
      <c r="L17" s="1" t="s">
        <v>36</v>
      </c>
      <c r="M17" s="69" t="s">
        <v>36</v>
      </c>
      <c r="N17" s="2">
        <v>0.87152777777777779</v>
      </c>
      <c r="O17" s="4">
        <v>0.88435185185185183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>
        <v>825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182.74701392317058</v>
      </c>
      <c r="E28" s="28" t="s">
        <v>36</v>
      </c>
      <c r="F28" s="28" t="s">
        <v>36</v>
      </c>
      <c r="G28" s="28">
        <v>285.04398826979445</v>
      </c>
      <c r="H28" s="28">
        <v>383.10446919632756</v>
      </c>
      <c r="I28" s="28">
        <v>353.33530373867188</v>
      </c>
      <c r="J28" s="28" t="s">
        <v>36</v>
      </c>
      <c r="K28" s="28">
        <v>735.04155124653721</v>
      </c>
      <c r="L28" s="28" t="s">
        <v>36</v>
      </c>
      <c r="M28" s="28">
        <v>732.75559905905584</v>
      </c>
      <c r="N28" s="28">
        <v>996.04651598654937</v>
      </c>
      <c r="O28" s="28">
        <v>737.01132889012888</v>
      </c>
      <c r="P28" s="27">
        <v>245.4145959572927</v>
      </c>
      <c r="Q28" s="28" t="s">
        <v>36</v>
      </c>
      <c r="R28" s="28" t="s">
        <v>36</v>
      </c>
      <c r="S28" s="28" t="s">
        <v>36</v>
      </c>
      <c r="T28" s="28">
        <v>741.41342586849464</v>
      </c>
      <c r="U28" s="28" t="s">
        <v>36</v>
      </c>
      <c r="V28" s="28">
        <v>676.2363095812226</v>
      </c>
      <c r="W28" s="28">
        <v>853.73349749091744</v>
      </c>
      <c r="X28" s="29">
        <v>909.19523772509228</v>
      </c>
    </row>
    <row r="29" spans="2:44" ht="40.15" customHeight="1">
      <c r="B29" s="206"/>
      <c r="C29" s="30" t="s">
        <v>38</v>
      </c>
      <c r="D29" s="32">
        <f>D28/D27</f>
        <v>0.86297201019275005</v>
      </c>
      <c r="E29" s="32" t="s">
        <v>36</v>
      </c>
      <c r="F29" s="32" t="s">
        <v>36</v>
      </c>
      <c r="G29" s="32">
        <f>G28/G27</f>
        <v>0.8709677419354831</v>
      </c>
      <c r="H29" s="32">
        <f>H28/H27</f>
        <v>0.8840872366069098</v>
      </c>
      <c r="I29" s="32">
        <f>I28/I27</f>
        <v>0.84800472897281243</v>
      </c>
      <c r="J29" s="32" t="s">
        <v>36</v>
      </c>
      <c r="K29" s="32">
        <f>K28/K27</f>
        <v>0.89095945605640869</v>
      </c>
      <c r="L29" s="32" t="s">
        <v>36</v>
      </c>
      <c r="M29" s="32">
        <f>M28/M27</f>
        <v>0.88818860492006768</v>
      </c>
      <c r="N29" s="32">
        <f>N28/N27</f>
        <v>0.86612740520569509</v>
      </c>
      <c r="O29" s="32">
        <f>O28/O27</f>
        <v>0.88287815439963357</v>
      </c>
      <c r="P29" s="31">
        <f>P28/P27</f>
        <v>0.86917669401541164</v>
      </c>
      <c r="Q29" s="32" t="s">
        <v>36</v>
      </c>
      <c r="R29" s="32" t="s">
        <v>36</v>
      </c>
      <c r="S29" s="32" t="s">
        <v>36</v>
      </c>
      <c r="T29" s="32">
        <f>T28/T27</f>
        <v>0.88263503079582695</v>
      </c>
      <c r="U29" s="32" t="s">
        <v>36</v>
      </c>
      <c r="V29" s="32">
        <f>V28/V27</f>
        <v>0.88798707318746406</v>
      </c>
      <c r="W29" s="32">
        <f>W28/W27</f>
        <v>0.88083614820491474</v>
      </c>
      <c r="X29" s="33">
        <f>X28/X27</f>
        <v>0.86590022640484976</v>
      </c>
    </row>
    <row r="30" spans="2:44" ht="17.25" customHeight="1">
      <c r="B30" s="207" t="s">
        <v>39</v>
      </c>
      <c r="C30" s="15" t="s">
        <v>40</v>
      </c>
      <c r="D30" s="2">
        <v>0.39305555555555555</v>
      </c>
      <c r="E30" s="2" t="s">
        <v>36</v>
      </c>
      <c r="F30" s="2" t="s">
        <v>36</v>
      </c>
      <c r="G30" s="2">
        <v>0.40833333333333333</v>
      </c>
      <c r="H30" s="2">
        <v>0.25</v>
      </c>
      <c r="I30" s="2">
        <v>0.25277777777777777</v>
      </c>
      <c r="J30" s="2" t="s">
        <v>36</v>
      </c>
      <c r="K30" s="2">
        <v>0.25</v>
      </c>
      <c r="L30" s="2" t="s">
        <v>36</v>
      </c>
      <c r="M30" s="2">
        <v>0.25</v>
      </c>
      <c r="N30" s="2">
        <v>0.16685185185185186</v>
      </c>
      <c r="O30" s="2">
        <v>0.16693287037037038</v>
      </c>
      <c r="P30" s="1">
        <v>0.7086689814814815</v>
      </c>
      <c r="Q30" s="2" t="s">
        <v>36</v>
      </c>
      <c r="R30" s="2" t="s">
        <v>36</v>
      </c>
      <c r="S30" s="2" t="s">
        <v>36</v>
      </c>
      <c r="T30" s="2">
        <v>0.7086689814814815</v>
      </c>
      <c r="U30" s="2" t="s">
        <v>36</v>
      </c>
      <c r="V30" s="2">
        <v>0.70849537037037036</v>
      </c>
      <c r="W30" s="2">
        <v>0.7083680555555556</v>
      </c>
      <c r="X30" s="4">
        <v>0.70859953703703704</v>
      </c>
    </row>
    <row r="31" spans="2:44" ht="17.25" customHeight="1">
      <c r="B31" s="204"/>
      <c r="C31" s="15" t="s">
        <v>41</v>
      </c>
      <c r="D31" s="2">
        <v>0.46527777777777779</v>
      </c>
      <c r="E31" s="2" t="s">
        <v>36</v>
      </c>
      <c r="F31" s="2" t="s">
        <v>36</v>
      </c>
      <c r="G31" s="2">
        <v>0.43057870370370371</v>
      </c>
      <c r="H31" s="2">
        <v>0.40866898148148151</v>
      </c>
      <c r="I31" s="2">
        <v>0.41597222222222219</v>
      </c>
      <c r="J31" s="2" t="s">
        <v>36</v>
      </c>
      <c r="K31" s="2">
        <v>0.3001388888888889</v>
      </c>
      <c r="L31" s="2" t="s">
        <v>36</v>
      </c>
      <c r="M31" s="2">
        <v>0.49475694444444446</v>
      </c>
      <c r="N31" s="2">
        <v>0.46611111111111109</v>
      </c>
      <c r="O31" s="2">
        <v>0.42222222222222222</v>
      </c>
      <c r="P31" s="1">
        <v>0.82374999999999998</v>
      </c>
      <c r="Q31" s="2" t="s">
        <v>36</v>
      </c>
      <c r="R31" s="2" t="s">
        <v>36</v>
      </c>
      <c r="S31" s="2" t="s">
        <v>36</v>
      </c>
      <c r="T31" s="2">
        <v>0.90902777777777788</v>
      </c>
      <c r="U31" s="2" t="s">
        <v>36</v>
      </c>
      <c r="V31" s="2">
        <v>0.90144675925925921</v>
      </c>
      <c r="W31" s="2">
        <v>1.0549768518518519</v>
      </c>
      <c r="X31" s="4">
        <v>1.05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>
        <v>4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B620-CD7E-4051-B39E-8D7857AA3A1E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144540</v>
      </c>
      <c r="E1" s="77" t="s">
        <v>3</v>
      </c>
      <c r="F1" s="78">
        <f>SUM(G5:G225)</f>
        <v>2803197.5899999994</v>
      </c>
      <c r="G1" s="79" t="s">
        <v>73</v>
      </c>
      <c r="H1" s="80">
        <f>L21+L38+L55+L72+L89+L106+L123+L140+L157+L174+L191+L208+L225</f>
        <v>82.25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45951</v>
      </c>
      <c r="B2" s="326"/>
      <c r="C2" s="82" t="s">
        <v>34</v>
      </c>
      <c r="D2" s="83">
        <f>AVERAGE(N21,N38,N55,N72,N89,N106,N123,N140,N157,N174,N191,N208,N225)</f>
        <v>602.39067976409649</v>
      </c>
      <c r="E2" s="83" t="s">
        <v>80</v>
      </c>
      <c r="F2" s="84">
        <f>F1/D1</f>
        <v>19.393922720354222</v>
      </c>
      <c r="G2" s="85" t="s">
        <v>81</v>
      </c>
      <c r="H2" s="86">
        <f>COUNT(H5:H225)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2560</v>
      </c>
      <c r="G5" s="95">
        <f t="shared" ref="G5:G6" si="0">E5*F5</f>
        <v>76416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3107.2151045178675</v>
      </c>
      <c r="N5" s="99">
        <f>M5/L5</f>
        <v>182.77735908928634</v>
      </c>
      <c r="O5" s="101">
        <f>L5-I5</f>
        <v>0</v>
      </c>
      <c r="P5" s="102">
        <f>N5-K5</f>
        <v>-28.987346793066592</v>
      </c>
      <c r="Q5" s="103">
        <f>N5/K5</f>
        <v>0.86311530681051885</v>
      </c>
      <c r="R5" s="273">
        <f>Q21</f>
        <v>0.86297201019275005</v>
      </c>
      <c r="S5" s="1">
        <v>0.39305555555555555</v>
      </c>
      <c r="T5" s="2">
        <v>0.42738425925925927</v>
      </c>
      <c r="U5" s="104">
        <v>4.6500000000000075</v>
      </c>
      <c r="V5" s="105">
        <v>49.433333333333358</v>
      </c>
      <c r="W5" s="106"/>
      <c r="X5" s="107"/>
      <c r="Y5" s="275"/>
      <c r="Z5" s="276"/>
      <c r="AA5" s="109">
        <f>M5-J5</f>
        <v>-492.78489548213247</v>
      </c>
      <c r="AB5" s="110">
        <f>M5/J5</f>
        <v>0.86311530681051873</v>
      </c>
      <c r="AC5" s="292">
        <f>AB21</f>
        <v>0.86297201019274994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2428</v>
      </c>
      <c r="G6" s="95">
        <f t="shared" si="0"/>
        <v>71674.559999999998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3106.1833688699321</v>
      </c>
      <c r="N6" s="99">
        <f>M6/L6</f>
        <v>182.71666875705483</v>
      </c>
      <c r="O6" s="101">
        <f>L6-I6</f>
        <v>0</v>
      </c>
      <c r="P6" s="102">
        <f>N6-K6</f>
        <v>-29.048037125298094</v>
      </c>
      <c r="Q6" s="103">
        <f>N6/K6</f>
        <v>0.86282871357498125</v>
      </c>
      <c r="R6" s="273"/>
      <c r="S6" s="1">
        <v>0.43270833333333331</v>
      </c>
      <c r="T6" s="2">
        <v>0.46527777777777779</v>
      </c>
      <c r="U6" s="104">
        <v>7.6666666666666128</v>
      </c>
      <c r="V6" s="105">
        <v>46.900000000000055</v>
      </c>
      <c r="W6" s="106">
        <v>0.46527777777777779</v>
      </c>
      <c r="X6" s="107">
        <v>0.50434027777777779</v>
      </c>
      <c r="Y6" s="265"/>
      <c r="Z6" s="266"/>
      <c r="AA6" s="111">
        <f>M6-J6</f>
        <v>-493.81663113006789</v>
      </c>
      <c r="AB6" s="112">
        <f>M6/J6</f>
        <v>0.86282871357498114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3106.6992366938998</v>
      </c>
      <c r="N21" s="139">
        <f>M21/L21</f>
        <v>182.74701392317058</v>
      </c>
      <c r="O21" s="140">
        <f>L21-I21</f>
        <v>0</v>
      </c>
      <c r="P21" s="141">
        <f>N21-K21</f>
        <v>-29.017691959182343</v>
      </c>
      <c r="Q21" s="142">
        <f>N21/K21</f>
        <v>0.86297201019275005</v>
      </c>
      <c r="R21" s="274"/>
      <c r="S21" s="143">
        <f>S5</f>
        <v>0.39305555555555555</v>
      </c>
      <c r="T21" s="144">
        <f>INDEX(T5:T20,COUNTA(T5:T20))</f>
        <v>0.46527777777777779</v>
      </c>
      <c r="U21" s="145"/>
      <c r="V21" s="145"/>
      <c r="W21" s="146"/>
      <c r="X21" s="147"/>
      <c r="Y21" s="261"/>
      <c r="Z21" s="262"/>
      <c r="AA21" s="148">
        <f>M21-J21</f>
        <v>-493.30076330610018</v>
      </c>
      <c r="AB21" s="149">
        <f>M21/J21</f>
        <v>0.86297201019274994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1674</v>
      </c>
      <c r="G22" s="95">
        <f t="shared" ref="G22" si="5">E22*F22</f>
        <v>42921.36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3135.4838709677392</v>
      </c>
      <c r="N22" s="99">
        <f>M22/L22</f>
        <v>285.04398826979445</v>
      </c>
      <c r="O22" s="101">
        <f>L22-I22</f>
        <v>0</v>
      </c>
      <c r="P22" s="102">
        <f>N22-K22</f>
        <v>-42.228739002932798</v>
      </c>
      <c r="Q22" s="103">
        <f>N22/K22</f>
        <v>0.8709677419354831</v>
      </c>
      <c r="R22" s="272">
        <f>Q38</f>
        <v>0.8709677419354831</v>
      </c>
      <c r="S22" s="1">
        <v>0.40833333333333333</v>
      </c>
      <c r="T22" s="2">
        <v>0.43057870370370371</v>
      </c>
      <c r="U22" s="104">
        <v>3.9999999999999858</v>
      </c>
      <c r="V22" s="105">
        <v>32.03333333333336</v>
      </c>
      <c r="W22" s="173"/>
      <c r="X22" s="151"/>
      <c r="Y22" s="275"/>
      <c r="Z22" s="276"/>
      <c r="AA22" s="109">
        <f>M22-J22</f>
        <v>-464.51612903226078</v>
      </c>
      <c r="AB22" s="152">
        <f>M22/J22</f>
        <v>0.8709677419354831</v>
      </c>
      <c r="AC22" s="277">
        <f>AB38</f>
        <v>0.8709677419354831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3135.4838709677392</v>
      </c>
      <c r="N38" s="139">
        <f>M38/L38</f>
        <v>285.04398826979445</v>
      </c>
      <c r="O38" s="140">
        <f>L38-I38</f>
        <v>0</v>
      </c>
      <c r="P38" s="141">
        <f>N38-K38</f>
        <v>-42.228739002932798</v>
      </c>
      <c r="Q38" s="142">
        <f>N38/K38</f>
        <v>0.8709677419354831</v>
      </c>
      <c r="R38" s="274"/>
      <c r="S38" s="143">
        <f>S22</f>
        <v>0.40833333333333333</v>
      </c>
      <c r="T38" s="144">
        <f>INDEX(T22:T37,COUNTA(T22:T37))</f>
        <v>0.43057870370370371</v>
      </c>
      <c r="U38" s="145"/>
      <c r="V38" s="156"/>
      <c r="W38" s="135"/>
      <c r="X38" s="139"/>
      <c r="Y38" s="261"/>
      <c r="Z38" s="262"/>
      <c r="AA38" s="157">
        <f>M38-J38</f>
        <v>-464.51612903226078</v>
      </c>
      <c r="AB38" s="142">
        <f>M38/J38</f>
        <v>0.8709677419354831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3425</v>
      </c>
      <c r="G39" s="159">
        <f t="shared" ref="G39:G41" si="9">E39*F39</f>
        <v>48052.75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2299.08633227671</v>
      </c>
      <c r="N39" s="163">
        <f>M39/L39</f>
        <v>383.18105537945166</v>
      </c>
      <c r="O39" s="165">
        <f>L39-I39</f>
        <v>0</v>
      </c>
      <c r="P39" s="166">
        <f>N39-K39</f>
        <v>-50.152277953881651</v>
      </c>
      <c r="Q39" s="152">
        <f>N39/K39</f>
        <v>0.88426397395258083</v>
      </c>
      <c r="R39" s="272">
        <f>Q55</f>
        <v>0.8840872366069098</v>
      </c>
      <c r="S39" s="167">
        <v>0.25</v>
      </c>
      <c r="T39" s="168">
        <v>0.31207175925925928</v>
      </c>
      <c r="U39" s="169"/>
      <c r="V39" s="170">
        <v>89.383333333333368</v>
      </c>
      <c r="W39" s="168"/>
      <c r="X39" s="171"/>
      <c r="Y39" s="275"/>
      <c r="Z39" s="276"/>
      <c r="AA39" s="109">
        <f>M39-J39</f>
        <v>-300.91366772329002</v>
      </c>
      <c r="AB39" s="152">
        <f>M39/J39</f>
        <v>0.88426397395258072</v>
      </c>
      <c r="AC39" s="277">
        <f>AB55</f>
        <v>0.8840872366069098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2122</v>
      </c>
      <c r="G40" s="95">
        <f t="shared" si="9"/>
        <v>37623.06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2298.8865482997289</v>
      </c>
      <c r="N40" s="99">
        <f>M40/L40</f>
        <v>383.1477580499548</v>
      </c>
      <c r="O40" s="101">
        <f>L40-I40</f>
        <v>0</v>
      </c>
      <c r="P40" s="102">
        <f>N40-K40</f>
        <v>-50.185575283378512</v>
      </c>
      <c r="Q40" s="103">
        <f>N40/K40</f>
        <v>0.88418713396143422</v>
      </c>
      <c r="R40" s="273"/>
      <c r="S40" s="1">
        <v>0.31597222222222221</v>
      </c>
      <c r="T40" s="2">
        <v>0.35443287037037036</v>
      </c>
      <c r="U40" s="104">
        <v>5.6166666666666121</v>
      </c>
      <c r="V40" s="105">
        <v>55.383333333333333</v>
      </c>
      <c r="W40" s="106"/>
      <c r="X40" s="113"/>
      <c r="Y40" s="265"/>
      <c r="Z40" s="266"/>
      <c r="AA40" s="111">
        <f>M40-J40</f>
        <v>-301.11345170027107</v>
      </c>
      <c r="AB40" s="103">
        <f>M40/J40</f>
        <v>0.88418713396143422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2776</v>
      </c>
      <c r="G41" s="95">
        <f t="shared" si="9"/>
        <v>40224.239999999998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2297.9075649574579</v>
      </c>
      <c r="N41" s="99">
        <f>M41/L41</f>
        <v>382.98459415957632</v>
      </c>
      <c r="O41" s="101">
        <f>L41-I41</f>
        <v>0</v>
      </c>
      <c r="P41" s="102">
        <f>N41-K41</f>
        <v>-50.348739173756996</v>
      </c>
      <c r="Q41" s="103">
        <f>N41/K41</f>
        <v>0.88381060190671457</v>
      </c>
      <c r="R41" s="273"/>
      <c r="S41" s="1">
        <v>0.35833333333333328</v>
      </c>
      <c r="T41" s="2">
        <v>0.40866898148148151</v>
      </c>
      <c r="U41" s="104">
        <v>5.6166666666666121</v>
      </c>
      <c r="V41" s="105">
        <v>72.483333333333448</v>
      </c>
      <c r="W41" s="106"/>
      <c r="X41" s="113"/>
      <c r="Y41" s="265"/>
      <c r="Z41" s="266"/>
      <c r="AA41" s="111">
        <f>M41-J41</f>
        <v>-302.09243504254209</v>
      </c>
      <c r="AB41" s="103">
        <f>M41/J41</f>
        <v>0.88381060190671457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7" si="12">J55/I55</f>
        <v>433.33333333333331</v>
      </c>
      <c r="L55" s="137">
        <f t="shared" ref="L55:M55" si="13">AVERAGE(L39:L54)</f>
        <v>6</v>
      </c>
      <c r="M55" s="138">
        <f t="shared" si="13"/>
        <v>2298.6268151779655</v>
      </c>
      <c r="N55" s="139">
        <f>M55/L55</f>
        <v>383.10446919632756</v>
      </c>
      <c r="O55" s="140">
        <f>L55-I55</f>
        <v>0</v>
      </c>
      <c r="P55" s="141">
        <f>N55-K55</f>
        <v>-50.228864137005758</v>
      </c>
      <c r="Q55" s="142">
        <f>N55/K55</f>
        <v>0.8840872366069098</v>
      </c>
      <c r="R55" s="274"/>
      <c r="S55" s="143">
        <f>S39</f>
        <v>0.25</v>
      </c>
      <c r="T55" s="144">
        <f>INDEX(T39:T54,COUNTA(T39:T54))</f>
        <v>0.40866898148148151</v>
      </c>
      <c r="U55" s="145"/>
      <c r="V55" s="156"/>
      <c r="W55" s="135"/>
      <c r="X55" s="139"/>
      <c r="Y55" s="261"/>
      <c r="Z55" s="262"/>
      <c r="AA55" s="157">
        <f>M55-J55</f>
        <v>-301.37318482203455</v>
      </c>
      <c r="AB55" s="142">
        <f>M55/J55</f>
        <v>0.8840872366069098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3035</v>
      </c>
      <c r="G56" s="95">
        <f t="shared" ref="G56:G57" si="14">E56*F56</f>
        <v>58848.65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2213.0848693538574</v>
      </c>
      <c r="N56" s="99">
        <f>M56/L56</f>
        <v>368.84747822564287</v>
      </c>
      <c r="O56" s="101">
        <f>L56-I56</f>
        <v>0</v>
      </c>
      <c r="P56" s="102">
        <f>N56-K56</f>
        <v>-47.819188441023812</v>
      </c>
      <c r="Q56" s="103">
        <f>N56/K56</f>
        <v>0.88523394774154285</v>
      </c>
      <c r="R56" s="272">
        <f>Q72</f>
        <v>0.84800472897281243</v>
      </c>
      <c r="S56" s="1">
        <v>0.25277777777777777</v>
      </c>
      <c r="T56" s="2">
        <v>0.3099189814814815</v>
      </c>
      <c r="U56" s="104">
        <v>3.9999999999999858</v>
      </c>
      <c r="V56" s="105">
        <v>82.283333333333374</v>
      </c>
      <c r="W56" s="106"/>
      <c r="X56" s="171"/>
      <c r="Y56" s="275"/>
      <c r="Z56" s="276"/>
      <c r="AA56" s="109">
        <f>M56-J56</f>
        <v>-286.91513064614264</v>
      </c>
      <c r="AB56" s="152">
        <f>M56/J56</f>
        <v>0.88523394774154296</v>
      </c>
      <c r="AC56" s="277">
        <f>AB72</f>
        <v>0.84800472897281254</v>
      </c>
    </row>
    <row r="57" spans="1:29" ht="15.75" customHeight="1">
      <c r="A57" s="268"/>
      <c r="B57" s="92" t="s">
        <v>104</v>
      </c>
      <c r="C57" s="263" t="s">
        <v>260</v>
      </c>
      <c r="D57" s="264"/>
      <c r="E57" s="93">
        <v>18.79</v>
      </c>
      <c r="F57" s="94">
        <v>4966</v>
      </c>
      <c r="G57" s="115">
        <f t="shared" si="14"/>
        <v>93311.14</v>
      </c>
      <c r="H57" s="116"/>
      <c r="I57" s="97">
        <v>6</v>
      </c>
      <c r="J57" s="98">
        <v>2500</v>
      </c>
      <c r="K57" s="99">
        <f t="shared" si="12"/>
        <v>416.66666666666669</v>
      </c>
      <c r="L57" s="100">
        <v>6</v>
      </c>
      <c r="M57" s="98">
        <f>F57/V57*60</f>
        <v>2026.938775510205</v>
      </c>
      <c r="N57" s="99">
        <f>M57/L57</f>
        <v>337.82312925170083</v>
      </c>
      <c r="O57" s="101">
        <f>L57-I57</f>
        <v>0</v>
      </c>
      <c r="P57" s="102">
        <f>N57-K57</f>
        <v>-78.843537414965851</v>
      </c>
      <c r="Q57" s="103">
        <f>N57/K57</f>
        <v>0.81077551020408201</v>
      </c>
      <c r="R57" s="273"/>
      <c r="S57" s="1">
        <v>0.31388888888888888</v>
      </c>
      <c r="T57" s="2">
        <v>0.41597222222222219</v>
      </c>
      <c r="U57" s="104">
        <v>5.7166666666666277</v>
      </c>
      <c r="V57" s="105">
        <v>146.99999999999994</v>
      </c>
      <c r="W57" s="106"/>
      <c r="X57" s="113"/>
      <c r="Y57" s="265"/>
      <c r="Z57" s="266"/>
      <c r="AA57" s="111">
        <f>M57-J57</f>
        <v>-473.06122448979499</v>
      </c>
      <c r="AB57" s="103">
        <f>M57/J57</f>
        <v>0.81077551020408201</v>
      </c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2120.0118224320313</v>
      </c>
      <c r="N72" s="139">
        <f>M72/L72</f>
        <v>353.33530373867188</v>
      </c>
      <c r="O72" s="140">
        <f>L72-I72</f>
        <v>0</v>
      </c>
      <c r="P72" s="141">
        <f>N72-K72</f>
        <v>-63.331362927994803</v>
      </c>
      <c r="Q72" s="142">
        <f>N72/K72</f>
        <v>0.84800472897281243</v>
      </c>
      <c r="R72" s="274"/>
      <c r="S72" s="143">
        <f>S56</f>
        <v>0.25277777777777777</v>
      </c>
      <c r="T72" s="144">
        <f>INDEX(T56:T71,COUNTA(T56:T71))</f>
        <v>0.41597222222222219</v>
      </c>
      <c r="U72" s="145"/>
      <c r="V72" s="156"/>
      <c r="W72" s="135"/>
      <c r="X72" s="139"/>
      <c r="Y72" s="261"/>
      <c r="Z72" s="262"/>
      <c r="AA72" s="157">
        <f>M72-J72</f>
        <v>-379.98817756796871</v>
      </c>
      <c r="AB72" s="142">
        <f>M72/J72</f>
        <v>0.84800472897281254</v>
      </c>
      <c r="AC72" s="279"/>
    </row>
    <row r="73" spans="1:29" ht="15.75" customHeight="1">
      <c r="A73" s="280" t="s">
        <v>249</v>
      </c>
      <c r="B73" s="108" t="s">
        <v>111</v>
      </c>
      <c r="C73" s="270" t="s">
        <v>211</v>
      </c>
      <c r="D73" s="271"/>
      <c r="E73" s="158">
        <v>21.45</v>
      </c>
      <c r="F73" s="87">
        <v>3538</v>
      </c>
      <c r="G73" s="159">
        <f t="shared" ref="G73" si="18">E73*F73</f>
        <v>75890.099999999991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2940.1662049861488</v>
      </c>
      <c r="N73" s="163">
        <f>M73/L73</f>
        <v>735.04155124653721</v>
      </c>
      <c r="O73" s="165">
        <f>L73-I73</f>
        <v>0</v>
      </c>
      <c r="P73" s="166">
        <f>N73-K73</f>
        <v>-89.95844875346279</v>
      </c>
      <c r="Q73" s="152">
        <f>N73/K73</f>
        <v>0.89095945605640869</v>
      </c>
      <c r="R73" s="272">
        <f>Q89</f>
        <v>0.89095945605640869</v>
      </c>
      <c r="S73" s="167">
        <v>0.25</v>
      </c>
      <c r="T73" s="168">
        <v>0.3001388888888889</v>
      </c>
      <c r="U73" s="169"/>
      <c r="V73" s="170">
        <v>72.200000000000017</v>
      </c>
      <c r="W73" s="168"/>
      <c r="X73" s="171"/>
      <c r="Y73" s="275"/>
      <c r="Z73" s="276"/>
      <c r="AA73" s="109">
        <f>M73-J73</f>
        <v>-359.83379501385116</v>
      </c>
      <c r="AB73" s="152">
        <f>M73/J73</f>
        <v>0.89095945605640869</v>
      </c>
      <c r="AC73" s="277">
        <f>AB89</f>
        <v>0.89095945605640869</v>
      </c>
    </row>
    <row r="74" spans="1:29" ht="15.75" customHeight="1">
      <c r="A74" s="281"/>
      <c r="B74" s="92"/>
      <c r="C74" s="263"/>
      <c r="D74" s="264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3"/>
      <c r="S74" s="1"/>
      <c r="T74" s="2"/>
      <c r="U74" s="104"/>
      <c r="V74" s="105"/>
      <c r="W74" s="106"/>
      <c r="X74" s="107"/>
      <c r="Y74" s="265"/>
      <c r="Z74" s="266"/>
      <c r="AA74" s="111"/>
      <c r="AB74" s="103"/>
      <c r="AC74" s="278"/>
    </row>
    <row r="75" spans="1:29" ht="15.75" customHeight="1">
      <c r="A75" s="281"/>
      <c r="B75" s="92"/>
      <c r="C75" s="263"/>
      <c r="D75" s="264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3"/>
      <c r="S75" s="1"/>
      <c r="T75" s="2"/>
      <c r="U75" s="104"/>
      <c r="V75" s="105"/>
      <c r="W75" s="106"/>
      <c r="X75" s="113"/>
      <c r="Y75" s="265"/>
      <c r="Z75" s="266"/>
      <c r="AA75" s="111"/>
      <c r="AB75" s="103"/>
      <c r="AC75" s="278"/>
    </row>
    <row r="76" spans="1:29" ht="15.75" customHeight="1">
      <c r="A76" s="281"/>
      <c r="B76" s="92"/>
      <c r="C76" s="263"/>
      <c r="D76" s="264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3"/>
      <c r="S76" s="1"/>
      <c r="T76" s="2"/>
      <c r="U76" s="104"/>
      <c r="V76" s="105"/>
      <c r="W76" s="106"/>
      <c r="X76" s="113"/>
      <c r="Y76" s="265"/>
      <c r="Z76" s="266"/>
      <c r="AA76" s="111"/>
      <c r="AB76" s="103"/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13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2940.1662049861488</v>
      </c>
      <c r="N89" s="139">
        <f>M89/L89</f>
        <v>735.04155124653721</v>
      </c>
      <c r="O89" s="140">
        <f>L89-I89</f>
        <v>0</v>
      </c>
      <c r="P89" s="141">
        <f>N89-K89</f>
        <v>-89.95844875346279</v>
      </c>
      <c r="Q89" s="142">
        <f>N89/K89</f>
        <v>0.89095945605640869</v>
      </c>
      <c r="R89" s="274"/>
      <c r="S89" s="143">
        <f>S73</f>
        <v>0.25</v>
      </c>
      <c r="T89" s="144">
        <f>INDEX(T73:T88,COUNTA(T73:T88))</f>
        <v>0.3001388888888889</v>
      </c>
      <c r="U89" s="145"/>
      <c r="V89" s="156"/>
      <c r="W89" s="135"/>
      <c r="X89" s="139"/>
      <c r="Y89" s="261"/>
      <c r="Z89" s="262"/>
      <c r="AA89" s="157">
        <f>M89-J89</f>
        <v>-359.83379501385116</v>
      </c>
      <c r="AB89" s="142">
        <f>M89/J89</f>
        <v>0.89095945605640869</v>
      </c>
      <c r="AC89" s="279"/>
    </row>
    <row r="90" spans="1:29" ht="15.75" customHeight="1">
      <c r="A90" s="267" t="s">
        <v>114</v>
      </c>
      <c r="B90" s="108" t="s">
        <v>111</v>
      </c>
      <c r="C90" s="270" t="s">
        <v>115</v>
      </c>
      <c r="D90" s="271"/>
      <c r="E90" s="158">
        <v>22.28</v>
      </c>
      <c r="F90" s="87">
        <v>1431</v>
      </c>
      <c r="G90" s="159">
        <f t="shared" ref="G90:G93" si="22">E90*F90</f>
        <v>31882.68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2930.3754266211577</v>
      </c>
      <c r="N90" s="163">
        <f>M90/L90</f>
        <v>586.07508532423151</v>
      </c>
      <c r="O90" s="165">
        <f>L90-I90</f>
        <v>0</v>
      </c>
      <c r="P90" s="166">
        <f>N90-K90</f>
        <v>-73.924914675768491</v>
      </c>
      <c r="Q90" s="152">
        <f>N90/K90</f>
        <v>0.88799255352156292</v>
      </c>
      <c r="R90" s="272">
        <f>Q106</f>
        <v>0.88818860492006768</v>
      </c>
      <c r="S90" s="167">
        <v>0.25</v>
      </c>
      <c r="T90" s="168">
        <v>0.27034722222222224</v>
      </c>
      <c r="U90" s="169"/>
      <c r="V90" s="170">
        <v>29.300000000000026</v>
      </c>
      <c r="W90" s="173"/>
      <c r="X90" s="151"/>
      <c r="Y90" s="275"/>
      <c r="Z90" s="276"/>
      <c r="AA90" s="109">
        <f>M90-J90</f>
        <v>-369.62457337884234</v>
      </c>
      <c r="AB90" s="152">
        <f>M90/J90</f>
        <v>0.88799255352156292</v>
      </c>
      <c r="AC90" s="277">
        <f>AB106</f>
        <v>0.88818860492006768</v>
      </c>
    </row>
    <row r="91" spans="1:29" ht="15.75" customHeight="1">
      <c r="A91" s="268"/>
      <c r="B91" s="92" t="s">
        <v>111</v>
      </c>
      <c r="C91" s="263" t="s">
        <v>116</v>
      </c>
      <c r="D91" s="264"/>
      <c r="E91" s="93">
        <v>17.89</v>
      </c>
      <c r="F91" s="94">
        <v>3554</v>
      </c>
      <c r="G91" s="95">
        <f t="shared" si="22"/>
        <v>63581.060000000005</v>
      </c>
      <c r="H91" s="96"/>
      <c r="I91" s="97">
        <v>4</v>
      </c>
      <c r="J91" s="98">
        <v>3300</v>
      </c>
      <c r="K91" s="99">
        <f t="shared" ref="K91:K93" si="23">J91/I91</f>
        <v>825</v>
      </c>
      <c r="L91" s="100">
        <v>4</v>
      </c>
      <c r="M91" s="98">
        <f>F91/V91*60</f>
        <v>2934.4954128440354</v>
      </c>
      <c r="N91" s="99">
        <f>M91/L91</f>
        <v>733.62385321100885</v>
      </c>
      <c r="O91" s="101">
        <f>L91-I91</f>
        <v>0</v>
      </c>
      <c r="P91" s="102">
        <f>N91-K91</f>
        <v>-91.37614678899115</v>
      </c>
      <c r="Q91" s="103">
        <f>N91/K91</f>
        <v>0.88924103419516221</v>
      </c>
      <c r="R91" s="273"/>
      <c r="S91" s="1">
        <v>0.27384259259259258</v>
      </c>
      <c r="T91" s="2">
        <v>0.32430555555555557</v>
      </c>
      <c r="U91" s="104">
        <v>5.0333333333332941</v>
      </c>
      <c r="V91" s="105">
        <v>72.6666666666667</v>
      </c>
      <c r="W91" s="106"/>
      <c r="X91" s="107"/>
      <c r="Y91" s="265"/>
      <c r="Z91" s="266"/>
      <c r="AA91" s="111">
        <f>M91-J91</f>
        <v>-365.5045871559646</v>
      </c>
      <c r="AB91" s="103">
        <f>M91/J91</f>
        <v>0.88924103419516221</v>
      </c>
      <c r="AC91" s="278"/>
    </row>
    <row r="92" spans="1:29" ht="15.75" customHeight="1">
      <c r="A92" s="268"/>
      <c r="B92" s="92" t="s">
        <v>111</v>
      </c>
      <c r="C92" s="263" t="s">
        <v>250</v>
      </c>
      <c r="D92" s="264"/>
      <c r="E92" s="93">
        <v>21.45</v>
      </c>
      <c r="F92" s="94">
        <v>5500</v>
      </c>
      <c r="G92" s="95">
        <f t="shared" si="22"/>
        <v>117975</v>
      </c>
      <c r="H92" s="96"/>
      <c r="I92" s="97">
        <v>3</v>
      </c>
      <c r="J92" s="98">
        <v>3300</v>
      </c>
      <c r="K92" s="99">
        <f t="shared" si="23"/>
        <v>1100</v>
      </c>
      <c r="L92" s="100">
        <v>3</v>
      </c>
      <c r="M92" s="98">
        <f>F92/V92*60</f>
        <v>2930.2945093976623</v>
      </c>
      <c r="N92" s="99">
        <f>M92/L92</f>
        <v>976.76483646588747</v>
      </c>
      <c r="O92" s="101">
        <f>L92-I92</f>
        <v>0</v>
      </c>
      <c r="P92" s="102">
        <f>N92-K92</f>
        <v>-123.23516353411253</v>
      </c>
      <c r="Q92" s="103">
        <f>N92/K92</f>
        <v>0.88796803315080675</v>
      </c>
      <c r="R92" s="273"/>
      <c r="S92" s="1">
        <v>0.32873842592592595</v>
      </c>
      <c r="T92" s="2">
        <v>0.40694444444444444</v>
      </c>
      <c r="U92" s="104">
        <v>6.3833333333333453</v>
      </c>
      <c r="V92" s="105">
        <v>112.61666666666663</v>
      </c>
      <c r="W92" s="106"/>
      <c r="X92" s="107"/>
      <c r="Y92" s="265"/>
      <c r="Z92" s="266"/>
      <c r="AA92" s="111">
        <f>M92-J92</f>
        <v>-369.7054906023377</v>
      </c>
      <c r="AB92" s="103">
        <f>M92/J92</f>
        <v>0.88796803315080675</v>
      </c>
      <c r="AC92" s="278"/>
    </row>
    <row r="93" spans="1:29" ht="15.75" customHeight="1">
      <c r="A93" s="268"/>
      <c r="B93" s="92" t="s">
        <v>111</v>
      </c>
      <c r="C93" s="263" t="s">
        <v>117</v>
      </c>
      <c r="D93" s="264"/>
      <c r="E93" s="93">
        <v>16.66</v>
      </c>
      <c r="F93" s="94">
        <v>5831</v>
      </c>
      <c r="G93" s="95">
        <f t="shared" si="22"/>
        <v>97144.46</v>
      </c>
      <c r="H93" s="96"/>
      <c r="I93" s="97">
        <v>4</v>
      </c>
      <c r="J93" s="98">
        <v>3300</v>
      </c>
      <c r="K93" s="99">
        <f t="shared" si="23"/>
        <v>825</v>
      </c>
      <c r="L93" s="100">
        <v>4</v>
      </c>
      <c r="M93" s="98">
        <f>F93/V93*60</f>
        <v>2928.9242360820399</v>
      </c>
      <c r="N93" s="99">
        <f>M93/L93</f>
        <v>732.23105902050997</v>
      </c>
      <c r="O93" s="101">
        <f>L93-I93</f>
        <v>0</v>
      </c>
      <c r="P93" s="102">
        <f>N93-K93</f>
        <v>-92.768940979490026</v>
      </c>
      <c r="Q93" s="103">
        <f>N93/K93</f>
        <v>0.88755279881273941</v>
      </c>
      <c r="R93" s="273"/>
      <c r="S93" s="1">
        <v>0.41180555555555548</v>
      </c>
      <c r="T93" s="2">
        <v>0.49475694444444446</v>
      </c>
      <c r="U93" s="104">
        <v>6.9999999999998952</v>
      </c>
      <c r="V93" s="105">
        <v>119.45000000000013</v>
      </c>
      <c r="W93" s="106"/>
      <c r="X93" s="107"/>
      <c r="Y93" s="265"/>
      <c r="Z93" s="266"/>
      <c r="AA93" s="111">
        <f>M93-J93</f>
        <v>-371.0757639179601</v>
      </c>
      <c r="AB93" s="103">
        <f>M93/J93</f>
        <v>0.88755279881273941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07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07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07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07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07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24">AVERAGE(I90:I105)</f>
        <v>4</v>
      </c>
      <c r="J106" s="138">
        <f t="shared" si="24"/>
        <v>3300</v>
      </c>
      <c r="K106" s="139">
        <f t="shared" ref="K106" si="25">J106/I106</f>
        <v>825</v>
      </c>
      <c r="L106" s="137">
        <f t="shared" ref="L106:M106" si="26">AVERAGE(L90:L105)</f>
        <v>4</v>
      </c>
      <c r="M106" s="138">
        <f t="shared" si="26"/>
        <v>2931.0223962362234</v>
      </c>
      <c r="N106" s="139">
        <f>M106/L106</f>
        <v>732.75559905905584</v>
      </c>
      <c r="O106" s="140">
        <f>L106-I106</f>
        <v>0</v>
      </c>
      <c r="P106" s="141">
        <f>N106-K106</f>
        <v>-92.244400940944161</v>
      </c>
      <c r="Q106" s="142">
        <f>N106/K106</f>
        <v>0.88818860492006768</v>
      </c>
      <c r="R106" s="274"/>
      <c r="S106" s="143">
        <f>S90</f>
        <v>0.25</v>
      </c>
      <c r="T106" s="144">
        <f>INDEX(T90:T105,COUNTA(T90:T105))</f>
        <v>0.49475694444444446</v>
      </c>
      <c r="U106" s="145"/>
      <c r="V106" s="156"/>
      <c r="W106" s="89"/>
      <c r="X106" s="91"/>
      <c r="Y106" s="261"/>
      <c r="Z106" s="262"/>
      <c r="AA106" s="157">
        <f>M106-J106</f>
        <v>-368.97760376377664</v>
      </c>
      <c r="AB106" s="142">
        <f>M106/J106</f>
        <v>0.88818860492006768</v>
      </c>
      <c r="AC106" s="279"/>
    </row>
    <row r="107" spans="1:29" ht="15.75" customHeight="1">
      <c r="A107" s="280" t="s">
        <v>60</v>
      </c>
      <c r="B107" s="108" t="s">
        <v>111</v>
      </c>
      <c r="C107" s="270" t="s">
        <v>194</v>
      </c>
      <c r="D107" s="271"/>
      <c r="E107" s="158">
        <v>18.18</v>
      </c>
      <c r="F107" s="87">
        <v>1996</v>
      </c>
      <c r="G107" s="159">
        <f t="shared" ref="G107:G110" si="27">E107*F107</f>
        <v>36287.279999999999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3091.9104991394152</v>
      </c>
      <c r="N107" s="163">
        <f>M107/L107</f>
        <v>1030.6368330464718</v>
      </c>
      <c r="O107" s="165">
        <f>L107-I107</f>
        <v>0</v>
      </c>
      <c r="P107" s="166">
        <f>N107-K107</f>
        <v>-169.36316695352821</v>
      </c>
      <c r="Q107" s="152">
        <f>N107/K107</f>
        <v>0.85886402753872648</v>
      </c>
      <c r="R107" s="272">
        <f>Q123</f>
        <v>0.86612740520569509</v>
      </c>
      <c r="S107" s="167">
        <v>0.16685185185185186</v>
      </c>
      <c r="T107" s="168">
        <v>0.19375000000000001</v>
      </c>
      <c r="U107" s="169"/>
      <c r="V107" s="170">
        <v>38.733333333333327</v>
      </c>
      <c r="W107" s="173"/>
      <c r="X107" s="151"/>
      <c r="Y107" s="275"/>
      <c r="Z107" s="276"/>
      <c r="AA107" s="109">
        <f>M107-J107</f>
        <v>-508.08950086058485</v>
      </c>
      <c r="AB107" s="152">
        <f>M107/J107</f>
        <v>0.85886402753872648</v>
      </c>
      <c r="AC107" s="277">
        <f>AB123</f>
        <v>0.86612740520569509</v>
      </c>
    </row>
    <row r="108" spans="1:29" ht="15.75" customHeight="1">
      <c r="A108" s="281"/>
      <c r="B108" s="92" t="s">
        <v>111</v>
      </c>
      <c r="C108" s="263" t="s">
        <v>118</v>
      </c>
      <c r="D108" s="264"/>
      <c r="E108" s="93">
        <v>18.18</v>
      </c>
      <c r="F108" s="94">
        <v>2790</v>
      </c>
      <c r="G108" s="95">
        <f t="shared" si="27"/>
        <v>50722.2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3096.1775585696669</v>
      </c>
      <c r="N108" s="99">
        <f>M108/L108</f>
        <v>1032.059186189889</v>
      </c>
      <c r="O108" s="101">
        <f>L108-I108</f>
        <v>0</v>
      </c>
      <c r="P108" s="102">
        <f>N108-K108</f>
        <v>-167.94081381011097</v>
      </c>
      <c r="Q108" s="103">
        <f>N108/K108</f>
        <v>0.86004932182490756</v>
      </c>
      <c r="R108" s="273"/>
      <c r="S108" s="1">
        <v>0.20624999999999999</v>
      </c>
      <c r="T108" s="2">
        <v>0.24379629629629629</v>
      </c>
      <c r="U108" s="104">
        <v>17.999999999999975</v>
      </c>
      <c r="V108" s="105">
        <v>54.06666666666667</v>
      </c>
      <c r="W108" s="106"/>
      <c r="X108" s="107"/>
      <c r="Y108" s="265"/>
      <c r="Z108" s="266"/>
      <c r="AA108" s="111">
        <f>M108-J108</f>
        <v>-503.82244143033313</v>
      </c>
      <c r="AB108" s="103">
        <f>M108/J108</f>
        <v>0.86004932182490745</v>
      </c>
      <c r="AC108" s="278"/>
    </row>
    <row r="109" spans="1:29" ht="15.75" customHeight="1">
      <c r="A109" s="281"/>
      <c r="B109" s="92" t="s">
        <v>111</v>
      </c>
      <c r="C109" s="263" t="s">
        <v>195</v>
      </c>
      <c r="D109" s="264"/>
      <c r="E109" s="93">
        <v>14.28</v>
      </c>
      <c r="F109" s="94">
        <v>7323</v>
      </c>
      <c r="G109" s="95">
        <f t="shared" si="27"/>
        <v>104572.44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3098.2254083911139</v>
      </c>
      <c r="N109" s="99">
        <f>M109/L109</f>
        <v>1032.741802797038</v>
      </c>
      <c r="O109" s="101">
        <f>L109-I109</f>
        <v>0</v>
      </c>
      <c r="P109" s="102">
        <f>N109-K109</f>
        <v>-167.25819720296204</v>
      </c>
      <c r="Q109" s="103">
        <f>N109/K109</f>
        <v>0.86061816899753163</v>
      </c>
      <c r="R109" s="273"/>
      <c r="S109" s="1">
        <v>0.25707175925925924</v>
      </c>
      <c r="T109" s="2">
        <v>0.35555555555555557</v>
      </c>
      <c r="U109" s="104">
        <v>19.116666666666646</v>
      </c>
      <c r="V109" s="105">
        <v>141.81666666666672</v>
      </c>
      <c r="W109" s="106"/>
      <c r="X109" s="107"/>
      <c r="Y109" s="265"/>
      <c r="Z109" s="266"/>
      <c r="AA109" s="111">
        <f>M109-J109</f>
        <v>-501.77459160888611</v>
      </c>
      <c r="AB109" s="103">
        <f>M109/J109</f>
        <v>0.86061816899753163</v>
      </c>
      <c r="AC109" s="278"/>
    </row>
    <row r="110" spans="1:29" ht="15.75" customHeight="1">
      <c r="A110" s="281"/>
      <c r="B110" s="92" t="s">
        <v>111</v>
      </c>
      <c r="C110" s="263" t="s">
        <v>112</v>
      </c>
      <c r="D110" s="264"/>
      <c r="E110" s="93">
        <v>14.03</v>
      </c>
      <c r="F110" s="94">
        <v>6319</v>
      </c>
      <c r="G110" s="95">
        <f t="shared" si="27"/>
        <v>88655.569999999992</v>
      </c>
      <c r="H110" s="96"/>
      <c r="I110" s="97">
        <v>3</v>
      </c>
      <c r="J110" s="98">
        <v>3000</v>
      </c>
      <c r="K110" s="99">
        <f t="shared" si="28"/>
        <v>1000</v>
      </c>
      <c r="L110" s="100">
        <v>3</v>
      </c>
      <c r="M110" s="98">
        <f>F110/V110*60</f>
        <v>2666.244725738396</v>
      </c>
      <c r="N110" s="99">
        <f>M110/L110</f>
        <v>888.74824191279868</v>
      </c>
      <c r="O110" s="101">
        <f>L110-I110</f>
        <v>0</v>
      </c>
      <c r="P110" s="102">
        <f>N110-K110</f>
        <v>-111.25175808720132</v>
      </c>
      <c r="Q110" s="103">
        <f>N110/K110</f>
        <v>0.88874824191279866</v>
      </c>
      <c r="R110" s="273"/>
      <c r="S110" s="1">
        <v>0.36736111111111108</v>
      </c>
      <c r="T110" s="2">
        <v>0.46611111111111109</v>
      </c>
      <c r="U110" s="104">
        <v>16.99999999999994</v>
      </c>
      <c r="V110" s="105">
        <v>142.20000000000002</v>
      </c>
      <c r="W110" s="106"/>
      <c r="X110" s="107"/>
      <c r="Y110" s="265"/>
      <c r="Z110" s="266"/>
      <c r="AA110" s="111">
        <f>M110-J110</f>
        <v>-333.75527426160397</v>
      </c>
      <c r="AB110" s="103">
        <f>M110/J110</f>
        <v>0.88874824191279866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07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07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07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3450</v>
      </c>
      <c r="K123" s="139">
        <f t="shared" ref="K123" si="30">J123/I123</f>
        <v>1150</v>
      </c>
      <c r="L123" s="137">
        <f t="shared" ref="L123:M123" si="31">AVERAGE(L107:L122)</f>
        <v>3</v>
      </c>
      <c r="M123" s="138">
        <f t="shared" si="31"/>
        <v>2988.1395479596481</v>
      </c>
      <c r="N123" s="139">
        <f t="shared" ref="N123:N129" si="32">M123/L123</f>
        <v>996.04651598654937</v>
      </c>
      <c r="O123" s="140">
        <f t="shared" ref="O123:O129" si="33">L123-I123</f>
        <v>0</v>
      </c>
      <c r="P123" s="141">
        <f t="shared" ref="P123:P129" si="34">N123-K123</f>
        <v>-153.95348401345063</v>
      </c>
      <c r="Q123" s="142">
        <f t="shared" ref="Q123:Q129" si="35">N123/K123</f>
        <v>0.86612740520569509</v>
      </c>
      <c r="R123" s="274"/>
      <c r="S123" s="143">
        <f>S107</f>
        <v>0.16685185185185186</v>
      </c>
      <c r="T123" s="144">
        <f>INDEX(T107:T122,COUNTA(T107:T122))</f>
        <v>0.46611111111111109</v>
      </c>
      <c r="U123" s="145"/>
      <c r="V123" s="156"/>
      <c r="W123" s="89"/>
      <c r="X123" s="91"/>
      <c r="Y123" s="261"/>
      <c r="Z123" s="262"/>
      <c r="AA123" s="157">
        <f t="shared" ref="AA123:AA129" si="36">M123-J123</f>
        <v>-461.8604520403519</v>
      </c>
      <c r="AB123" s="142">
        <f t="shared" ref="AB123:AB129" si="37">M123/J123</f>
        <v>0.86612740520569509</v>
      </c>
      <c r="AC123" s="279"/>
    </row>
    <row r="124" spans="1:29" ht="15.75" customHeight="1">
      <c r="A124" s="267" t="s">
        <v>67</v>
      </c>
      <c r="B124" s="108" t="s">
        <v>111</v>
      </c>
      <c r="C124" s="270" t="s">
        <v>120</v>
      </c>
      <c r="D124" s="271"/>
      <c r="E124" s="158">
        <v>25.03</v>
      </c>
      <c r="F124" s="87">
        <v>2158</v>
      </c>
      <c r="G124" s="159">
        <f t="shared" ref="G124:G129" si="38">E124*F124</f>
        <v>54014.740000000005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 t="shared" ref="M124:M129" si="39">F124/V124*60</f>
        <v>2902.0545386626841</v>
      </c>
      <c r="N124" s="163">
        <f t="shared" si="32"/>
        <v>725.51363466567102</v>
      </c>
      <c r="O124" s="165">
        <f t="shared" si="33"/>
        <v>0</v>
      </c>
      <c r="P124" s="166">
        <f t="shared" si="34"/>
        <v>-99.48636533432898</v>
      </c>
      <c r="Q124" s="152">
        <f t="shared" si="35"/>
        <v>0.87941046626141939</v>
      </c>
      <c r="R124" s="272">
        <f>Q140</f>
        <v>0.88287815439963357</v>
      </c>
      <c r="S124" s="167">
        <v>0.16693287037037038</v>
      </c>
      <c r="T124" s="168">
        <v>0.19791666666666666</v>
      </c>
      <c r="U124" s="169"/>
      <c r="V124" s="170">
        <v>44.616666666666632</v>
      </c>
      <c r="W124" s="168"/>
      <c r="X124" s="171"/>
      <c r="Y124" s="275"/>
      <c r="Z124" s="276"/>
      <c r="AA124" s="109">
        <f t="shared" si="36"/>
        <v>-397.94546133731592</v>
      </c>
      <c r="AB124" s="152">
        <f t="shared" si="37"/>
        <v>0.87941046626141939</v>
      </c>
      <c r="AC124" s="277">
        <f>AB140</f>
        <v>0.88287815439963357</v>
      </c>
    </row>
    <row r="125" spans="1:29" ht="15.75" customHeight="1">
      <c r="A125" s="268"/>
      <c r="B125" s="92" t="s">
        <v>111</v>
      </c>
      <c r="C125" s="263" t="s">
        <v>207</v>
      </c>
      <c r="D125" s="264"/>
      <c r="E125" s="93">
        <v>25.45</v>
      </c>
      <c r="F125" s="94">
        <v>1785</v>
      </c>
      <c r="G125" s="95">
        <f t="shared" si="38"/>
        <v>45428.25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 t="shared" si="39"/>
        <v>2902.439024390243</v>
      </c>
      <c r="N125" s="99">
        <f t="shared" si="32"/>
        <v>725.60975609756076</v>
      </c>
      <c r="O125" s="101">
        <f t="shared" si="33"/>
        <v>0</v>
      </c>
      <c r="P125" s="102">
        <f t="shared" si="34"/>
        <v>-99.390243902439238</v>
      </c>
      <c r="Q125" s="103">
        <f t="shared" si="35"/>
        <v>0.87952697708795247</v>
      </c>
      <c r="R125" s="273"/>
      <c r="S125" s="1">
        <v>0.20770833333333333</v>
      </c>
      <c r="T125" s="2">
        <v>0.23333333333333334</v>
      </c>
      <c r="U125" s="104">
        <v>14.100000000000005</v>
      </c>
      <c r="V125" s="105">
        <v>36.900000000000013</v>
      </c>
      <c r="W125" s="106"/>
      <c r="X125" s="113"/>
      <c r="Y125" s="265"/>
      <c r="Z125" s="266"/>
      <c r="AA125" s="111">
        <f t="shared" si="36"/>
        <v>-397.56097560975695</v>
      </c>
      <c r="AB125" s="103">
        <f t="shared" si="37"/>
        <v>0.87952697708795247</v>
      </c>
      <c r="AC125" s="278"/>
    </row>
    <row r="126" spans="1:29" ht="15.75" customHeight="1">
      <c r="A126" s="268"/>
      <c r="B126" s="92" t="s">
        <v>111</v>
      </c>
      <c r="C126" s="263" t="s">
        <v>208</v>
      </c>
      <c r="D126" s="264"/>
      <c r="E126" s="93">
        <v>26.73</v>
      </c>
      <c r="F126" s="94">
        <v>583</v>
      </c>
      <c r="G126" s="95">
        <f t="shared" si="38"/>
        <v>15583.59</v>
      </c>
      <c r="H126" s="96"/>
      <c r="I126" s="97">
        <v>4</v>
      </c>
      <c r="J126" s="98">
        <v>3300</v>
      </c>
      <c r="K126" s="99">
        <f t="shared" si="28"/>
        <v>825</v>
      </c>
      <c r="L126" s="100">
        <v>4</v>
      </c>
      <c r="M126" s="98">
        <f t="shared" si="39"/>
        <v>2898.8950276243008</v>
      </c>
      <c r="N126" s="99">
        <f t="shared" si="32"/>
        <v>724.72375690607521</v>
      </c>
      <c r="O126" s="101">
        <f t="shared" si="33"/>
        <v>0</v>
      </c>
      <c r="P126" s="102">
        <f t="shared" si="34"/>
        <v>-100.27624309392479</v>
      </c>
      <c r="Q126" s="103">
        <f t="shared" si="35"/>
        <v>0.87845303867403057</v>
      </c>
      <c r="R126" s="273"/>
      <c r="S126" s="1">
        <v>0.24513888888888888</v>
      </c>
      <c r="T126" s="2">
        <v>0.25351851851851853</v>
      </c>
      <c r="U126" s="104">
        <v>16.999999999999979</v>
      </c>
      <c r="V126" s="105">
        <v>12.066666666666702</v>
      </c>
      <c r="W126" s="106"/>
      <c r="X126" s="113"/>
      <c r="Y126" s="265"/>
      <c r="Z126" s="266"/>
      <c r="AA126" s="111">
        <f t="shared" si="36"/>
        <v>-401.10497237569916</v>
      </c>
      <c r="AB126" s="103">
        <f t="shared" si="37"/>
        <v>0.87845303867403057</v>
      </c>
      <c r="AC126" s="278"/>
    </row>
    <row r="127" spans="1:29" ht="15.75" customHeight="1">
      <c r="A127" s="268"/>
      <c r="B127" s="92" t="s">
        <v>111</v>
      </c>
      <c r="C127" s="263" t="s">
        <v>206</v>
      </c>
      <c r="D127" s="264"/>
      <c r="E127" s="93">
        <v>30</v>
      </c>
      <c r="F127" s="94">
        <v>2689</v>
      </c>
      <c r="G127" s="95">
        <f t="shared" si="38"/>
        <v>80670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 t="shared" si="39"/>
        <v>2677.1017699115041</v>
      </c>
      <c r="N127" s="99">
        <f t="shared" si="32"/>
        <v>669.27544247787603</v>
      </c>
      <c r="O127" s="101">
        <f t="shared" si="33"/>
        <v>0</v>
      </c>
      <c r="P127" s="102">
        <f t="shared" si="34"/>
        <v>-80.724557522123973</v>
      </c>
      <c r="Q127" s="103">
        <f t="shared" si="35"/>
        <v>0.89236725663716798</v>
      </c>
      <c r="R127" s="273"/>
      <c r="S127" s="1">
        <v>0.26597222222222222</v>
      </c>
      <c r="T127" s="2">
        <v>0.30782407407407408</v>
      </c>
      <c r="U127" s="104">
        <v>17.933333333333312</v>
      </c>
      <c r="V127" s="105">
        <v>60.26666666666668</v>
      </c>
      <c r="W127" s="106"/>
      <c r="X127" s="107"/>
      <c r="Y127" s="265"/>
      <c r="Z127" s="266"/>
      <c r="AA127" s="111">
        <f t="shared" si="36"/>
        <v>-322.89823008849589</v>
      </c>
      <c r="AB127" s="103">
        <f t="shared" si="37"/>
        <v>0.89236725663716798</v>
      </c>
      <c r="AC127" s="278"/>
    </row>
    <row r="128" spans="1:29" ht="15.75" customHeight="1">
      <c r="A128" s="268"/>
      <c r="B128" s="92" t="s">
        <v>111</v>
      </c>
      <c r="C128" s="263" t="s">
        <v>119</v>
      </c>
      <c r="D128" s="264"/>
      <c r="E128" s="93">
        <v>24.82</v>
      </c>
      <c r="F128" s="94">
        <v>2279</v>
      </c>
      <c r="G128" s="95">
        <f t="shared" si="38"/>
        <v>56564.78</v>
      </c>
      <c r="H128" s="113"/>
      <c r="I128" s="97">
        <v>4</v>
      </c>
      <c r="J128" s="98">
        <v>3300</v>
      </c>
      <c r="K128" s="99">
        <f t="shared" si="28"/>
        <v>825</v>
      </c>
      <c r="L128" s="114">
        <v>4</v>
      </c>
      <c r="M128" s="98">
        <f t="shared" si="39"/>
        <v>2894.989414255474</v>
      </c>
      <c r="N128" s="99">
        <f t="shared" si="32"/>
        <v>723.7473535638685</v>
      </c>
      <c r="O128" s="101">
        <f t="shared" si="33"/>
        <v>0</v>
      </c>
      <c r="P128" s="102">
        <f t="shared" si="34"/>
        <v>-101.2526464361315</v>
      </c>
      <c r="Q128" s="103">
        <f t="shared" si="35"/>
        <v>0.87726951947135579</v>
      </c>
      <c r="R128" s="273"/>
      <c r="S128" s="1">
        <v>0.31805555555555559</v>
      </c>
      <c r="T128" s="2">
        <v>0.35085648148148146</v>
      </c>
      <c r="U128" s="104">
        <v>14.733333333333372</v>
      </c>
      <c r="V128" s="105">
        <v>47.233333333333256</v>
      </c>
      <c r="W128" s="106"/>
      <c r="X128" s="107"/>
      <c r="Y128" s="265"/>
      <c r="Z128" s="266"/>
      <c r="AA128" s="111">
        <f t="shared" si="36"/>
        <v>-405.010585744526</v>
      </c>
      <c r="AB128" s="103">
        <f t="shared" si="37"/>
        <v>0.87726951947135579</v>
      </c>
      <c r="AC128" s="278"/>
    </row>
    <row r="129" spans="1:29" ht="15.75" customHeight="1">
      <c r="A129" s="268"/>
      <c r="B129" s="92" t="s">
        <v>111</v>
      </c>
      <c r="C129" s="263" t="s">
        <v>121</v>
      </c>
      <c r="D129" s="264"/>
      <c r="E129" s="93">
        <v>30</v>
      </c>
      <c r="F129" s="94">
        <v>3784</v>
      </c>
      <c r="G129" s="115">
        <f t="shared" si="38"/>
        <v>113520</v>
      </c>
      <c r="H129" s="116"/>
      <c r="I129" s="97">
        <v>3</v>
      </c>
      <c r="J129" s="98">
        <v>3000</v>
      </c>
      <c r="K129" s="99">
        <f t="shared" si="28"/>
        <v>1000</v>
      </c>
      <c r="L129" s="100">
        <v>3</v>
      </c>
      <c r="M129" s="98">
        <f t="shared" si="39"/>
        <v>2675.7807896287568</v>
      </c>
      <c r="N129" s="99">
        <f t="shared" si="32"/>
        <v>891.9269298762523</v>
      </c>
      <c r="O129" s="101">
        <f t="shared" si="33"/>
        <v>0</v>
      </c>
      <c r="P129" s="102">
        <f t="shared" si="34"/>
        <v>-108.0730701237477</v>
      </c>
      <c r="Q129" s="103">
        <f t="shared" si="35"/>
        <v>0.89192692987625233</v>
      </c>
      <c r="R129" s="273"/>
      <c r="S129" s="1">
        <v>0.36329861111111111</v>
      </c>
      <c r="T129" s="2">
        <v>0.42222222222222222</v>
      </c>
      <c r="U129" s="104">
        <v>17.916666666666696</v>
      </c>
      <c r="V129" s="105">
        <v>84.85</v>
      </c>
      <c r="W129" s="106"/>
      <c r="X129" s="4"/>
      <c r="Y129" s="265"/>
      <c r="Z129" s="266"/>
      <c r="AA129" s="111">
        <f t="shared" si="36"/>
        <v>-324.21921037124321</v>
      </c>
      <c r="AB129" s="103">
        <f t="shared" si="37"/>
        <v>0.89192692987625222</v>
      </c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0">AVERAGE(I124:I139)</f>
        <v>3.8333333333333335</v>
      </c>
      <c r="J140" s="138">
        <f t="shared" si="40"/>
        <v>3200</v>
      </c>
      <c r="K140" s="139">
        <f t="shared" ref="K140" si="41">J140/I140</f>
        <v>834.78260869565213</v>
      </c>
      <c r="L140" s="137">
        <f t="shared" ref="L140:M140" si="42">AVERAGE(L124:L139)</f>
        <v>3.8333333333333335</v>
      </c>
      <c r="M140" s="138">
        <f t="shared" si="42"/>
        <v>2825.2100940788273</v>
      </c>
      <c r="N140" s="139">
        <f>M140/L140</f>
        <v>737.01132889012888</v>
      </c>
      <c r="O140" s="140">
        <f>L140-I140</f>
        <v>0</v>
      </c>
      <c r="P140" s="141">
        <f>N140-K140</f>
        <v>-97.77127980552325</v>
      </c>
      <c r="Q140" s="142">
        <f>N140/K140</f>
        <v>0.88287815439963357</v>
      </c>
      <c r="R140" s="274"/>
      <c r="S140" s="143">
        <f>S124</f>
        <v>0.16693287037037038</v>
      </c>
      <c r="T140" s="144">
        <f>INDEX(T124:T139,COUNTA(T124:T139))</f>
        <v>0.42222222222222222</v>
      </c>
      <c r="U140" s="145"/>
      <c r="V140" s="156"/>
      <c r="W140" s="135"/>
      <c r="X140" s="139"/>
      <c r="Y140" s="261"/>
      <c r="Z140" s="262"/>
      <c r="AA140" s="157">
        <f>M140-J140</f>
        <v>-374.7899059211727</v>
      </c>
      <c r="AB140" s="142">
        <f>M140/J140</f>
        <v>0.88287815439963357</v>
      </c>
      <c r="AC140" s="279"/>
    </row>
    <row r="141" spans="1:29" ht="15.75" customHeight="1">
      <c r="A141" s="280" t="s">
        <v>122</v>
      </c>
      <c r="B141" s="108" t="s">
        <v>111</v>
      </c>
      <c r="C141" s="270" t="s">
        <v>209</v>
      </c>
      <c r="D141" s="271"/>
      <c r="E141" s="158">
        <v>13.42</v>
      </c>
      <c r="F141" s="87">
        <v>502</v>
      </c>
      <c r="G141" s="159">
        <f t="shared" ref="G141:G144" si="43">E141*F141</f>
        <v>6736.84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3164.9737302977246</v>
      </c>
      <c r="N141" s="163">
        <f>M141/L141</f>
        <v>527.49562171628747</v>
      </c>
      <c r="O141" s="165">
        <f>L141-I141</f>
        <v>0</v>
      </c>
      <c r="P141" s="166">
        <f>N141-K141</f>
        <v>-72.504378283712526</v>
      </c>
      <c r="Q141" s="152">
        <f>N141/K141</f>
        <v>0.8791593695271458</v>
      </c>
      <c r="R141" s="272">
        <f>Q157</f>
        <v>0.86917669401541164</v>
      </c>
      <c r="S141" s="167">
        <v>0.7086689814814815</v>
      </c>
      <c r="T141" s="168">
        <v>0.71527777777777779</v>
      </c>
      <c r="U141" s="169"/>
      <c r="V141" s="170">
        <v>9.5166666666666622</v>
      </c>
      <c r="W141" s="168"/>
      <c r="X141" s="171"/>
      <c r="Y141" s="275"/>
      <c r="Z141" s="276"/>
      <c r="AA141" s="109">
        <f>M141-J141</f>
        <v>-435.02626970227539</v>
      </c>
      <c r="AB141" s="152">
        <f>M141/J141</f>
        <v>0.87915936952714568</v>
      </c>
      <c r="AC141" s="277">
        <f>AB157</f>
        <v>0.86917669401541164</v>
      </c>
    </row>
    <row r="142" spans="1:29" ht="15.75" customHeight="1">
      <c r="A142" s="281"/>
      <c r="B142" s="92" t="s">
        <v>104</v>
      </c>
      <c r="C142" s="263" t="s">
        <v>224</v>
      </c>
      <c r="D142" s="264"/>
      <c r="E142" s="93">
        <v>25.64</v>
      </c>
      <c r="F142" s="94">
        <v>2032</v>
      </c>
      <c r="G142" s="95">
        <f t="shared" si="43"/>
        <v>52100.480000000003</v>
      </c>
      <c r="H142" s="96"/>
      <c r="I142" s="97">
        <v>11</v>
      </c>
      <c r="J142" s="98">
        <v>3600</v>
      </c>
      <c r="K142" s="99">
        <f t="shared" si="28"/>
        <v>327.27272727272725</v>
      </c>
      <c r="L142" s="100">
        <v>11</v>
      </c>
      <c r="M142" s="98">
        <f>F142/V142*60</f>
        <v>3134.1902313624673</v>
      </c>
      <c r="N142" s="99">
        <f>M142/L142</f>
        <v>284.92638466931521</v>
      </c>
      <c r="O142" s="101">
        <f>L142-I142</f>
        <v>0</v>
      </c>
      <c r="P142" s="102">
        <f>N142-K142</f>
        <v>-42.34634260341204</v>
      </c>
      <c r="Q142" s="103">
        <f>N142/K142</f>
        <v>0.87060839760068542</v>
      </c>
      <c r="R142" s="273"/>
      <c r="S142" s="1">
        <v>0.72020833333333334</v>
      </c>
      <c r="T142" s="2">
        <v>0.74722222222222223</v>
      </c>
      <c r="U142" s="104">
        <v>7.0999999999999908</v>
      </c>
      <c r="V142" s="105">
        <v>38.900000000000006</v>
      </c>
      <c r="W142" s="106"/>
      <c r="X142" s="113"/>
      <c r="Y142" s="265"/>
      <c r="Z142" s="266"/>
      <c r="AA142" s="111">
        <f>M142-J142</f>
        <v>-465.80976863753267</v>
      </c>
      <c r="AB142" s="103">
        <f>M142/J142</f>
        <v>0.87060839760068542</v>
      </c>
      <c r="AC142" s="278"/>
    </row>
    <row r="143" spans="1:29" ht="15.75" customHeight="1">
      <c r="A143" s="281"/>
      <c r="B143" s="92" t="s">
        <v>104</v>
      </c>
      <c r="C143" s="263" t="s">
        <v>123</v>
      </c>
      <c r="D143" s="264"/>
      <c r="E143" s="93">
        <v>29.52</v>
      </c>
      <c r="F143" s="94">
        <v>2497</v>
      </c>
      <c r="G143" s="95">
        <f t="shared" si="43"/>
        <v>73711.44</v>
      </c>
      <c r="H143" s="96"/>
      <c r="I143" s="97">
        <v>17</v>
      </c>
      <c r="J143" s="98">
        <v>3600</v>
      </c>
      <c r="K143" s="99">
        <f t="shared" si="28"/>
        <v>211.76470588235293</v>
      </c>
      <c r="L143" s="100">
        <v>17</v>
      </c>
      <c r="M143" s="98">
        <f>F143/V143*60</f>
        <v>3107.2243346007622</v>
      </c>
      <c r="N143" s="99">
        <f>M143/L143</f>
        <v>182.77790203533894</v>
      </c>
      <c r="O143" s="101">
        <f>L143-I143</f>
        <v>0</v>
      </c>
      <c r="P143" s="102">
        <f>N143-K143</f>
        <v>-28.986803847013988</v>
      </c>
      <c r="Q143" s="103">
        <f>N143/K143</f>
        <v>0.86311787072243396</v>
      </c>
      <c r="R143" s="273"/>
      <c r="S143" s="1">
        <v>0.75069444444444444</v>
      </c>
      <c r="T143" s="2">
        <v>0.78417824074074072</v>
      </c>
      <c r="U143" s="104">
        <v>4.9999999999999822</v>
      </c>
      <c r="V143" s="105">
        <v>48.21666666666664</v>
      </c>
      <c r="W143" s="106"/>
      <c r="X143" s="113"/>
      <c r="Y143" s="265"/>
      <c r="Z143" s="266"/>
      <c r="AA143" s="111">
        <f>M143-J143</f>
        <v>-492.77566539923782</v>
      </c>
      <c r="AB143" s="103">
        <f>M143/J143</f>
        <v>0.86311787072243396</v>
      </c>
      <c r="AC143" s="278"/>
    </row>
    <row r="144" spans="1:29" ht="15.75" customHeight="1">
      <c r="A144" s="281"/>
      <c r="B144" s="92" t="s">
        <v>104</v>
      </c>
      <c r="C144" s="263" t="s">
        <v>124</v>
      </c>
      <c r="D144" s="264"/>
      <c r="E144" s="93">
        <v>29.85</v>
      </c>
      <c r="F144" s="94">
        <v>2550</v>
      </c>
      <c r="G144" s="95">
        <f t="shared" si="43"/>
        <v>76117.5</v>
      </c>
      <c r="H144" s="96"/>
      <c r="I144" s="97">
        <v>17</v>
      </c>
      <c r="J144" s="98">
        <v>3600</v>
      </c>
      <c r="K144" s="99">
        <f t="shared" si="28"/>
        <v>211.76470588235293</v>
      </c>
      <c r="L144" s="100">
        <v>17</v>
      </c>
      <c r="M144" s="98">
        <f>F144/V144*60</f>
        <v>3109.7560975609749</v>
      </c>
      <c r="N144" s="99">
        <f>M144/L144</f>
        <v>182.92682926829264</v>
      </c>
      <c r="O144" s="101">
        <f>L144-I144</f>
        <v>0</v>
      </c>
      <c r="P144" s="102">
        <f>N144-K144</f>
        <v>-28.837876614060292</v>
      </c>
      <c r="Q144" s="103">
        <f>N144/K144</f>
        <v>0.86382113821138196</v>
      </c>
      <c r="R144" s="273"/>
      <c r="S144" s="1">
        <v>0.7895833333333333</v>
      </c>
      <c r="T144" s="2">
        <v>0.82374999999999998</v>
      </c>
      <c r="U144" s="104">
        <v>7.7833333333333243</v>
      </c>
      <c r="V144" s="105">
        <v>49.200000000000017</v>
      </c>
      <c r="W144" s="106"/>
      <c r="X144" s="107"/>
      <c r="Y144" s="265"/>
      <c r="Z144" s="266"/>
      <c r="AA144" s="111">
        <f>M144-J144</f>
        <v>-490.24390243902508</v>
      </c>
      <c r="AB144" s="103">
        <f>M144/J144</f>
        <v>0.86382113821138196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4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23"/>
      <c r="X149" s="124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23"/>
      <c r="X150" s="124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44">AVERAGE(I141:I156)</f>
        <v>12.75</v>
      </c>
      <c r="J157" s="138">
        <f t="shared" si="44"/>
        <v>3600</v>
      </c>
      <c r="K157" s="139">
        <f t="shared" ref="K157" si="45">J157/I157</f>
        <v>282.35294117647061</v>
      </c>
      <c r="L157" s="137">
        <f t="shared" ref="L157:M157" si="46">AVERAGE(L141:L156)</f>
        <v>12.75</v>
      </c>
      <c r="M157" s="138">
        <f t="shared" si="46"/>
        <v>3129.0360984554818</v>
      </c>
      <c r="N157" s="139">
        <f>M157/L157</f>
        <v>245.4145959572927</v>
      </c>
      <c r="O157" s="140">
        <f>L157-I157</f>
        <v>0</v>
      </c>
      <c r="P157" s="141">
        <f>N157-K157</f>
        <v>-36.938345219177904</v>
      </c>
      <c r="Q157" s="142">
        <f>N157/K157</f>
        <v>0.86917669401541164</v>
      </c>
      <c r="R157" s="274"/>
      <c r="S157" s="143">
        <f>S141</f>
        <v>0.7086689814814815</v>
      </c>
      <c r="T157" s="144">
        <f>INDEX(T141:T156,COUNTA(T141:T156))</f>
        <v>0.82374999999999998</v>
      </c>
      <c r="U157" s="145"/>
      <c r="V157" s="156"/>
      <c r="W157" s="135"/>
      <c r="X157" s="139"/>
      <c r="Y157" s="261"/>
      <c r="Z157" s="262"/>
      <c r="AA157" s="157">
        <f>M157-J157</f>
        <v>-470.96390154451819</v>
      </c>
      <c r="AB157" s="142">
        <f>M157/J157</f>
        <v>0.86917669401541164</v>
      </c>
      <c r="AC157" s="279"/>
    </row>
    <row r="158" spans="1:29" ht="15.75" customHeight="1">
      <c r="A158" s="267" t="s">
        <v>126</v>
      </c>
      <c r="B158" s="108" t="s">
        <v>111</v>
      </c>
      <c r="C158" s="270" t="s">
        <v>128</v>
      </c>
      <c r="D158" s="271"/>
      <c r="E158" s="158">
        <v>27.58</v>
      </c>
      <c r="F158" s="87">
        <v>1337</v>
      </c>
      <c r="G158" s="159">
        <f t="shared" ref="G158:G161" si="47">E158*F158</f>
        <v>36874.46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2628.7274713271509</v>
      </c>
      <c r="N158" s="163">
        <f>M158/L158</f>
        <v>657.18186783178771</v>
      </c>
      <c r="O158" s="165">
        <f>L158-I158</f>
        <v>0</v>
      </c>
      <c r="P158" s="166">
        <f>N158-K158</f>
        <v>-92.818132168212287</v>
      </c>
      <c r="Q158" s="152">
        <f>N158/K158</f>
        <v>0.87624249044238367</v>
      </c>
      <c r="R158" s="272">
        <f>Q174</f>
        <v>0.88263503079582695</v>
      </c>
      <c r="S158" s="167">
        <v>0.7086689814814815</v>
      </c>
      <c r="T158" s="168">
        <v>0.72986111111111107</v>
      </c>
      <c r="U158" s="169"/>
      <c r="V158" s="170">
        <v>30.516666666666588</v>
      </c>
      <c r="W158" s="173"/>
      <c r="X158" s="151"/>
      <c r="Y158" s="275"/>
      <c r="Z158" s="276"/>
      <c r="AA158" s="109">
        <f>M158-J158</f>
        <v>-371.27252867284915</v>
      </c>
      <c r="AB158" s="152">
        <f>M158/J158</f>
        <v>0.87624249044238367</v>
      </c>
      <c r="AC158" s="277">
        <f>AB174</f>
        <v>0.88263503079582695</v>
      </c>
    </row>
    <row r="159" spans="1:29" ht="15.75" customHeight="1">
      <c r="A159" s="268"/>
      <c r="B159" s="92" t="s">
        <v>111</v>
      </c>
      <c r="C159" s="263" t="s">
        <v>127</v>
      </c>
      <c r="D159" s="264"/>
      <c r="E159" s="93">
        <v>24.15</v>
      </c>
      <c r="F159" s="94">
        <v>1033</v>
      </c>
      <c r="G159" s="95">
        <f t="shared" si="47"/>
        <v>24946.949999999997</v>
      </c>
      <c r="H159" s="96"/>
      <c r="I159" s="97">
        <v>4</v>
      </c>
      <c r="J159" s="98">
        <v>3000</v>
      </c>
      <c r="K159" s="99">
        <f t="shared" ref="K159:K161" si="48">J159/I159</f>
        <v>750</v>
      </c>
      <c r="L159" s="100">
        <v>4</v>
      </c>
      <c r="M159" s="98">
        <f>F159/V159*60</f>
        <v>2628.1272084805587</v>
      </c>
      <c r="N159" s="99">
        <f>M159/L159</f>
        <v>657.03180212013967</v>
      </c>
      <c r="O159" s="101">
        <f>L159-I159</f>
        <v>0</v>
      </c>
      <c r="P159" s="102">
        <f>N159-K159</f>
        <v>-92.968197879860327</v>
      </c>
      <c r="Q159" s="103">
        <f>N159/K159</f>
        <v>0.87604240282685286</v>
      </c>
      <c r="R159" s="273"/>
      <c r="S159" s="1">
        <v>0.73501157407407403</v>
      </c>
      <c r="T159" s="2">
        <v>0.75138888888888888</v>
      </c>
      <c r="U159" s="104">
        <v>7.4166666666666536</v>
      </c>
      <c r="V159" s="105">
        <v>23.583333333333396</v>
      </c>
      <c r="W159" s="106"/>
      <c r="X159" s="107"/>
      <c r="Y159" s="265"/>
      <c r="Z159" s="266"/>
      <c r="AA159" s="111">
        <f>M159-J159</f>
        <v>-371.87279151944131</v>
      </c>
      <c r="AB159" s="103">
        <f>M159/J159</f>
        <v>0.87604240282685286</v>
      </c>
      <c r="AC159" s="278"/>
    </row>
    <row r="160" spans="1:29" ht="15.75" customHeight="1">
      <c r="A160" s="268"/>
      <c r="B160" s="92" t="s">
        <v>111</v>
      </c>
      <c r="C160" s="263" t="s">
        <v>233</v>
      </c>
      <c r="D160" s="264"/>
      <c r="E160" s="93">
        <v>16.7</v>
      </c>
      <c r="F160" s="94">
        <v>4179</v>
      </c>
      <c r="G160" s="95">
        <f t="shared" si="47"/>
        <v>69789.3</v>
      </c>
      <c r="H160" s="96"/>
      <c r="I160" s="97">
        <v>3</v>
      </c>
      <c r="J160" s="98">
        <v>3300</v>
      </c>
      <c r="K160" s="99">
        <f t="shared" si="48"/>
        <v>1100</v>
      </c>
      <c r="L160" s="100">
        <v>3</v>
      </c>
      <c r="M160" s="98">
        <f>F160/V160*60</f>
        <v>2930.3467082197099</v>
      </c>
      <c r="N160" s="99">
        <f>M160/L160</f>
        <v>976.78223607323662</v>
      </c>
      <c r="O160" s="101">
        <f>L160-I160</f>
        <v>0</v>
      </c>
      <c r="P160" s="102">
        <f>N160-K160</f>
        <v>-123.21776392676338</v>
      </c>
      <c r="Q160" s="103">
        <f>N160/K160</f>
        <v>0.88798385097566968</v>
      </c>
      <c r="R160" s="273"/>
      <c r="S160" s="1">
        <v>0.75655092592592588</v>
      </c>
      <c r="T160" s="2">
        <v>0.81597222222222221</v>
      </c>
      <c r="U160" s="104">
        <v>7.4333333333332696</v>
      </c>
      <c r="V160" s="105">
        <v>85.56666666666672</v>
      </c>
      <c r="W160" s="106"/>
      <c r="X160" s="107"/>
      <c r="Y160" s="265"/>
      <c r="Z160" s="266"/>
      <c r="AA160" s="111">
        <f>M160-J160</f>
        <v>-369.65329178029015</v>
      </c>
      <c r="AB160" s="103">
        <f>M160/J160</f>
        <v>0.88798385097566968</v>
      </c>
      <c r="AC160" s="278"/>
    </row>
    <row r="161" spans="1:29" ht="15.75" customHeight="1">
      <c r="A161" s="268"/>
      <c r="B161" s="92" t="s">
        <v>111</v>
      </c>
      <c r="C161" s="263" t="s">
        <v>129</v>
      </c>
      <c r="D161" s="264"/>
      <c r="E161" s="93">
        <v>17.89</v>
      </c>
      <c r="F161" s="94">
        <v>6357</v>
      </c>
      <c r="G161" s="95">
        <f t="shared" si="47"/>
        <v>113726.73000000001</v>
      </c>
      <c r="H161" s="96"/>
      <c r="I161" s="97">
        <v>4</v>
      </c>
      <c r="J161" s="98">
        <v>3300</v>
      </c>
      <c r="K161" s="99">
        <f t="shared" si="48"/>
        <v>825</v>
      </c>
      <c r="L161" s="100">
        <v>4</v>
      </c>
      <c r="M161" s="98">
        <f>F161/V161*60</f>
        <v>2933.9999999999995</v>
      </c>
      <c r="N161" s="99">
        <f>M161/L161</f>
        <v>733.49999999999989</v>
      </c>
      <c r="O161" s="101">
        <f>L161-I161</f>
        <v>0</v>
      </c>
      <c r="P161" s="102">
        <f>N161-K161</f>
        <v>-91.500000000000114</v>
      </c>
      <c r="Q161" s="103">
        <f>N161/K161</f>
        <v>0.88909090909090893</v>
      </c>
      <c r="R161" s="273"/>
      <c r="S161" s="1">
        <v>0.81875000000000009</v>
      </c>
      <c r="T161" s="2">
        <v>0.90902777777777788</v>
      </c>
      <c r="U161" s="104">
        <v>4.0000000000001457</v>
      </c>
      <c r="V161" s="105">
        <v>130.00000000000003</v>
      </c>
      <c r="W161" s="106"/>
      <c r="X161" s="107"/>
      <c r="Y161" s="265"/>
      <c r="Z161" s="266"/>
      <c r="AA161" s="111">
        <f>M161-J161</f>
        <v>-366.00000000000045</v>
      </c>
      <c r="AB161" s="103">
        <f>M161/J161</f>
        <v>0.88909090909090893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06"/>
      <c r="X168" s="107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06"/>
      <c r="X169" s="107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06"/>
      <c r="X170" s="107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06"/>
      <c r="X171" s="107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06"/>
      <c r="X172" s="107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49">AVERAGE(I158:I173)</f>
        <v>3.75</v>
      </c>
      <c r="J174" s="138">
        <f t="shared" si="49"/>
        <v>3150</v>
      </c>
      <c r="K174" s="139">
        <f t="shared" ref="K174" si="50">J174/I174</f>
        <v>840</v>
      </c>
      <c r="L174" s="137">
        <f t="shared" ref="L174:M174" si="51">AVERAGE(L158:L173)</f>
        <v>3.75</v>
      </c>
      <c r="M174" s="138">
        <f t="shared" si="51"/>
        <v>2780.3003470068547</v>
      </c>
      <c r="N174" s="139">
        <f>M174/L174</f>
        <v>741.41342586849464</v>
      </c>
      <c r="O174" s="140">
        <f>L174-I174</f>
        <v>0</v>
      </c>
      <c r="P174" s="141">
        <f>N174-K174</f>
        <v>-98.586574131505358</v>
      </c>
      <c r="Q174" s="142">
        <f>N174/K174</f>
        <v>0.88263503079582695</v>
      </c>
      <c r="R174" s="274"/>
      <c r="S174" s="143">
        <f>S158</f>
        <v>0.7086689814814815</v>
      </c>
      <c r="T174" s="144">
        <f>INDEX(T158:T173,COUNTA(T158:T173))</f>
        <v>0.90902777777777788</v>
      </c>
      <c r="U174" s="145"/>
      <c r="V174" s="156"/>
      <c r="W174" s="89"/>
      <c r="X174" s="91"/>
      <c r="Y174" s="261"/>
      <c r="Z174" s="262"/>
      <c r="AA174" s="157">
        <f>M174-J174</f>
        <v>-369.69965299314526</v>
      </c>
      <c r="AB174" s="142">
        <f>M174/J174</f>
        <v>0.88263503079582695</v>
      </c>
      <c r="AC174" s="279"/>
    </row>
    <row r="175" spans="1:29" ht="15.75" customHeight="1">
      <c r="A175" s="280" t="s">
        <v>130</v>
      </c>
      <c r="B175" s="108" t="s">
        <v>111</v>
      </c>
      <c r="C175" s="270" t="s">
        <v>131</v>
      </c>
      <c r="D175" s="271"/>
      <c r="E175" s="158">
        <v>22.28</v>
      </c>
      <c r="F175" s="87">
        <v>2038</v>
      </c>
      <c r="G175" s="159">
        <f t="shared" ref="G175:G177" si="52">E175*F175</f>
        <v>45406.64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2927.6935355147584</v>
      </c>
      <c r="N175" s="163">
        <f>M175/L175</f>
        <v>585.53870710295166</v>
      </c>
      <c r="O175" s="165">
        <f>L175-I175</f>
        <v>0</v>
      </c>
      <c r="P175" s="166">
        <f>N175-K175</f>
        <v>-74.461292897048338</v>
      </c>
      <c r="Q175" s="152">
        <f>N175/K175</f>
        <v>0.88717985924689646</v>
      </c>
      <c r="R175" s="272">
        <f>Q191</f>
        <v>0.88798707318746406</v>
      </c>
      <c r="S175" s="167">
        <v>0.70849537037037036</v>
      </c>
      <c r="T175" s="168">
        <v>0.73750000000000004</v>
      </c>
      <c r="U175" s="169"/>
      <c r="V175" s="170">
        <v>41.766666666666751</v>
      </c>
      <c r="W175" s="173"/>
      <c r="X175" s="151"/>
      <c r="Y175" s="275"/>
      <c r="Z175" s="276"/>
      <c r="AA175" s="109">
        <f>M175-J175</f>
        <v>-372.30646448524158</v>
      </c>
      <c r="AB175" s="152">
        <f>M175/J175</f>
        <v>0.88717985924689646</v>
      </c>
      <c r="AC175" s="277">
        <f>AB191</f>
        <v>0.88798707318746395</v>
      </c>
    </row>
    <row r="176" spans="1:29" ht="15.75" customHeight="1">
      <c r="A176" s="281"/>
      <c r="B176" s="92" t="s">
        <v>111</v>
      </c>
      <c r="C176" s="263" t="s">
        <v>132</v>
      </c>
      <c r="D176" s="264"/>
      <c r="E176" s="93">
        <v>18.18</v>
      </c>
      <c r="F176" s="94">
        <v>1414</v>
      </c>
      <c r="G176" s="95">
        <f t="shared" si="52"/>
        <v>25706.52</v>
      </c>
      <c r="H176" s="96"/>
      <c r="I176" s="97">
        <v>4</v>
      </c>
      <c r="J176" s="98">
        <v>3300</v>
      </c>
      <c r="K176" s="99">
        <f t="shared" ref="K176:K214" si="53">J176/I176</f>
        <v>825</v>
      </c>
      <c r="L176" s="100">
        <v>4</v>
      </c>
      <c r="M176" s="98">
        <f>F176/V176*60</f>
        <v>2928.8837744533948</v>
      </c>
      <c r="N176" s="99">
        <f>M176/L176</f>
        <v>732.22094361334871</v>
      </c>
      <c r="O176" s="101">
        <f>L176-I176</f>
        <v>0</v>
      </c>
      <c r="P176" s="102">
        <f>N176-K176</f>
        <v>-92.779056386651291</v>
      </c>
      <c r="Q176" s="103">
        <f>N176/K176</f>
        <v>0.88754053771315</v>
      </c>
      <c r="R176" s="273"/>
      <c r="S176" s="1">
        <v>0.74030092592592589</v>
      </c>
      <c r="T176" s="2">
        <v>0.76041666666666663</v>
      </c>
      <c r="U176" s="104">
        <v>4.0333333333332178</v>
      </c>
      <c r="V176" s="105">
        <v>28.966666666666665</v>
      </c>
      <c r="W176" s="106"/>
      <c r="X176" s="107"/>
      <c r="Y176" s="265"/>
      <c r="Z176" s="266"/>
      <c r="AA176" s="111">
        <f>M176-J176</f>
        <v>-371.11622554660516</v>
      </c>
      <c r="AB176" s="103">
        <f>M176/J176</f>
        <v>0.88754053771315</v>
      </c>
      <c r="AC176" s="278"/>
    </row>
    <row r="177" spans="1:29" ht="15.75" customHeight="1">
      <c r="A177" s="281"/>
      <c r="B177" s="92" t="s">
        <v>111</v>
      </c>
      <c r="C177" s="263" t="s">
        <v>133</v>
      </c>
      <c r="D177" s="264"/>
      <c r="E177" s="93">
        <v>16.66</v>
      </c>
      <c r="F177" s="94">
        <v>9639</v>
      </c>
      <c r="G177" s="95">
        <f t="shared" si="52"/>
        <v>160585.74</v>
      </c>
      <c r="H177" s="96"/>
      <c r="I177" s="97">
        <v>4</v>
      </c>
      <c r="J177" s="98">
        <v>3300</v>
      </c>
      <c r="K177" s="99">
        <f t="shared" si="53"/>
        <v>825</v>
      </c>
      <c r="L177" s="100">
        <v>4</v>
      </c>
      <c r="M177" s="98">
        <f>F177/V177*60</f>
        <v>2934.49471458774</v>
      </c>
      <c r="N177" s="99">
        <f>M177/L177</f>
        <v>733.62367864693499</v>
      </c>
      <c r="O177" s="101">
        <f>L177-I177</f>
        <v>0</v>
      </c>
      <c r="P177" s="102">
        <f>N177-K177</f>
        <v>-91.376321353065009</v>
      </c>
      <c r="Q177" s="103">
        <f>N177/K177</f>
        <v>0.88924082260234549</v>
      </c>
      <c r="R177" s="273"/>
      <c r="S177" s="1">
        <v>0.76458333333333339</v>
      </c>
      <c r="T177" s="2">
        <v>0.90144675925925921</v>
      </c>
      <c r="U177" s="104">
        <v>6.0000000000001386</v>
      </c>
      <c r="V177" s="105">
        <v>197.08333333333317</v>
      </c>
      <c r="W177" s="106"/>
      <c r="X177" s="107"/>
      <c r="Y177" s="265"/>
      <c r="Z177" s="266"/>
      <c r="AA177" s="111">
        <f>M177-J177</f>
        <v>-365.50528541226004</v>
      </c>
      <c r="AB177" s="103">
        <f>M177/J177</f>
        <v>0.88924082260234549</v>
      </c>
      <c r="AC177" s="278"/>
    </row>
    <row r="178" spans="1:29" ht="15.75" customHeight="1">
      <c r="A178" s="281"/>
      <c r="B178" s="92"/>
      <c r="C178" s="263"/>
      <c r="D178" s="264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3"/>
      <c r="S178" s="1"/>
      <c r="T178" s="2"/>
      <c r="U178" s="104"/>
      <c r="V178" s="105"/>
      <c r="W178" s="106"/>
      <c r="X178" s="107"/>
      <c r="Y178" s="265"/>
      <c r="Z178" s="266"/>
      <c r="AA178" s="111"/>
      <c r="AB178" s="103"/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54">AVERAGE(I175:I190)</f>
        <v>4.333333333333333</v>
      </c>
      <c r="J191" s="138">
        <f t="shared" si="54"/>
        <v>3300</v>
      </c>
      <c r="K191" s="139">
        <f t="shared" ref="K191" si="55">J191/I191</f>
        <v>761.53846153846155</v>
      </c>
      <c r="L191" s="137">
        <f t="shared" ref="L191:M191" si="56">AVERAGE(L175:L190)</f>
        <v>4.333333333333333</v>
      </c>
      <c r="M191" s="138">
        <f t="shared" si="56"/>
        <v>2930.3573415186311</v>
      </c>
      <c r="N191" s="139">
        <f>M191/L191</f>
        <v>676.2363095812226</v>
      </c>
      <c r="O191" s="140">
        <f>L191-I191</f>
        <v>0</v>
      </c>
      <c r="P191" s="141">
        <f>N191-K191</f>
        <v>-85.302151957238948</v>
      </c>
      <c r="Q191" s="142">
        <f>N191/K191</f>
        <v>0.88798707318746406</v>
      </c>
      <c r="R191" s="274"/>
      <c r="S191" s="143">
        <f>S175</f>
        <v>0.70849537037037036</v>
      </c>
      <c r="T191" s="144">
        <f>INDEX(T175:T190,COUNTA(T175:T190))</f>
        <v>0.90144675925925921</v>
      </c>
      <c r="U191" s="145"/>
      <c r="V191" s="156"/>
      <c r="W191" s="89"/>
      <c r="X191" s="91"/>
      <c r="Y191" s="261"/>
      <c r="Z191" s="262"/>
      <c r="AA191" s="157">
        <f>M191-J191</f>
        <v>-369.64265848136893</v>
      </c>
      <c r="AB191" s="142">
        <f>M191/J191</f>
        <v>0.88798707318746395</v>
      </c>
      <c r="AC191" s="279"/>
    </row>
    <row r="192" spans="1:29" ht="15.75" customHeight="1">
      <c r="A192" s="267" t="s">
        <v>134</v>
      </c>
      <c r="B192" s="108" t="s">
        <v>111</v>
      </c>
      <c r="C192" s="270" t="s">
        <v>141</v>
      </c>
      <c r="D192" s="271"/>
      <c r="E192" s="158">
        <v>18.18</v>
      </c>
      <c r="F192" s="87">
        <v>2621</v>
      </c>
      <c r="G192" s="159">
        <f t="shared" ref="G192:G195" si="57">E192*F192</f>
        <v>47649.78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2667.6844783715037</v>
      </c>
      <c r="N192" s="163">
        <f>M192/L192</f>
        <v>666.92111959287593</v>
      </c>
      <c r="O192" s="165">
        <f>L192-I192</f>
        <v>0</v>
      </c>
      <c r="P192" s="166">
        <f>N192-K192</f>
        <v>-83.078880407124075</v>
      </c>
      <c r="Q192" s="152">
        <f>N192/K192</f>
        <v>0.88922815945716793</v>
      </c>
      <c r="R192" s="272">
        <f>Q208</f>
        <v>0.88083614820491474</v>
      </c>
      <c r="S192" s="167">
        <v>0.7083680555555556</v>
      </c>
      <c r="T192" s="168">
        <v>0.74930555555555556</v>
      </c>
      <c r="U192" s="169"/>
      <c r="V192" s="170">
        <v>58.949999999999946</v>
      </c>
      <c r="W192" s="173"/>
      <c r="X192" s="151"/>
      <c r="Y192" s="275"/>
      <c r="Z192" s="276"/>
      <c r="AA192" s="109">
        <f>M192-J192</f>
        <v>-332.3155216284963</v>
      </c>
      <c r="AB192" s="152">
        <f>M192/J192</f>
        <v>0.88922815945716793</v>
      </c>
      <c r="AC192" s="277">
        <f>AB208</f>
        <v>0.88083614820491485</v>
      </c>
    </row>
    <row r="193" spans="1:29" ht="15.75" customHeight="1">
      <c r="A193" s="268"/>
      <c r="B193" s="92" t="s">
        <v>111</v>
      </c>
      <c r="C193" s="263" t="s">
        <v>125</v>
      </c>
      <c r="D193" s="264"/>
      <c r="E193" s="93">
        <v>14.03</v>
      </c>
      <c r="F193" s="94">
        <v>368</v>
      </c>
      <c r="G193" s="95">
        <f t="shared" si="57"/>
        <v>5163.04</v>
      </c>
      <c r="H193" s="96">
        <v>2</v>
      </c>
      <c r="I193" s="97">
        <v>3</v>
      </c>
      <c r="J193" s="98">
        <v>3000</v>
      </c>
      <c r="K193" s="99">
        <f t="shared" si="53"/>
        <v>1000</v>
      </c>
      <c r="L193" s="100">
        <v>3</v>
      </c>
      <c r="M193" s="98">
        <f>F193/V193*60</f>
        <v>2665.5935613681872</v>
      </c>
      <c r="N193" s="99">
        <f>M193/L193</f>
        <v>888.53118712272908</v>
      </c>
      <c r="O193" s="101">
        <f>L193-I193</f>
        <v>0</v>
      </c>
      <c r="P193" s="102">
        <f>N193-K193</f>
        <v>-111.46881287727092</v>
      </c>
      <c r="Q193" s="103">
        <f>N193/K193</f>
        <v>0.88853118712272905</v>
      </c>
      <c r="R193" s="273"/>
      <c r="S193" s="1">
        <v>0.75902777777777775</v>
      </c>
      <c r="T193" s="2">
        <v>0.76478009259259261</v>
      </c>
      <c r="U193" s="104">
        <v>13.99999999999995</v>
      </c>
      <c r="V193" s="105">
        <v>8.2833333333334025</v>
      </c>
      <c r="W193" s="106"/>
      <c r="X193" s="107"/>
      <c r="Y193" s="265"/>
      <c r="Z193" s="266"/>
      <c r="AA193" s="111">
        <f>M193-J193</f>
        <v>-334.40643863181276</v>
      </c>
      <c r="AB193" s="103">
        <f>M193/J193</f>
        <v>0.88853118712272905</v>
      </c>
      <c r="AC193" s="278"/>
    </row>
    <row r="194" spans="1:29" ht="15.75" customHeight="1">
      <c r="A194" s="268"/>
      <c r="B194" s="92" t="s">
        <v>111</v>
      </c>
      <c r="C194" s="263" t="s">
        <v>136</v>
      </c>
      <c r="D194" s="264"/>
      <c r="E194" s="93">
        <v>14.28</v>
      </c>
      <c r="F194" s="94">
        <v>6047</v>
      </c>
      <c r="G194" s="95">
        <f t="shared" si="57"/>
        <v>86351.159999999989</v>
      </c>
      <c r="H194" s="96">
        <v>2</v>
      </c>
      <c r="I194" s="97">
        <v>3</v>
      </c>
      <c r="J194" s="98">
        <v>3600</v>
      </c>
      <c r="K194" s="99">
        <f t="shared" si="53"/>
        <v>1200</v>
      </c>
      <c r="L194" s="100">
        <v>3</v>
      </c>
      <c r="M194" s="98">
        <f>F194/V194*60</f>
        <v>3099.7009824861152</v>
      </c>
      <c r="N194" s="99">
        <f>M194/L194</f>
        <v>1033.2336608287051</v>
      </c>
      <c r="O194" s="101">
        <f>L194-I194</f>
        <v>0</v>
      </c>
      <c r="P194" s="102">
        <f>N194-K194</f>
        <v>-166.76633917129493</v>
      </c>
      <c r="Q194" s="103">
        <f>N194/K194</f>
        <v>0.86102805069058752</v>
      </c>
      <c r="R194" s="273"/>
      <c r="S194" s="1">
        <v>0.77499999999999991</v>
      </c>
      <c r="T194" s="2">
        <v>0.85628472222222218</v>
      </c>
      <c r="U194" s="104">
        <v>14.716666666666516</v>
      </c>
      <c r="V194" s="105">
        <v>117.05000000000007</v>
      </c>
      <c r="W194" s="106">
        <v>0.85628472222222218</v>
      </c>
      <c r="X194" s="107">
        <v>0.91041666666666654</v>
      </c>
      <c r="Y194" s="265"/>
      <c r="Z194" s="266"/>
      <c r="AA194" s="111">
        <f>M194-J194</f>
        <v>-500.29901751388479</v>
      </c>
      <c r="AB194" s="103">
        <f>M194/J194</f>
        <v>0.86102805069058752</v>
      </c>
      <c r="AC194" s="278"/>
    </row>
    <row r="195" spans="1:29" ht="15.75" customHeight="1">
      <c r="A195" s="268"/>
      <c r="B195" s="92" t="s">
        <v>111</v>
      </c>
      <c r="C195" s="263" t="s">
        <v>125</v>
      </c>
      <c r="D195" s="264"/>
      <c r="E195" s="93">
        <v>14.03</v>
      </c>
      <c r="F195" s="94">
        <v>9248</v>
      </c>
      <c r="G195" s="95">
        <f t="shared" si="57"/>
        <v>129749.43999999999</v>
      </c>
      <c r="H195" s="96"/>
      <c r="I195" s="97">
        <v>3</v>
      </c>
      <c r="J195" s="98">
        <v>3000</v>
      </c>
      <c r="K195" s="99">
        <f t="shared" si="53"/>
        <v>1000</v>
      </c>
      <c r="L195" s="100">
        <v>3</v>
      </c>
      <c r="M195" s="98">
        <f>F195/V195*60</f>
        <v>2665.5564451561222</v>
      </c>
      <c r="N195" s="99">
        <f>M195/L195</f>
        <v>888.51881505204074</v>
      </c>
      <c r="O195" s="101">
        <f>L195-I195</f>
        <v>0</v>
      </c>
      <c r="P195" s="102">
        <f>N195-K195</f>
        <v>-111.48118494795926</v>
      </c>
      <c r="Q195" s="103">
        <f>N195/K195</f>
        <v>0.88851881505204078</v>
      </c>
      <c r="R195" s="273"/>
      <c r="S195" s="1">
        <v>0.91041666666666654</v>
      </c>
      <c r="T195" s="2">
        <v>1.0549768518518519</v>
      </c>
      <c r="U195" s="104">
        <v>77.949999999999875</v>
      </c>
      <c r="V195" s="105">
        <v>208.16666666666686</v>
      </c>
      <c r="W195" s="106"/>
      <c r="X195" s="107"/>
      <c r="Y195" s="265"/>
      <c r="Z195" s="266"/>
      <c r="AA195" s="111">
        <f>M195-J195</f>
        <v>-334.44355484387779</v>
      </c>
      <c r="AB195" s="103">
        <f>M195/J195</f>
        <v>0.88851881505204078</v>
      </c>
      <c r="AC195" s="278"/>
    </row>
    <row r="196" spans="1:29" ht="15.75" customHeight="1">
      <c r="A196" s="268"/>
      <c r="B196" s="92"/>
      <c r="C196" s="263"/>
      <c r="D196" s="264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3"/>
      <c r="S196" s="1"/>
      <c r="T196" s="2"/>
      <c r="U196" s="104"/>
      <c r="V196" s="105"/>
      <c r="W196" s="106"/>
      <c r="X196" s="107"/>
      <c r="Y196" s="265"/>
      <c r="Z196" s="266"/>
      <c r="AA196" s="111"/>
      <c r="AB196" s="103"/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107"/>
      <c r="Y197" s="265"/>
      <c r="Z197" s="266"/>
      <c r="AA197" s="111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11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11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06"/>
      <c r="X200" s="107"/>
      <c r="Y200" s="265"/>
      <c r="Z200" s="266"/>
      <c r="AA200" s="111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06"/>
      <c r="X201" s="107"/>
      <c r="Y201" s="265"/>
      <c r="Z201" s="266"/>
      <c r="AA201" s="111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11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11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11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23"/>
      <c r="X205" s="124"/>
      <c r="Y205" s="265"/>
      <c r="Z205" s="266"/>
      <c r="AA205" s="111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11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55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89"/>
      <c r="G208" s="136"/>
      <c r="H208" s="91"/>
      <c r="I208" s="137">
        <f t="shared" ref="I208:J208" si="58">AVERAGE(I192:I207)</f>
        <v>3.25</v>
      </c>
      <c r="J208" s="138">
        <f t="shared" si="58"/>
        <v>3150</v>
      </c>
      <c r="K208" s="139">
        <f t="shared" ref="K208" si="59">J208/I208</f>
        <v>969.23076923076928</v>
      </c>
      <c r="L208" s="137">
        <f t="shared" ref="L208:M208" si="60">AVERAGE(L192:L207)</f>
        <v>3.25</v>
      </c>
      <c r="M208" s="138">
        <f t="shared" si="60"/>
        <v>2774.6338668454819</v>
      </c>
      <c r="N208" s="139">
        <f t="shared" ref="N208:N214" si="61">M208/L208</f>
        <v>853.73349749091744</v>
      </c>
      <c r="O208" s="140">
        <f t="shared" ref="O208:O214" si="62">L208-I208</f>
        <v>0</v>
      </c>
      <c r="P208" s="141">
        <f t="shared" ref="P208:P214" si="63">N208-K208</f>
        <v>-115.49727173985184</v>
      </c>
      <c r="Q208" s="142">
        <f t="shared" ref="Q208:Q214" si="64">N208/K208</f>
        <v>0.88083614820491474</v>
      </c>
      <c r="R208" s="274"/>
      <c r="S208" s="143">
        <f>S192</f>
        <v>0.7083680555555556</v>
      </c>
      <c r="T208" s="144">
        <f>INDEX(T192:T207,COUNTA(T192:T207))</f>
        <v>1.0549768518518519</v>
      </c>
      <c r="U208" s="145"/>
      <c r="V208" s="156"/>
      <c r="W208" s="89"/>
      <c r="X208" s="91"/>
      <c r="Y208" s="261"/>
      <c r="Z208" s="262"/>
      <c r="AA208" s="157">
        <f t="shared" ref="AA208:AA214" si="65">M208-J208</f>
        <v>-375.36613315451814</v>
      </c>
      <c r="AB208" s="142">
        <f t="shared" ref="AB208:AB214" si="66">M208/J208</f>
        <v>0.88083614820491485</v>
      </c>
      <c r="AC208" s="279"/>
    </row>
    <row r="209" spans="1:29" ht="15.75" customHeight="1">
      <c r="A209" s="280" t="s">
        <v>137</v>
      </c>
      <c r="B209" s="108" t="s">
        <v>111</v>
      </c>
      <c r="C209" s="270" t="s">
        <v>138</v>
      </c>
      <c r="D209" s="271"/>
      <c r="E209" s="158">
        <v>18.18</v>
      </c>
      <c r="F209" s="87">
        <v>651</v>
      </c>
      <c r="G209" s="159">
        <f t="shared" ref="G209:G214" si="67">E209*F209</f>
        <v>11835.18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68">F209/V209*60</f>
        <v>3095.9048877146629</v>
      </c>
      <c r="N209" s="163">
        <f t="shared" si="61"/>
        <v>1031.9682959048876</v>
      </c>
      <c r="O209" s="165">
        <f t="shared" si="62"/>
        <v>0</v>
      </c>
      <c r="P209" s="166">
        <f t="shared" si="63"/>
        <v>-168.03170409511245</v>
      </c>
      <c r="Q209" s="152">
        <f t="shared" si="64"/>
        <v>0.85997357992073964</v>
      </c>
      <c r="R209" s="272">
        <f>Q225</f>
        <v>0.86590022640484976</v>
      </c>
      <c r="S209" s="167">
        <v>0.70859953703703704</v>
      </c>
      <c r="T209" s="168">
        <v>0.71736111111111112</v>
      </c>
      <c r="U209" s="169"/>
      <c r="V209" s="170">
        <v>12.616666666666667</v>
      </c>
      <c r="W209" s="168"/>
      <c r="X209" s="171"/>
      <c r="Y209" s="275"/>
      <c r="Z209" s="276"/>
      <c r="AA209" s="174">
        <f t="shared" si="65"/>
        <v>-504.09511228533711</v>
      </c>
      <c r="AB209" s="152">
        <f t="shared" si="66"/>
        <v>0.85997357992073964</v>
      </c>
      <c r="AC209" s="277">
        <f>AB225</f>
        <v>0.86590022640484987</v>
      </c>
    </row>
    <row r="210" spans="1:29" ht="15.75" customHeight="1">
      <c r="A210" s="281"/>
      <c r="B210" s="92" t="s">
        <v>111</v>
      </c>
      <c r="C210" s="263" t="s">
        <v>139</v>
      </c>
      <c r="D210" s="264"/>
      <c r="E210" s="93">
        <v>18.18</v>
      </c>
      <c r="F210" s="94">
        <v>2059</v>
      </c>
      <c r="G210" s="95">
        <f t="shared" si="67"/>
        <v>37432.620000000003</v>
      </c>
      <c r="H210" s="96"/>
      <c r="I210" s="97">
        <v>3</v>
      </c>
      <c r="J210" s="98">
        <v>3600</v>
      </c>
      <c r="K210" s="99">
        <f t="shared" si="53"/>
        <v>1200</v>
      </c>
      <c r="L210" s="100">
        <v>3</v>
      </c>
      <c r="M210" s="98">
        <f t="shared" si="68"/>
        <v>3094.9478079331984</v>
      </c>
      <c r="N210" s="99">
        <f t="shared" si="61"/>
        <v>1031.6492693110661</v>
      </c>
      <c r="O210" s="101">
        <f t="shared" si="62"/>
        <v>0</v>
      </c>
      <c r="P210" s="102">
        <f t="shared" si="63"/>
        <v>-168.35073068893394</v>
      </c>
      <c r="Q210" s="103">
        <f t="shared" si="64"/>
        <v>0.85970772442588839</v>
      </c>
      <c r="R210" s="273"/>
      <c r="S210" s="1">
        <v>0.72714120370370372</v>
      </c>
      <c r="T210" s="2">
        <v>0.75486111111111109</v>
      </c>
      <c r="U210" s="104">
        <v>14.08333333333335</v>
      </c>
      <c r="V210" s="105">
        <v>39.916666666666615</v>
      </c>
      <c r="W210" s="106"/>
      <c r="X210" s="113"/>
      <c r="Y210" s="265"/>
      <c r="Z210" s="266"/>
      <c r="AA210" s="175">
        <f t="shared" si="65"/>
        <v>-505.05219206680158</v>
      </c>
      <c r="AB210" s="103">
        <f t="shared" si="66"/>
        <v>0.8597077244258885</v>
      </c>
      <c r="AC210" s="278"/>
    </row>
    <row r="211" spans="1:29" ht="15.75" customHeight="1">
      <c r="A211" s="281"/>
      <c r="B211" s="92" t="s">
        <v>111</v>
      </c>
      <c r="C211" s="263" t="s">
        <v>135</v>
      </c>
      <c r="D211" s="264"/>
      <c r="E211" s="93">
        <v>24.82</v>
      </c>
      <c r="F211" s="94">
        <v>3145</v>
      </c>
      <c r="G211" s="95">
        <f t="shared" si="67"/>
        <v>78058.899999999994</v>
      </c>
      <c r="H211" s="96"/>
      <c r="I211" s="97">
        <v>4</v>
      </c>
      <c r="J211" s="98">
        <v>3300</v>
      </c>
      <c r="K211" s="99">
        <f t="shared" si="53"/>
        <v>825</v>
      </c>
      <c r="L211" s="100">
        <v>4</v>
      </c>
      <c r="M211" s="98">
        <f t="shared" si="68"/>
        <v>2893.4321492460995</v>
      </c>
      <c r="N211" s="99">
        <f t="shared" si="61"/>
        <v>723.35803731152487</v>
      </c>
      <c r="O211" s="101">
        <f t="shared" si="62"/>
        <v>0</v>
      </c>
      <c r="P211" s="102">
        <f t="shared" si="63"/>
        <v>-101.64196268847513</v>
      </c>
      <c r="Q211" s="103">
        <f t="shared" si="64"/>
        <v>0.87679762098366654</v>
      </c>
      <c r="R211" s="273"/>
      <c r="S211" s="1">
        <v>0.76458333333333328</v>
      </c>
      <c r="T211" s="2">
        <v>0.80987268518518518</v>
      </c>
      <c r="U211" s="104">
        <v>13.99999999999995</v>
      </c>
      <c r="V211" s="105">
        <v>65.21666666666674</v>
      </c>
      <c r="W211" s="106"/>
      <c r="X211" s="113"/>
      <c r="Y211" s="265"/>
      <c r="Z211" s="266"/>
      <c r="AA211" s="175">
        <f t="shared" si="65"/>
        <v>-406.56785075390053</v>
      </c>
      <c r="AB211" s="103">
        <f t="shared" si="66"/>
        <v>0.87679762098366654</v>
      </c>
      <c r="AC211" s="278"/>
    </row>
    <row r="212" spans="1:29" ht="15.75" customHeight="1">
      <c r="A212" s="281"/>
      <c r="B212" s="92" t="s">
        <v>111</v>
      </c>
      <c r="C212" s="263" t="s">
        <v>140</v>
      </c>
      <c r="D212" s="264"/>
      <c r="E212" s="93">
        <v>25.03</v>
      </c>
      <c r="F212" s="94">
        <v>2778</v>
      </c>
      <c r="G212" s="95">
        <f t="shared" si="67"/>
        <v>69533.34</v>
      </c>
      <c r="H212" s="96"/>
      <c r="I212" s="97">
        <v>4</v>
      </c>
      <c r="J212" s="98">
        <v>3300</v>
      </c>
      <c r="K212" s="99">
        <f t="shared" si="53"/>
        <v>825</v>
      </c>
      <c r="L212" s="100">
        <v>4</v>
      </c>
      <c r="M212" s="98">
        <f t="shared" si="68"/>
        <v>2903.8327526132312</v>
      </c>
      <c r="N212" s="99">
        <f t="shared" si="61"/>
        <v>725.95818815330779</v>
      </c>
      <c r="O212" s="101">
        <f t="shared" si="62"/>
        <v>0</v>
      </c>
      <c r="P212" s="102">
        <f t="shared" si="63"/>
        <v>-99.041811846692212</v>
      </c>
      <c r="Q212" s="103">
        <f t="shared" si="64"/>
        <v>0.87994931897370643</v>
      </c>
      <c r="R212" s="273"/>
      <c r="S212" s="1">
        <v>0.82013888888888875</v>
      </c>
      <c r="T212" s="2">
        <v>0.86</v>
      </c>
      <c r="U212" s="104">
        <v>14.78333333333314</v>
      </c>
      <c r="V212" s="105">
        <v>57.400000000000176</v>
      </c>
      <c r="W212" s="106">
        <v>0.86</v>
      </c>
      <c r="X212" s="107">
        <v>0.91180555555555531</v>
      </c>
      <c r="Y212" s="265"/>
      <c r="Z212" s="266"/>
      <c r="AA212" s="175">
        <f t="shared" si="65"/>
        <v>-396.16724738676885</v>
      </c>
      <c r="AB212" s="103">
        <f t="shared" si="66"/>
        <v>0.87994931897370643</v>
      </c>
      <c r="AC212" s="278"/>
    </row>
    <row r="213" spans="1:29" ht="15.75" customHeight="1">
      <c r="A213" s="282"/>
      <c r="B213" s="92" t="s">
        <v>111</v>
      </c>
      <c r="C213" s="263" t="s">
        <v>138</v>
      </c>
      <c r="D213" s="264"/>
      <c r="E213" s="93">
        <v>18.18</v>
      </c>
      <c r="F213" s="94">
        <v>3721</v>
      </c>
      <c r="G213" s="95">
        <f t="shared" si="67"/>
        <v>67647.78</v>
      </c>
      <c r="H213" s="113"/>
      <c r="I213" s="97">
        <v>3</v>
      </c>
      <c r="J213" s="98">
        <v>3600</v>
      </c>
      <c r="K213" s="99">
        <f t="shared" si="53"/>
        <v>1200</v>
      </c>
      <c r="L213" s="114">
        <v>3</v>
      </c>
      <c r="M213" s="98">
        <f t="shared" si="68"/>
        <v>3095.8169632539716</v>
      </c>
      <c r="N213" s="99">
        <f t="shared" si="61"/>
        <v>1031.9389877513238</v>
      </c>
      <c r="O213" s="101">
        <f t="shared" si="62"/>
        <v>0</v>
      </c>
      <c r="P213" s="102">
        <f t="shared" si="63"/>
        <v>-168.06101224867621</v>
      </c>
      <c r="Q213" s="103">
        <f t="shared" si="64"/>
        <v>0.85994915645943648</v>
      </c>
      <c r="R213" s="273"/>
      <c r="S213" s="1">
        <v>0.91180555555555531</v>
      </c>
      <c r="T213" s="2">
        <v>0.96188657407407407</v>
      </c>
      <c r="U213" s="104">
        <v>74.599999999999667</v>
      </c>
      <c r="V213" s="105">
        <v>72.116666666667015</v>
      </c>
      <c r="W213" s="106"/>
      <c r="X213" s="107"/>
      <c r="Y213" s="265"/>
      <c r="Z213" s="266"/>
      <c r="AA213" s="175">
        <f t="shared" si="65"/>
        <v>-504.18303674602839</v>
      </c>
      <c r="AB213" s="103">
        <f t="shared" si="66"/>
        <v>0.85994915645943659</v>
      </c>
      <c r="AC213" s="278"/>
    </row>
    <row r="214" spans="1:29" ht="15.75" customHeight="1">
      <c r="A214" s="282"/>
      <c r="B214" s="92" t="s">
        <v>111</v>
      </c>
      <c r="C214" s="263" t="s">
        <v>136</v>
      </c>
      <c r="D214" s="264"/>
      <c r="E214" s="93">
        <v>14.28</v>
      </c>
      <c r="F214" s="94">
        <v>5778</v>
      </c>
      <c r="G214" s="115">
        <f t="shared" si="67"/>
        <v>82509.84</v>
      </c>
      <c r="H214" s="116"/>
      <c r="I214" s="97">
        <v>3</v>
      </c>
      <c r="J214" s="98">
        <v>3600</v>
      </c>
      <c r="K214" s="99">
        <f t="shared" si="53"/>
        <v>1200</v>
      </c>
      <c r="L214" s="100">
        <v>3</v>
      </c>
      <c r="M214" s="98">
        <f t="shared" si="68"/>
        <v>3099.9701937406826</v>
      </c>
      <c r="N214" s="99">
        <f t="shared" si="61"/>
        <v>1033.3233979135609</v>
      </c>
      <c r="O214" s="101">
        <f t="shared" si="62"/>
        <v>0</v>
      </c>
      <c r="P214" s="102">
        <f t="shared" si="63"/>
        <v>-166.67660208643906</v>
      </c>
      <c r="Q214" s="103">
        <f t="shared" si="64"/>
        <v>0.86110283159463408</v>
      </c>
      <c r="R214" s="273"/>
      <c r="S214" s="1">
        <v>0.97233796296296293</v>
      </c>
      <c r="T214" s="2">
        <v>1.05</v>
      </c>
      <c r="U214" s="104">
        <v>15.049999999999955</v>
      </c>
      <c r="V214" s="105">
        <v>111.83333333333344</v>
      </c>
      <c r="W214" s="106"/>
      <c r="X214" s="4"/>
      <c r="Y214" s="265"/>
      <c r="Z214" s="266"/>
      <c r="AA214" s="175">
        <f t="shared" si="65"/>
        <v>-500.02980625931741</v>
      </c>
      <c r="AB214" s="103">
        <f t="shared" si="66"/>
        <v>0.86110283159463408</v>
      </c>
      <c r="AC214" s="278"/>
    </row>
    <row r="215" spans="1:29" ht="15.75" customHeight="1">
      <c r="A215" s="282"/>
      <c r="B215" s="92"/>
      <c r="C215" s="263"/>
      <c r="D215" s="264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3"/>
      <c r="S215" s="1"/>
      <c r="T215" s="2"/>
      <c r="U215" s="104"/>
      <c r="V215" s="105"/>
      <c r="W215" s="106"/>
      <c r="X215" s="107"/>
      <c r="Y215" s="265"/>
      <c r="Z215" s="266"/>
      <c r="AA215" s="175"/>
      <c r="AB215" s="103"/>
      <c r="AC215" s="278"/>
    </row>
    <row r="216" spans="1:29" ht="15.75" customHeight="1">
      <c r="A216" s="282"/>
      <c r="B216" s="92"/>
      <c r="C216" s="263"/>
      <c r="D216" s="264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3"/>
      <c r="S216" s="1"/>
      <c r="T216" s="2"/>
      <c r="U216" s="104"/>
      <c r="V216" s="105"/>
      <c r="W216" s="106"/>
      <c r="X216" s="107"/>
      <c r="Y216" s="265"/>
      <c r="Z216" s="266"/>
      <c r="AA216" s="175"/>
      <c r="AB216" s="103"/>
      <c r="AC216" s="278"/>
    </row>
    <row r="217" spans="1:29" ht="15.75" customHeight="1">
      <c r="A217" s="282"/>
      <c r="B217" s="92"/>
      <c r="C217" s="263"/>
      <c r="D217" s="264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3"/>
      <c r="S217" s="1"/>
      <c r="T217" s="2"/>
      <c r="U217" s="104"/>
      <c r="V217" s="105"/>
      <c r="W217" s="123"/>
      <c r="X217" s="124"/>
      <c r="Y217" s="265"/>
      <c r="Z217" s="266"/>
      <c r="AA217" s="175"/>
      <c r="AB217" s="103"/>
      <c r="AC217" s="278"/>
    </row>
    <row r="218" spans="1:29" ht="15.75" customHeight="1">
      <c r="A218" s="282"/>
      <c r="B218" s="92"/>
      <c r="C218" s="263"/>
      <c r="D218" s="264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3"/>
      <c r="S218" s="1"/>
      <c r="T218" s="2"/>
      <c r="U218" s="104"/>
      <c r="V218" s="105"/>
      <c r="W218" s="123"/>
      <c r="X218" s="124"/>
      <c r="Y218" s="265"/>
      <c r="Z218" s="266"/>
      <c r="AA218" s="175"/>
      <c r="AB218" s="103"/>
      <c r="AC218" s="278"/>
    </row>
    <row r="219" spans="1:29" ht="15.75" customHeight="1">
      <c r="A219" s="282"/>
      <c r="B219" s="92"/>
      <c r="C219" s="263"/>
      <c r="D219" s="264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3"/>
      <c r="S219" s="1"/>
      <c r="T219" s="2"/>
      <c r="U219" s="104"/>
      <c r="V219" s="105"/>
      <c r="W219" s="123"/>
      <c r="X219" s="124"/>
      <c r="Y219" s="265"/>
      <c r="Z219" s="266"/>
      <c r="AA219" s="175"/>
      <c r="AB219" s="103"/>
      <c r="AC219" s="278"/>
    </row>
    <row r="220" spans="1:29" ht="15.75" customHeight="1">
      <c r="A220" s="282"/>
      <c r="B220" s="92"/>
      <c r="C220" s="263"/>
      <c r="D220" s="264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3"/>
      <c r="S220" s="1"/>
      <c r="T220" s="2"/>
      <c r="U220" s="104"/>
      <c r="V220" s="105"/>
      <c r="W220" s="123"/>
      <c r="X220" s="124"/>
      <c r="Y220" s="265"/>
      <c r="Z220" s="266"/>
      <c r="AA220" s="175"/>
      <c r="AB220" s="103"/>
      <c r="AC220" s="278"/>
    </row>
    <row r="221" spans="1:29" ht="15.75" customHeight="1">
      <c r="A221" s="282"/>
      <c r="B221" s="92"/>
      <c r="C221" s="263"/>
      <c r="D221" s="264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3"/>
      <c r="S221" s="1"/>
      <c r="T221" s="2"/>
      <c r="U221" s="104"/>
      <c r="V221" s="105"/>
      <c r="W221" s="123"/>
      <c r="X221" s="124"/>
      <c r="Y221" s="265"/>
      <c r="Z221" s="266"/>
      <c r="AA221" s="175"/>
      <c r="AB221" s="103"/>
      <c r="AC221" s="278"/>
    </row>
    <row r="222" spans="1:29" ht="15.75" customHeight="1">
      <c r="A222" s="282"/>
      <c r="B222" s="92"/>
      <c r="C222" s="263"/>
      <c r="D222" s="264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3"/>
      <c r="S222" s="1"/>
      <c r="T222" s="2"/>
      <c r="U222" s="104"/>
      <c r="V222" s="105"/>
      <c r="W222" s="106"/>
      <c r="X222" s="107"/>
      <c r="Y222" s="265"/>
      <c r="Z222" s="266"/>
      <c r="AA222" s="175"/>
      <c r="AB222" s="103"/>
      <c r="AC222" s="278"/>
    </row>
    <row r="223" spans="1:29" ht="15.75" customHeight="1">
      <c r="A223" s="282"/>
      <c r="B223" s="92"/>
      <c r="C223" s="263"/>
      <c r="D223" s="264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3"/>
      <c r="S223" s="1"/>
      <c r="T223" s="2"/>
      <c r="U223" s="104"/>
      <c r="V223" s="105"/>
      <c r="W223" s="123"/>
      <c r="X223" s="124"/>
      <c r="Y223" s="265"/>
      <c r="Z223" s="266"/>
      <c r="AA223" s="175"/>
      <c r="AB223" s="103"/>
      <c r="AC223" s="278"/>
    </row>
    <row r="224" spans="1:29" ht="15.75" customHeight="1">
      <c r="A224" s="282"/>
      <c r="B224" s="92"/>
      <c r="C224" s="263"/>
      <c r="D224" s="264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3"/>
      <c r="S224" s="117"/>
      <c r="T224" s="118"/>
      <c r="U224" s="129"/>
      <c r="V224" s="130"/>
      <c r="W224" s="123"/>
      <c r="X224" s="124"/>
      <c r="Y224" s="265"/>
      <c r="Z224" s="266"/>
      <c r="AA224" s="176"/>
      <c r="AB224" s="122"/>
      <c r="AC224" s="278"/>
    </row>
    <row r="225" spans="1:29" ht="15.75" customHeight="1" thickBot="1">
      <c r="A225" s="283"/>
      <c r="B225" s="133" t="s">
        <v>106</v>
      </c>
      <c r="C225" s="260"/>
      <c r="D225" s="260"/>
      <c r="E225" s="134"/>
      <c r="F225" s="135"/>
      <c r="G225" s="136"/>
      <c r="H225" s="91"/>
      <c r="I225" s="137">
        <f t="shared" ref="I225:J225" si="69">AVERAGE(I209:I224)</f>
        <v>3.3333333333333335</v>
      </c>
      <c r="J225" s="138">
        <f t="shared" si="69"/>
        <v>3500</v>
      </c>
      <c r="K225" s="139">
        <f t="shared" ref="K225" si="70">J225/I225</f>
        <v>1050</v>
      </c>
      <c r="L225" s="137">
        <f t="shared" ref="L225:M225" si="71">AVERAGE(L209:L224)</f>
        <v>3.3333333333333335</v>
      </c>
      <c r="M225" s="138">
        <f t="shared" si="71"/>
        <v>3030.6507924169746</v>
      </c>
      <c r="N225" s="139">
        <f>M225/L225</f>
        <v>909.19523772509228</v>
      </c>
      <c r="O225" s="140">
        <f>L225-I225</f>
        <v>0</v>
      </c>
      <c r="P225" s="141">
        <f>N225-K225</f>
        <v>-140.80476227490772</v>
      </c>
      <c r="Q225" s="142">
        <f>N225/K225</f>
        <v>0.86590022640484976</v>
      </c>
      <c r="R225" s="274"/>
      <c r="S225" s="143">
        <f>S209</f>
        <v>0.70859953703703704</v>
      </c>
      <c r="T225" s="144">
        <f>INDEX(T209:T224,COUNTA(T209:T224))</f>
        <v>1.05</v>
      </c>
      <c r="U225" s="145"/>
      <c r="V225" s="156"/>
      <c r="W225" s="135"/>
      <c r="X225" s="139"/>
      <c r="Y225" s="261"/>
      <c r="Z225" s="262"/>
      <c r="AA225" s="177">
        <f>M225-J225</f>
        <v>-469.34920758302542</v>
      </c>
      <c r="AB225" s="142">
        <f>M225/J225</f>
        <v>0.86590022640484987</v>
      </c>
      <c r="AC225" s="279"/>
    </row>
    <row r="227" spans="1:29">
      <c r="Y227" s="259" t="s">
        <v>142</v>
      </c>
      <c r="Z227" s="259"/>
    </row>
    <row r="228" spans="1:29">
      <c r="Y228" s="259" t="s">
        <v>143</v>
      </c>
      <c r="Z228" s="259"/>
    </row>
    <row r="229" spans="1:29">
      <c r="Y229" s="259" t="s">
        <v>144</v>
      </c>
      <c r="Z229" s="259"/>
    </row>
    <row r="230" spans="1:29">
      <c r="Y230" s="259" t="s">
        <v>145</v>
      </c>
      <c r="Z230" s="259"/>
    </row>
    <row r="231" spans="1:29">
      <c r="Y231" s="259" t="s">
        <v>146</v>
      </c>
      <c r="Z231" s="259"/>
    </row>
    <row r="232" spans="1:29">
      <c r="Y232" s="259" t="s">
        <v>147</v>
      </c>
      <c r="Z232" s="259"/>
    </row>
    <row r="233" spans="1:29">
      <c r="Y233" s="259" t="s">
        <v>148</v>
      </c>
      <c r="Z233" s="259"/>
    </row>
    <row r="234" spans="1:29">
      <c r="Y234" s="259" t="s">
        <v>149</v>
      </c>
      <c r="Z234" s="259"/>
    </row>
    <row r="235" spans="1:29">
      <c r="Y235" s="259" t="s">
        <v>150</v>
      </c>
      <c r="Z235" s="259"/>
    </row>
    <row r="236" spans="1:29">
      <c r="Y236" s="259" t="s">
        <v>151</v>
      </c>
      <c r="Z236" s="259"/>
    </row>
    <row r="237" spans="1:29">
      <c r="Y237" s="259" t="s">
        <v>152</v>
      </c>
      <c r="Z237" s="259"/>
    </row>
    <row r="238" spans="1:29">
      <c r="Y238" s="259" t="s">
        <v>153</v>
      </c>
      <c r="Z238" s="259"/>
    </row>
    <row r="239" spans="1:29">
      <c r="Y239" s="259" t="s">
        <v>154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551" priority="1" operator="greaterThan">
      <formula>0</formula>
    </cfRule>
  </conditionalFormatting>
  <conditionalFormatting sqref="P5:P225 AA5:AA225">
    <cfRule type="cellIs" dxfId="550" priority="4" operator="lessThan">
      <formula>0</formula>
    </cfRule>
  </conditionalFormatting>
  <conditionalFormatting sqref="Q5:Q225 AB5:AB225">
    <cfRule type="cellIs" dxfId="549" priority="2" operator="greaterThan">
      <formula>1</formula>
    </cfRule>
    <cfRule type="cellIs" dxfId="548" priority="3" operator="lessThan">
      <formula>0.8</formula>
    </cfRule>
  </conditionalFormatting>
  <conditionalFormatting sqref="AC5:AC23 R5:R225 AC141:AC146">
    <cfRule type="cellIs" dxfId="547" priority="5" operator="lessThan">
      <formula>0.8</formula>
    </cfRule>
  </conditionalFormatting>
  <conditionalFormatting sqref="AC29:AC37">
    <cfRule type="cellIs" dxfId="546" priority="16" operator="lessThan">
      <formula>0.8</formula>
    </cfRule>
  </conditionalFormatting>
  <conditionalFormatting sqref="AC39:AC44">
    <cfRule type="cellIs" dxfId="545" priority="15" operator="lessThan">
      <formula>0.8</formula>
    </cfRule>
  </conditionalFormatting>
  <conditionalFormatting sqref="AC56:AC61">
    <cfRule type="cellIs" dxfId="544" priority="8" operator="lessThan">
      <formula>0.8</formula>
    </cfRule>
  </conditionalFormatting>
  <conditionalFormatting sqref="AC73:AC78">
    <cfRule type="cellIs" dxfId="543" priority="13" operator="lessThan">
      <formula>0.8</formula>
    </cfRule>
  </conditionalFormatting>
  <conditionalFormatting sqref="AC90">
    <cfRule type="cellIs" dxfId="542" priority="14" operator="lessThan">
      <formula>0.8</formula>
    </cfRule>
  </conditionalFormatting>
  <conditionalFormatting sqref="AC107">
    <cfRule type="cellIs" dxfId="541" priority="7" operator="lessThan">
      <formula>0.8</formula>
    </cfRule>
  </conditionalFormatting>
  <conditionalFormatting sqref="AC124:AC129">
    <cfRule type="cellIs" dxfId="540" priority="6" operator="lessThan">
      <formula>0.8</formula>
    </cfRule>
  </conditionalFormatting>
  <conditionalFormatting sqref="AC158">
    <cfRule type="cellIs" dxfId="539" priority="12" operator="lessThan">
      <formula>0.8</formula>
    </cfRule>
  </conditionalFormatting>
  <conditionalFormatting sqref="AC175">
    <cfRule type="cellIs" dxfId="538" priority="11" operator="lessThan">
      <formula>0.8</formula>
    </cfRule>
  </conditionalFormatting>
  <conditionalFormatting sqref="AC192">
    <cfRule type="cellIs" dxfId="537" priority="10" operator="lessThan">
      <formula>0.8</formula>
    </cfRule>
  </conditionalFormatting>
  <conditionalFormatting sqref="AC209:AC214">
    <cfRule type="cellIs" dxfId="536" priority="9" operator="lessThan">
      <formula>0.8</formula>
    </cfRule>
  </conditionalFormatting>
  <dataValidations count="1">
    <dataValidation type="list" allowBlank="1" showInputMessage="1" showErrorMessage="1" sqref="Y5:Z225" xr:uid="{0094C4D1-DF43-4EB5-B309-6B1E193CA5B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87F9-96FB-45F9-8072-93F1D876E99D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106268</v>
      </c>
      <c r="E1" s="77" t="s">
        <v>3</v>
      </c>
      <c r="F1" s="78">
        <f>SUM(G5:G157)</f>
        <v>5120889</v>
      </c>
      <c r="G1" s="79" t="s">
        <v>73</v>
      </c>
      <c r="H1" s="80">
        <f>L21+L38+L55+L72+L89+L106+L123+L140+L157</f>
        <v>169.45000000000002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45951</v>
      </c>
      <c r="B2" s="326"/>
      <c r="C2" s="82" t="s">
        <v>34</v>
      </c>
      <c r="D2" s="83">
        <f>AVERAGE(N21,N38,N55,N72,N89,N106,N123,N140,N157)</f>
        <v>151.67579829484515</v>
      </c>
      <c r="E2" s="83" t="s">
        <v>80</v>
      </c>
      <c r="F2" s="84">
        <f>F1/D1</f>
        <v>48.188438664508602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3606</v>
      </c>
      <c r="G5" s="159">
        <f t="shared" ref="G5:G6" si="0">E5*F5</f>
        <v>71038.2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1074.546809038987</v>
      </c>
      <c r="N5" s="163">
        <f>M5/L5</f>
        <v>82.657446849152848</v>
      </c>
      <c r="O5" s="179">
        <f>L5-I5</f>
        <v>0</v>
      </c>
      <c r="P5" s="180">
        <f>N5-K5</f>
        <v>-9.6502454585394588</v>
      </c>
      <c r="Q5" s="132">
        <f>N5/K5</f>
        <v>0.89545567419915584</v>
      </c>
      <c r="R5" s="273">
        <f>Q21</f>
        <v>0.88868955454531617</v>
      </c>
      <c r="S5" s="167">
        <v>0.25</v>
      </c>
      <c r="T5" s="168">
        <v>0.38982638888888888</v>
      </c>
      <c r="U5" s="169"/>
      <c r="V5" s="170">
        <v>201.34999999999997</v>
      </c>
      <c r="W5" s="87"/>
      <c r="X5" s="88"/>
      <c r="Y5" s="275"/>
      <c r="Z5" s="276"/>
      <c r="AA5" s="109">
        <f>M5-J5</f>
        <v>-125.45319096101298</v>
      </c>
      <c r="AB5" s="110">
        <f>M5/J5</f>
        <v>0.89545567419915584</v>
      </c>
      <c r="AC5" s="292">
        <f>AB21</f>
        <v>0.88868955454531617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2715</v>
      </c>
      <c r="G6" s="95">
        <f t="shared" si="0"/>
        <v>81368.55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2302.4734982332143</v>
      </c>
      <c r="N6" s="99">
        <f>M6/L6</f>
        <v>115.12367491166071</v>
      </c>
      <c r="O6" s="101">
        <f>L6-I6</f>
        <v>0</v>
      </c>
      <c r="P6" s="102">
        <f>N6-K6</f>
        <v>-14.876325088339286</v>
      </c>
      <c r="Q6" s="103">
        <f>N6/K6</f>
        <v>0.88556673008969777</v>
      </c>
      <c r="R6" s="273"/>
      <c r="S6" s="1">
        <v>0.50434027777777779</v>
      </c>
      <c r="T6" s="2">
        <v>0.55347222222222225</v>
      </c>
      <c r="U6" s="104">
        <v>56.25</v>
      </c>
      <c r="V6" s="105">
        <v>70.750000000000028</v>
      </c>
      <c r="W6" s="2"/>
      <c r="X6" s="4"/>
      <c r="Y6" s="265"/>
      <c r="Z6" s="266"/>
      <c r="AA6" s="111">
        <f>M6-J6</f>
        <v>-297.52650176678571</v>
      </c>
      <c r="AB6" s="112">
        <f>M6/J6</f>
        <v>0.88556673008969777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1688.5101536361008</v>
      </c>
      <c r="N21" s="139">
        <f t="shared" ref="N21:N26" si="5">M21/L21</f>
        <v>102.33394870521823</v>
      </c>
      <c r="O21" s="140">
        <f t="shared" ref="O21:O26" si="6">L21-I21</f>
        <v>0</v>
      </c>
      <c r="P21" s="141">
        <f t="shared" ref="P21:P26" si="7">N21-K21</f>
        <v>-12.817566446296922</v>
      </c>
      <c r="Q21" s="142">
        <f t="shared" ref="Q21:Q26" si="8">N21/K21</f>
        <v>0.88868955454531617</v>
      </c>
      <c r="R21" s="274"/>
      <c r="S21" s="143">
        <f>S5</f>
        <v>0.25</v>
      </c>
      <c r="T21" s="144">
        <f>INDEX(T5:T20,COUNTA(T5:T20))</f>
        <v>0.55347222222222225</v>
      </c>
      <c r="U21" s="145"/>
      <c r="V21" s="145"/>
      <c r="W21" s="146"/>
      <c r="X21" s="147"/>
      <c r="Y21" s="261"/>
      <c r="Z21" s="262"/>
      <c r="AA21" s="148">
        <f t="shared" ref="AA21:AA26" si="9">M21-J21</f>
        <v>-211.48984636389923</v>
      </c>
      <c r="AB21" s="149">
        <f t="shared" ref="AB21:AB26" si="10">M21/J21</f>
        <v>0.88868955454531617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4712</v>
      </c>
      <c r="G22" s="159">
        <f t="shared" ref="G22:G26" si="11">E22*F22</f>
        <v>267500.24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1772.7244226146934</v>
      </c>
      <c r="N22" s="163">
        <f t="shared" si="5"/>
        <v>70.908976904587732</v>
      </c>
      <c r="O22" s="165">
        <f t="shared" si="6"/>
        <v>0</v>
      </c>
      <c r="P22" s="166">
        <f t="shared" si="7"/>
        <v>-9.0910230954122682</v>
      </c>
      <c r="Q22" s="152">
        <f t="shared" si="8"/>
        <v>0.8863622113073466</v>
      </c>
      <c r="R22" s="272">
        <f>Q38</f>
        <v>0.88451719961517072</v>
      </c>
      <c r="S22" s="167">
        <v>0.16666666666666666</v>
      </c>
      <c r="T22" s="168">
        <v>0.27741898148148147</v>
      </c>
      <c r="U22" s="169"/>
      <c r="V22" s="170">
        <v>159.48333333333332</v>
      </c>
      <c r="W22" s="181"/>
      <c r="X22" s="163"/>
      <c r="Y22" s="275"/>
      <c r="Z22" s="276"/>
      <c r="AA22" s="109">
        <f t="shared" si="9"/>
        <v>-227.27557738530663</v>
      </c>
      <c r="AB22" s="152">
        <f t="shared" si="10"/>
        <v>0.88636221130734671</v>
      </c>
      <c r="AC22" s="352">
        <f>AB38</f>
        <v>0.88451719961517061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1621</v>
      </c>
      <c r="G23" s="95">
        <f t="shared" si="11"/>
        <v>84065.06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1760.3619909502261</v>
      </c>
      <c r="N23" s="99">
        <f t="shared" si="5"/>
        <v>70.414479638009041</v>
      </c>
      <c r="O23" s="101">
        <f t="shared" si="6"/>
        <v>0</v>
      </c>
      <c r="P23" s="102">
        <f t="shared" si="7"/>
        <v>-9.5855203619909588</v>
      </c>
      <c r="Q23" s="103">
        <f t="shared" si="8"/>
        <v>0.88018099547511297</v>
      </c>
      <c r="R23" s="273"/>
      <c r="S23" s="1">
        <v>0.28125</v>
      </c>
      <c r="T23" s="2">
        <v>0.31961805555555556</v>
      </c>
      <c r="U23" s="104">
        <v>5.5166666666666764</v>
      </c>
      <c r="V23" s="105">
        <v>55.25</v>
      </c>
      <c r="W23" s="106"/>
      <c r="X23" s="107"/>
      <c r="Y23" s="265"/>
      <c r="Z23" s="266"/>
      <c r="AA23" s="111">
        <f t="shared" si="9"/>
        <v>-239.63800904977393</v>
      </c>
      <c r="AB23" s="103">
        <f t="shared" si="10"/>
        <v>0.88018099547511308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885</v>
      </c>
      <c r="G24" s="95">
        <f t="shared" si="11"/>
        <v>50710.5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1759.2490336830449</v>
      </c>
      <c r="N24" s="99">
        <f t="shared" si="5"/>
        <v>67.663424372424799</v>
      </c>
      <c r="O24" s="101">
        <f t="shared" si="6"/>
        <v>0</v>
      </c>
      <c r="P24" s="102">
        <f t="shared" si="7"/>
        <v>-9.2596525506521203</v>
      </c>
      <c r="Q24" s="103">
        <f t="shared" si="8"/>
        <v>0.87962451684152243</v>
      </c>
      <c r="R24" s="273"/>
      <c r="S24" s="1">
        <v>0.32291666666666663</v>
      </c>
      <c r="T24" s="2">
        <v>0.34387731481481482</v>
      </c>
      <c r="U24" s="104">
        <v>4.7499999999999432</v>
      </c>
      <c r="V24" s="105">
        <v>30.183333333333387</v>
      </c>
      <c r="W24" s="106"/>
      <c r="X24" s="107"/>
      <c r="Y24" s="265"/>
      <c r="Z24" s="266"/>
      <c r="AA24" s="111">
        <f t="shared" si="9"/>
        <v>-240.7509663169551</v>
      </c>
      <c r="AB24" s="103">
        <f t="shared" si="10"/>
        <v>0.87962451684152243</v>
      </c>
      <c r="AC24" s="294"/>
    </row>
    <row r="25" spans="1:29" ht="15.75" customHeight="1">
      <c r="A25" s="268"/>
      <c r="B25" s="92" t="s">
        <v>164</v>
      </c>
      <c r="C25" s="286" t="s">
        <v>165</v>
      </c>
      <c r="D25" s="286"/>
      <c r="E25" s="93">
        <v>59.52</v>
      </c>
      <c r="F25" s="94">
        <v>5909</v>
      </c>
      <c r="G25" s="95">
        <f t="shared" si="11"/>
        <v>351703.68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1781.011386470193</v>
      </c>
      <c r="N25" s="99">
        <f t="shared" si="5"/>
        <v>71.240455458807716</v>
      </c>
      <c r="O25" s="101">
        <f t="shared" si="6"/>
        <v>0</v>
      </c>
      <c r="P25" s="102">
        <f t="shared" si="7"/>
        <v>-8.7595445411922839</v>
      </c>
      <c r="Q25" s="103">
        <f t="shared" si="8"/>
        <v>0.89050569323509643</v>
      </c>
      <c r="R25" s="273"/>
      <c r="S25" s="1">
        <v>0.34861111111111104</v>
      </c>
      <c r="T25" s="2">
        <v>0.48685185185185187</v>
      </c>
      <c r="U25" s="104">
        <v>6.8166666666665598</v>
      </c>
      <c r="V25" s="105">
        <v>199.0666666666668</v>
      </c>
      <c r="W25" s="106">
        <v>0.48685185185185187</v>
      </c>
      <c r="X25" s="107">
        <v>0.52787037037037032</v>
      </c>
      <c r="Y25" s="265"/>
      <c r="Z25" s="266"/>
      <c r="AA25" s="111">
        <f t="shared" si="9"/>
        <v>-218.98861352980703</v>
      </c>
      <c r="AB25" s="103">
        <f t="shared" si="10"/>
        <v>0.89050569323509654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3333</v>
      </c>
      <c r="G26" s="95">
        <f t="shared" si="11"/>
        <v>257774.22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1771.8251624335498</v>
      </c>
      <c r="N26" s="99">
        <f t="shared" si="5"/>
        <v>70.87300649734199</v>
      </c>
      <c r="O26" s="101">
        <f t="shared" si="6"/>
        <v>0</v>
      </c>
      <c r="P26" s="102">
        <f t="shared" si="7"/>
        <v>-9.12699350265801</v>
      </c>
      <c r="Q26" s="103">
        <f t="shared" si="8"/>
        <v>0.88591258121677485</v>
      </c>
      <c r="R26" s="273"/>
      <c r="S26" s="1">
        <v>0.52787037037037032</v>
      </c>
      <c r="T26" s="2">
        <v>0.60624999999999996</v>
      </c>
      <c r="U26" s="104">
        <v>59.066666666666578</v>
      </c>
      <c r="V26" s="105">
        <v>112.86666666666667</v>
      </c>
      <c r="W26" s="106"/>
      <c r="X26" s="107"/>
      <c r="Y26" s="265"/>
      <c r="Z26" s="266"/>
      <c r="AA26" s="111">
        <f t="shared" si="9"/>
        <v>-228.17483756645015</v>
      </c>
      <c r="AB26" s="103">
        <f t="shared" si="10"/>
        <v>0.88591258121677496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1769.0343992303413</v>
      </c>
      <c r="N38" s="139">
        <f t="shared" ref="N38:N44" si="16">M38/L38</f>
        <v>70.199777747235771</v>
      </c>
      <c r="O38" s="140">
        <f t="shared" ref="O38:O44" si="17">L38-I38</f>
        <v>0</v>
      </c>
      <c r="P38" s="141">
        <f t="shared" ref="P38:P44" si="18">N38-K38</f>
        <v>-9.1653016178435962</v>
      </c>
      <c r="Q38" s="142">
        <f t="shared" ref="Q38:Q44" si="19">N38/K38</f>
        <v>0.88451719961517072</v>
      </c>
      <c r="R38" s="274"/>
      <c r="S38" s="143">
        <f>S22</f>
        <v>0.16666666666666666</v>
      </c>
      <c r="T38" s="144">
        <f>INDEX(T22:T37,COUNTA(T22:T37))</f>
        <v>0.60624999999999996</v>
      </c>
      <c r="U38" s="145"/>
      <c r="V38" s="156"/>
      <c r="W38" s="135"/>
      <c r="X38" s="139"/>
      <c r="Y38" s="261"/>
      <c r="Z38" s="262"/>
      <c r="AA38" s="157">
        <f t="shared" ref="AA38:AA44" si="20">M38-J38</f>
        <v>-230.96560076965875</v>
      </c>
      <c r="AB38" s="142">
        <f t="shared" ref="AB38:AB44" si="21">M38/J38</f>
        <v>0.88451719961517061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3627</v>
      </c>
      <c r="G39" s="159">
        <f t="shared" ref="G39:G44" si="22">E39*F39</f>
        <v>207827.09999999998</v>
      </c>
      <c r="H39" s="160">
        <v>2</v>
      </c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 t="shared" ref="M39:M44" si="23">F39/V39*60</f>
        <v>1589.2405063291135</v>
      </c>
      <c r="N39" s="163">
        <f t="shared" si="16"/>
        <v>63.569620253164537</v>
      </c>
      <c r="O39" s="165">
        <f t="shared" si="17"/>
        <v>0</v>
      </c>
      <c r="P39" s="166">
        <f t="shared" si="18"/>
        <v>-8.4303797468354631</v>
      </c>
      <c r="Q39" s="152">
        <f t="shared" si="19"/>
        <v>0.882911392405063</v>
      </c>
      <c r="R39" s="272">
        <f>Q55</f>
        <v>0.88187911510256245</v>
      </c>
      <c r="S39" s="167">
        <v>0.16671296296296295</v>
      </c>
      <c r="T39" s="168">
        <v>0.26180555555555557</v>
      </c>
      <c r="U39" s="169"/>
      <c r="V39" s="170">
        <v>136.93333333333337</v>
      </c>
      <c r="W39" s="87"/>
      <c r="X39" s="88"/>
      <c r="Y39" s="275"/>
      <c r="Z39" s="276"/>
      <c r="AA39" s="109">
        <f t="shared" si="20"/>
        <v>-210.75949367088651</v>
      </c>
      <c r="AB39" s="152">
        <f t="shared" si="21"/>
        <v>0.882911392405063</v>
      </c>
      <c r="AC39" s="352">
        <f>AB55</f>
        <v>0.88187911510256245</v>
      </c>
    </row>
    <row r="40" spans="1:29" ht="15.75" customHeight="1">
      <c r="A40" s="281"/>
      <c r="B40" s="153" t="s">
        <v>161</v>
      </c>
      <c r="C40" s="263" t="s">
        <v>214</v>
      </c>
      <c r="D40" s="264"/>
      <c r="E40" s="93">
        <v>57.3</v>
      </c>
      <c r="F40" s="104">
        <v>982</v>
      </c>
      <c r="G40" s="95">
        <f t="shared" si="22"/>
        <v>56268.6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 t="shared" si="23"/>
        <v>1762.3130608175429</v>
      </c>
      <c r="N40" s="99">
        <f t="shared" si="16"/>
        <v>88.115653040877149</v>
      </c>
      <c r="O40" s="101">
        <f t="shared" si="17"/>
        <v>0</v>
      </c>
      <c r="P40" s="102">
        <f t="shared" si="18"/>
        <v>-11.884346959122851</v>
      </c>
      <c r="Q40" s="103">
        <f t="shared" si="19"/>
        <v>0.88115653040877151</v>
      </c>
      <c r="R40" s="273"/>
      <c r="S40" s="1">
        <v>0.26527777777777772</v>
      </c>
      <c r="T40" s="2">
        <v>0.28849537037037037</v>
      </c>
      <c r="U40" s="104">
        <v>4.9999999999999023</v>
      </c>
      <c r="V40" s="105">
        <v>33.433333333333415</v>
      </c>
      <c r="W40" s="106"/>
      <c r="X40" s="107"/>
      <c r="Y40" s="265"/>
      <c r="Z40" s="266"/>
      <c r="AA40" s="111">
        <f t="shared" si="20"/>
        <v>-237.68693918245708</v>
      </c>
      <c r="AB40" s="103">
        <f t="shared" si="21"/>
        <v>0.88115653040877151</v>
      </c>
      <c r="AC40" s="294"/>
    </row>
    <row r="41" spans="1:29" ht="15.75" customHeight="1">
      <c r="A41" s="281"/>
      <c r="B41" s="153" t="s">
        <v>164</v>
      </c>
      <c r="C41" s="263" t="s">
        <v>173</v>
      </c>
      <c r="D41" s="264"/>
      <c r="E41" s="93">
        <v>47.37</v>
      </c>
      <c r="F41" s="104">
        <v>2014</v>
      </c>
      <c r="G41" s="95">
        <f t="shared" si="22"/>
        <v>95403.18</v>
      </c>
      <c r="H41" s="96"/>
      <c r="I41" s="100">
        <v>21</v>
      </c>
      <c r="J41" s="98">
        <v>2000</v>
      </c>
      <c r="K41" s="99">
        <f t="shared" si="12"/>
        <v>95.238095238095241</v>
      </c>
      <c r="L41" s="100">
        <v>21</v>
      </c>
      <c r="M41" s="98">
        <f t="shared" si="23"/>
        <v>1761.5160349854225</v>
      </c>
      <c r="N41" s="99">
        <f t="shared" si="16"/>
        <v>83.881715951686786</v>
      </c>
      <c r="O41" s="101">
        <f t="shared" si="17"/>
        <v>0</v>
      </c>
      <c r="P41" s="102">
        <f t="shared" si="18"/>
        <v>-11.356379286408455</v>
      </c>
      <c r="Q41" s="103">
        <f t="shared" si="19"/>
        <v>0.88075801749271121</v>
      </c>
      <c r="R41" s="273"/>
      <c r="S41" s="1">
        <v>0.29333333333333333</v>
      </c>
      <c r="T41" s="2">
        <v>0.34097222222222223</v>
      </c>
      <c r="U41" s="104">
        <v>6.9666666666666632</v>
      </c>
      <c r="V41" s="105">
        <v>68.600000000000009</v>
      </c>
      <c r="W41" s="106"/>
      <c r="X41" s="107"/>
      <c r="Y41" s="265"/>
      <c r="Z41" s="266"/>
      <c r="AA41" s="111">
        <f t="shared" si="20"/>
        <v>-238.48396501457751</v>
      </c>
      <c r="AB41" s="103">
        <f t="shared" si="21"/>
        <v>0.88075801749271121</v>
      </c>
      <c r="AC41" s="294"/>
    </row>
    <row r="42" spans="1:29" ht="15.75" customHeight="1">
      <c r="A42" s="281"/>
      <c r="B42" s="153" t="s">
        <v>161</v>
      </c>
      <c r="C42" s="263" t="s">
        <v>201</v>
      </c>
      <c r="D42" s="264"/>
      <c r="E42" s="93">
        <v>56.43</v>
      </c>
      <c r="F42" s="104">
        <v>2876</v>
      </c>
      <c r="G42" s="95">
        <f t="shared" si="22"/>
        <v>162292.68</v>
      </c>
      <c r="H42" s="96"/>
      <c r="I42" s="100">
        <v>22</v>
      </c>
      <c r="J42" s="98">
        <v>2000</v>
      </c>
      <c r="K42" s="99">
        <f t="shared" si="12"/>
        <v>90.909090909090907</v>
      </c>
      <c r="L42" s="100">
        <v>22</v>
      </c>
      <c r="M42" s="98">
        <f t="shared" si="23"/>
        <v>1765.6207366984995</v>
      </c>
      <c r="N42" s="99">
        <f t="shared" si="16"/>
        <v>80.255488031749977</v>
      </c>
      <c r="O42" s="101">
        <f t="shared" si="17"/>
        <v>0</v>
      </c>
      <c r="P42" s="102">
        <f t="shared" si="18"/>
        <v>-10.65360287734093</v>
      </c>
      <c r="Q42" s="103">
        <f t="shared" si="19"/>
        <v>0.88281036834924975</v>
      </c>
      <c r="R42" s="273"/>
      <c r="S42" s="1">
        <v>0.34393518518518518</v>
      </c>
      <c r="T42" s="2">
        <v>0.41180555555555554</v>
      </c>
      <c r="U42" s="104">
        <v>4.2666666666666409</v>
      </c>
      <c r="V42" s="105">
        <v>97.73333333333332</v>
      </c>
      <c r="W42" s="106"/>
      <c r="X42" s="107"/>
      <c r="Y42" s="265"/>
      <c r="Z42" s="266"/>
      <c r="AA42" s="111">
        <f t="shared" si="20"/>
        <v>-234.37926330150049</v>
      </c>
      <c r="AB42" s="103">
        <f t="shared" si="21"/>
        <v>0.88281036834924975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2207</v>
      </c>
      <c r="G43" s="95">
        <f t="shared" si="22"/>
        <v>131007.52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 t="shared" si="23"/>
        <v>1762.0758483033878</v>
      </c>
      <c r="N43" s="99">
        <f t="shared" si="16"/>
        <v>88.103792415169394</v>
      </c>
      <c r="O43" s="101">
        <f t="shared" si="17"/>
        <v>0</v>
      </c>
      <c r="P43" s="102">
        <f t="shared" si="18"/>
        <v>-11.896207584830606</v>
      </c>
      <c r="Q43" s="103">
        <f t="shared" si="19"/>
        <v>0.88103792415169391</v>
      </c>
      <c r="R43" s="273"/>
      <c r="S43" s="1">
        <v>0.41597222222222208</v>
      </c>
      <c r="T43" s="2">
        <v>0.46815972222222224</v>
      </c>
      <c r="U43" s="104">
        <v>5.9999999999998188</v>
      </c>
      <c r="V43" s="105">
        <v>75.150000000000233</v>
      </c>
      <c r="W43" s="106">
        <v>0.46815972222222224</v>
      </c>
      <c r="X43" s="107">
        <v>0.50990740740740736</v>
      </c>
      <c r="Y43" s="265"/>
      <c r="Z43" s="266"/>
      <c r="AA43" s="111">
        <f t="shared" si="20"/>
        <v>-237.92415169661217</v>
      </c>
      <c r="AB43" s="103">
        <f t="shared" si="21"/>
        <v>0.88103792415169391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57.3</v>
      </c>
      <c r="F44" s="104">
        <v>4813</v>
      </c>
      <c r="G44" s="115">
        <f t="shared" si="22"/>
        <v>275784.89999999997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1589.0315480557592</v>
      </c>
      <c r="N44" s="99">
        <f t="shared" si="16"/>
        <v>63.561261922230372</v>
      </c>
      <c r="O44" s="101">
        <f t="shared" si="17"/>
        <v>0</v>
      </c>
      <c r="P44" s="102">
        <f t="shared" si="18"/>
        <v>-8.4387380777696279</v>
      </c>
      <c r="Q44" s="103">
        <f t="shared" si="19"/>
        <v>0.88279530447542187</v>
      </c>
      <c r="R44" s="273"/>
      <c r="S44" s="1">
        <v>0.50990740740740736</v>
      </c>
      <c r="T44" s="2">
        <v>0.63611111111111107</v>
      </c>
      <c r="U44" s="104">
        <v>60.116666666666575</v>
      </c>
      <c r="V44" s="105">
        <v>181.73333333333335</v>
      </c>
      <c r="W44" s="106"/>
      <c r="X44" s="107"/>
      <c r="Y44" s="265"/>
      <c r="Z44" s="266"/>
      <c r="AA44" s="111">
        <f t="shared" si="20"/>
        <v>-210.96845194424077</v>
      </c>
      <c r="AB44" s="103">
        <f t="shared" si="21"/>
        <v>0.88279530447542176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1704.9662891982873</v>
      </c>
      <c r="N55" s="139">
        <f>M55/L55</f>
        <v>76.915772445035515</v>
      </c>
      <c r="O55" s="140">
        <f>L55-I55</f>
        <v>0</v>
      </c>
      <c r="P55" s="141">
        <f>N55-K55</f>
        <v>-10.302272667746436</v>
      </c>
      <c r="Q55" s="142">
        <f>N55/K55</f>
        <v>0.88187911510256245</v>
      </c>
      <c r="R55" s="274"/>
      <c r="S55" s="143">
        <f>S39</f>
        <v>0.16671296296296295</v>
      </c>
      <c r="T55" s="144">
        <f>INDEX(T39:T54,COUNTA(T39:T54))</f>
        <v>0.63611111111111107</v>
      </c>
      <c r="U55" s="145"/>
      <c r="V55" s="156"/>
      <c r="W55" s="188"/>
      <c r="X55" s="189"/>
      <c r="Y55" s="261"/>
      <c r="Z55" s="262"/>
      <c r="AA55" s="157">
        <f>M55-J55</f>
        <v>-228.36704413504594</v>
      </c>
      <c r="AB55" s="142">
        <f>M55/J55</f>
        <v>0.88187911510256245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2160</v>
      </c>
      <c r="G56" s="159">
        <f t="shared" ref="G56:G59" si="27">E56*F56</f>
        <v>128174.40000000001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1762.8655633643161</v>
      </c>
      <c r="N56" s="163">
        <f>M56/L56</f>
        <v>73.452731806846501</v>
      </c>
      <c r="O56" s="165">
        <f>L56-I56</f>
        <v>0</v>
      </c>
      <c r="P56" s="166">
        <f>N56-K56</f>
        <v>-9.8806015264868279</v>
      </c>
      <c r="Q56" s="152">
        <f>N56/K56</f>
        <v>0.88143278168215811</v>
      </c>
      <c r="R56" s="272">
        <f>Q72</f>
        <v>0.88275354702087228</v>
      </c>
      <c r="S56" s="167">
        <v>0.25033564814814813</v>
      </c>
      <c r="T56" s="168">
        <v>0.30138888888888887</v>
      </c>
      <c r="U56" s="169"/>
      <c r="V56" s="170">
        <v>73.51666666666668</v>
      </c>
      <c r="W56" s="168"/>
      <c r="X56" s="171"/>
      <c r="Y56" s="275"/>
      <c r="Z56" s="276"/>
      <c r="AA56" s="109">
        <f>M56-J56</f>
        <v>-237.13443663568387</v>
      </c>
      <c r="AB56" s="152">
        <f>M56/J56</f>
        <v>0.88143278168215811</v>
      </c>
      <c r="AC56" s="277">
        <f>AB72</f>
        <v>0.88275354702087228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4419</v>
      </c>
      <c r="G57" s="95">
        <f t="shared" si="27"/>
        <v>259262.73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1772.3262032085565</v>
      </c>
      <c r="N57" s="99">
        <f>M57/L57</f>
        <v>73.846925133689851</v>
      </c>
      <c r="O57" s="101">
        <f>L57-I57</f>
        <v>0</v>
      </c>
      <c r="P57" s="102">
        <f>N57-K57</f>
        <v>-9.4864081996434777</v>
      </c>
      <c r="Q57" s="103">
        <f>N57/K57</f>
        <v>0.88616310160427825</v>
      </c>
      <c r="R57" s="273"/>
      <c r="S57" s="1">
        <v>0.30444444444444446</v>
      </c>
      <c r="T57" s="2">
        <v>0.40833333333333333</v>
      </c>
      <c r="U57" s="104">
        <v>4.4000000000000483</v>
      </c>
      <c r="V57" s="105">
        <v>149.59999999999997</v>
      </c>
      <c r="W57" s="106"/>
      <c r="X57" s="107"/>
      <c r="Y57" s="265"/>
      <c r="Z57" s="266"/>
      <c r="AA57" s="111">
        <f>M57-J57</f>
        <v>-227.67379679144346</v>
      </c>
      <c r="AB57" s="103">
        <f>M57/J57</f>
        <v>0.88616310160427825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3121</v>
      </c>
      <c r="G58" s="95">
        <f t="shared" si="27"/>
        <v>223307.55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1762.4470588235283</v>
      </c>
      <c r="N58" s="99">
        <f>M58/L58</f>
        <v>73.435294117647018</v>
      </c>
      <c r="O58" s="101">
        <f>L58-I58</f>
        <v>0</v>
      </c>
      <c r="P58" s="102">
        <f>N58-K58</f>
        <v>-9.8980392156863104</v>
      </c>
      <c r="Q58" s="103">
        <f>N58/K58</f>
        <v>0.88122352941176429</v>
      </c>
      <c r="R58" s="273"/>
      <c r="S58" s="1">
        <v>0.41111111111111109</v>
      </c>
      <c r="T58" s="2">
        <v>0.48489583333333336</v>
      </c>
      <c r="U58" s="104">
        <v>3.9999999999999858</v>
      </c>
      <c r="V58" s="105">
        <v>106.25000000000006</v>
      </c>
      <c r="W58" s="106">
        <v>0.48489583333333336</v>
      </c>
      <c r="X58" s="107">
        <v>0.52569444444444446</v>
      </c>
      <c r="Y58" s="265"/>
      <c r="Z58" s="266"/>
      <c r="AA58" s="111">
        <f>M58-J58</f>
        <v>-237.55294117647168</v>
      </c>
      <c r="AB58" s="103">
        <f>M58/J58</f>
        <v>0.88122352941176418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4484</v>
      </c>
      <c r="G59" s="95">
        <f t="shared" si="27"/>
        <v>266977.36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1764.3895507705772</v>
      </c>
      <c r="N59" s="99">
        <f>M59/L59</f>
        <v>76.712589163938134</v>
      </c>
      <c r="O59" s="101">
        <f>L59-I59</f>
        <v>0</v>
      </c>
      <c r="P59" s="102">
        <f>N59-K59</f>
        <v>-10.243932575192304</v>
      </c>
      <c r="Q59" s="103">
        <f>N59/K59</f>
        <v>0.88219477538528857</v>
      </c>
      <c r="R59" s="273"/>
      <c r="S59" s="1">
        <v>0.52569444444444446</v>
      </c>
      <c r="T59" s="2">
        <v>0.6315856481481481</v>
      </c>
      <c r="U59" s="104">
        <v>58.749999999999993</v>
      </c>
      <c r="V59" s="105">
        <v>152.48333333333323</v>
      </c>
      <c r="W59" s="106"/>
      <c r="X59" s="107"/>
      <c r="Y59" s="265"/>
      <c r="Z59" s="266"/>
      <c r="AA59" s="111">
        <f>M59-J59</f>
        <v>-235.61044922942278</v>
      </c>
      <c r="AB59" s="103">
        <f>M59/J59</f>
        <v>0.88219477538528857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1765.5070940417445</v>
      </c>
      <c r="N72" s="139">
        <f t="shared" ref="N72:N78" si="31">M72/L72</f>
        <v>74.33714080175767</v>
      </c>
      <c r="O72" s="140">
        <f t="shared" ref="O72:O78" si="32">L72-I72</f>
        <v>0</v>
      </c>
      <c r="P72" s="141">
        <f t="shared" ref="P72:P78" si="33">N72-K72</f>
        <v>-9.8733855140318099</v>
      </c>
      <c r="Q72" s="142">
        <f t="shared" ref="Q72:Q78" si="34">N72/K72</f>
        <v>0.88275354702087228</v>
      </c>
      <c r="R72" s="274"/>
      <c r="S72" s="143">
        <f>S56</f>
        <v>0.25033564814814813</v>
      </c>
      <c r="T72" s="144">
        <f>INDEX(T56:T71,COUNTA(T56:T71))</f>
        <v>0.6315856481481481</v>
      </c>
      <c r="U72" s="145"/>
      <c r="V72" s="156"/>
      <c r="W72" s="135"/>
      <c r="X72" s="139"/>
      <c r="Y72" s="261"/>
      <c r="Z72" s="262"/>
      <c r="AA72" s="157">
        <f t="shared" ref="AA72:AA78" si="35">M72-J72</f>
        <v>-234.49290595825551</v>
      </c>
      <c r="AB72" s="142">
        <f t="shared" ref="AB72:AB78" si="36">M72/J72</f>
        <v>0.88275354702087228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3541</v>
      </c>
      <c r="G73" s="159">
        <f t="shared" ref="G73:G78" si="37">E73*F73</f>
        <v>136788.83000000002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8">F73/V73*60</f>
        <v>3247.7961783439482</v>
      </c>
      <c r="N73" s="163">
        <f t="shared" si="31"/>
        <v>162.3898089171974</v>
      </c>
      <c r="O73" s="165">
        <f t="shared" si="32"/>
        <v>0</v>
      </c>
      <c r="P73" s="166">
        <f t="shared" si="33"/>
        <v>-17.610191082802601</v>
      </c>
      <c r="Q73" s="152">
        <f t="shared" si="34"/>
        <v>0.90216560509554111</v>
      </c>
      <c r="R73" s="272">
        <f>Q89</f>
        <v>0.88246342071753314</v>
      </c>
      <c r="S73" s="167">
        <v>0.25</v>
      </c>
      <c r="T73" s="168">
        <v>0.29542824074074076</v>
      </c>
      <c r="U73" s="169"/>
      <c r="V73" s="170">
        <v>65.416666666666686</v>
      </c>
      <c r="W73" s="168"/>
      <c r="X73" s="171"/>
      <c r="Y73" s="275"/>
      <c r="Z73" s="276"/>
      <c r="AA73" s="109">
        <f t="shared" si="35"/>
        <v>-352.20382165605179</v>
      </c>
      <c r="AB73" s="152">
        <f t="shared" si="36"/>
        <v>0.90216560509554122</v>
      </c>
      <c r="AC73" s="277">
        <f>AB89</f>
        <v>0.88246342071753314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3960</v>
      </c>
      <c r="G74" s="95">
        <f t="shared" si="37"/>
        <v>150480</v>
      </c>
      <c r="H74" s="96"/>
      <c r="I74" s="97">
        <v>21</v>
      </c>
      <c r="J74" s="98">
        <v>3600</v>
      </c>
      <c r="K74" s="99">
        <f t="shared" ref="K74:K110" si="39">J74/I74</f>
        <v>171.42857142857142</v>
      </c>
      <c r="L74" s="100">
        <v>21</v>
      </c>
      <c r="M74" s="98">
        <f t="shared" si="38"/>
        <v>3246.6408562969723</v>
      </c>
      <c r="N74" s="99">
        <f t="shared" si="31"/>
        <v>154.60194553795105</v>
      </c>
      <c r="O74" s="101">
        <f t="shared" si="32"/>
        <v>0</v>
      </c>
      <c r="P74" s="102">
        <f t="shared" si="33"/>
        <v>-16.826625890620363</v>
      </c>
      <c r="Q74" s="103">
        <f t="shared" si="34"/>
        <v>0.9018446823047146</v>
      </c>
      <c r="R74" s="273"/>
      <c r="S74" s="1">
        <v>0.29930555555555555</v>
      </c>
      <c r="T74" s="2">
        <v>0.35012731481481479</v>
      </c>
      <c r="U74" s="104">
        <v>5.5833333333333002</v>
      </c>
      <c r="V74" s="105">
        <v>73.183333333333309</v>
      </c>
      <c r="W74" s="106"/>
      <c r="X74" s="107"/>
      <c r="Y74" s="265"/>
      <c r="Z74" s="266"/>
      <c r="AA74" s="111">
        <f t="shared" si="35"/>
        <v>-353.35914370302771</v>
      </c>
      <c r="AB74" s="103">
        <f t="shared" si="36"/>
        <v>0.90184468230471448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2943</v>
      </c>
      <c r="G75" s="95">
        <f t="shared" si="37"/>
        <v>92027.61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3103.3391915641505</v>
      </c>
      <c r="N75" s="99">
        <f t="shared" si="31"/>
        <v>163.33364166127109</v>
      </c>
      <c r="O75" s="101">
        <f t="shared" si="32"/>
        <v>0</v>
      </c>
      <c r="P75" s="102">
        <f t="shared" si="33"/>
        <v>-26.140042549255242</v>
      </c>
      <c r="Q75" s="103">
        <f t="shared" si="34"/>
        <v>0.86203866432337517</v>
      </c>
      <c r="R75" s="273"/>
      <c r="S75" s="1">
        <v>0.35562500000000002</v>
      </c>
      <c r="T75" s="2">
        <v>0.39513888888888887</v>
      </c>
      <c r="U75" s="104">
        <v>7.9166666666667318</v>
      </c>
      <c r="V75" s="105">
        <v>56.899999999999942</v>
      </c>
      <c r="W75" s="106"/>
      <c r="X75" s="107"/>
      <c r="Y75" s="265"/>
      <c r="Z75" s="266"/>
      <c r="AA75" s="111">
        <f t="shared" si="35"/>
        <v>-496.6608084358495</v>
      </c>
      <c r="AB75" s="103">
        <f t="shared" si="36"/>
        <v>0.86203866432337517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3742</v>
      </c>
      <c r="G76" s="95">
        <f t="shared" si="37"/>
        <v>141971.47999999998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3107.5432525951514</v>
      </c>
      <c r="N76" s="99">
        <f t="shared" si="31"/>
        <v>147.97825012357865</v>
      </c>
      <c r="O76" s="101">
        <f t="shared" si="32"/>
        <v>0</v>
      </c>
      <c r="P76" s="102">
        <f t="shared" si="33"/>
        <v>-23.450321304992769</v>
      </c>
      <c r="Q76" s="103">
        <f t="shared" si="34"/>
        <v>0.86320645905420879</v>
      </c>
      <c r="R76" s="273"/>
      <c r="S76" s="1">
        <v>0.39999999999999991</v>
      </c>
      <c r="T76" s="2">
        <v>0.45017361111111109</v>
      </c>
      <c r="U76" s="104">
        <v>6.9999999999998952</v>
      </c>
      <c r="V76" s="105">
        <v>72.250000000000099</v>
      </c>
      <c r="W76" s="106">
        <v>0.45017361111111109</v>
      </c>
      <c r="X76" s="107">
        <v>0.48989583333333331</v>
      </c>
      <c r="Y76" s="265"/>
      <c r="Z76" s="266"/>
      <c r="AA76" s="191">
        <f t="shared" si="35"/>
        <v>-492.45674740484856</v>
      </c>
      <c r="AB76" s="192">
        <f t="shared" si="36"/>
        <v>0.86320645905420879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915</v>
      </c>
      <c r="G77" s="95">
        <f t="shared" si="37"/>
        <v>41778.899999999994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1589.0014471780044</v>
      </c>
      <c r="N77" s="99">
        <f t="shared" si="31"/>
        <v>79.450072358900215</v>
      </c>
      <c r="O77" s="101">
        <f t="shared" si="32"/>
        <v>0</v>
      </c>
      <c r="P77" s="102">
        <f t="shared" si="33"/>
        <v>-10.549927641099785</v>
      </c>
      <c r="Q77" s="103">
        <f t="shared" si="34"/>
        <v>0.8827785817655579</v>
      </c>
      <c r="R77" s="273"/>
      <c r="S77" s="1">
        <v>0.48989583333333331</v>
      </c>
      <c r="T77" s="2">
        <v>0.51388888888888884</v>
      </c>
      <c r="U77" s="104">
        <v>57.199999999999989</v>
      </c>
      <c r="V77" s="105">
        <v>34.549999999999969</v>
      </c>
      <c r="W77" s="106"/>
      <c r="X77" s="107"/>
      <c r="Y77" s="265"/>
      <c r="Z77" s="266"/>
      <c r="AA77" s="191">
        <f t="shared" si="35"/>
        <v>-210.99855282199564</v>
      </c>
      <c r="AB77" s="192">
        <f t="shared" si="36"/>
        <v>0.88277858176555801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2567</v>
      </c>
      <c r="G78" s="115">
        <f t="shared" si="37"/>
        <v>148192.91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1590.0206469373697</v>
      </c>
      <c r="N78" s="99">
        <f t="shared" si="31"/>
        <v>72.273665769880438</v>
      </c>
      <c r="O78" s="101">
        <f t="shared" si="32"/>
        <v>0</v>
      </c>
      <c r="P78" s="102">
        <f t="shared" si="33"/>
        <v>-9.5445160483013751</v>
      </c>
      <c r="Q78" s="103">
        <f t="shared" si="34"/>
        <v>0.88334480385409431</v>
      </c>
      <c r="R78" s="273"/>
      <c r="S78" s="1">
        <v>0.51814814814814814</v>
      </c>
      <c r="T78" s="2">
        <v>0.5854166666666667</v>
      </c>
      <c r="U78" s="104">
        <v>6.1333333333333862</v>
      </c>
      <c r="V78" s="105">
        <v>96.866666666666731</v>
      </c>
      <c r="W78" s="106"/>
      <c r="X78" s="107"/>
      <c r="Y78" s="265"/>
      <c r="Z78" s="266"/>
      <c r="AA78" s="191">
        <f t="shared" si="35"/>
        <v>-209.97935306263025</v>
      </c>
      <c r="AB78" s="192">
        <f t="shared" si="36"/>
        <v>0.88334480385409431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2647.3902621525995</v>
      </c>
      <c r="N89" s="139">
        <f t="shared" ref="N89:N94" si="43">M89/L89</f>
        <v>129.14098839768778</v>
      </c>
      <c r="O89" s="140">
        <f t="shared" ref="O89:O94" si="44">L89-I89</f>
        <v>0</v>
      </c>
      <c r="P89" s="141">
        <f t="shared" ref="P89:P94" si="45">N89-K89</f>
        <v>-17.20047501694637</v>
      </c>
      <c r="Q89" s="142">
        <f t="shared" ref="Q89:Q94" si="46">N89/K89</f>
        <v>0.88246342071753314</v>
      </c>
      <c r="R89" s="274"/>
      <c r="S89" s="143">
        <f>S73</f>
        <v>0.25</v>
      </c>
      <c r="T89" s="144">
        <f>INDEX(T73:T88,COUNTA(T73:T88))</f>
        <v>0.5854166666666667</v>
      </c>
      <c r="U89" s="145"/>
      <c r="V89" s="156"/>
      <c r="W89" s="135"/>
      <c r="X89" s="139"/>
      <c r="Y89" s="261"/>
      <c r="Z89" s="262"/>
      <c r="AA89" s="157">
        <f t="shared" ref="AA89:AA94" si="47">M89-J89</f>
        <v>-352.60973784740054</v>
      </c>
      <c r="AB89" s="142">
        <f t="shared" ref="AB89:AB94" si="48">M89/J89</f>
        <v>0.88246342071753314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1952</v>
      </c>
      <c r="G90" s="159">
        <f t="shared" ref="G90:G94" si="49">E90*F90</f>
        <v>66816.959999999992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2606.5281899109814</v>
      </c>
      <c r="N90" s="163">
        <f t="shared" si="43"/>
        <v>162.90801186943634</v>
      </c>
      <c r="O90" s="165">
        <f t="shared" si="44"/>
        <v>0</v>
      </c>
      <c r="P90" s="166">
        <f t="shared" si="45"/>
        <v>-24.591988130563664</v>
      </c>
      <c r="Q90" s="152">
        <f t="shared" si="46"/>
        <v>0.86884272997032708</v>
      </c>
      <c r="R90" s="272">
        <f>Q106</f>
        <v>0.87435190133864049</v>
      </c>
      <c r="S90" s="167">
        <v>0.25004629629629632</v>
      </c>
      <c r="T90" s="168">
        <v>0.28125</v>
      </c>
      <c r="U90" s="169"/>
      <c r="V90" s="170">
        <v>44.933333333333294</v>
      </c>
      <c r="W90" s="173"/>
      <c r="X90" s="151"/>
      <c r="Y90" s="275"/>
      <c r="Z90" s="276"/>
      <c r="AA90" s="109">
        <f t="shared" si="47"/>
        <v>-393.47181008901862</v>
      </c>
      <c r="AB90" s="152">
        <f t="shared" si="48"/>
        <v>0.86884272997032708</v>
      </c>
      <c r="AC90" s="277">
        <f>AB106</f>
        <v>0.87435190133864038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1626</v>
      </c>
      <c r="G91" s="95">
        <f t="shared" si="49"/>
        <v>56536.020000000004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2606.2333036509353</v>
      </c>
      <c r="N91" s="99">
        <f t="shared" si="43"/>
        <v>236.93030033190323</v>
      </c>
      <c r="O91" s="101">
        <f t="shared" si="44"/>
        <v>0</v>
      </c>
      <c r="P91" s="102">
        <f t="shared" si="45"/>
        <v>-35.796972395369522</v>
      </c>
      <c r="Q91" s="103">
        <f t="shared" si="46"/>
        <v>0.86874443455031181</v>
      </c>
      <c r="R91" s="273"/>
      <c r="S91" s="1">
        <v>0.28472222222222221</v>
      </c>
      <c r="T91" s="2">
        <v>0.31071759259259257</v>
      </c>
      <c r="U91" s="104">
        <v>4.9999999999999822</v>
      </c>
      <c r="V91" s="105">
        <v>37.433333333333323</v>
      </c>
      <c r="W91" s="106"/>
      <c r="X91" s="107"/>
      <c r="Y91" s="265"/>
      <c r="Z91" s="266"/>
      <c r="AA91" s="111">
        <f t="shared" si="47"/>
        <v>-393.76669634906466</v>
      </c>
      <c r="AB91" s="103">
        <f t="shared" si="48"/>
        <v>0.86874443455031181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6279</v>
      </c>
      <c r="G92" s="95">
        <f t="shared" si="49"/>
        <v>224976.56999999998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2904.3299498907877</v>
      </c>
      <c r="N92" s="99">
        <f t="shared" si="43"/>
        <v>242.02749582423232</v>
      </c>
      <c r="O92" s="101">
        <f t="shared" si="44"/>
        <v>0</v>
      </c>
      <c r="P92" s="102">
        <f t="shared" si="45"/>
        <v>-30.722504175767682</v>
      </c>
      <c r="Q92" s="103">
        <f t="shared" si="46"/>
        <v>0.88736020467179588</v>
      </c>
      <c r="R92" s="273"/>
      <c r="S92" s="1">
        <v>0.31547453703703704</v>
      </c>
      <c r="T92" s="2">
        <v>0.40555555555555556</v>
      </c>
      <c r="U92" s="104">
        <v>6.8500000000000316</v>
      </c>
      <c r="V92" s="105">
        <v>129.71666666666667</v>
      </c>
      <c r="W92" s="106"/>
      <c r="X92" s="107"/>
      <c r="Y92" s="265"/>
      <c r="Z92" s="266"/>
      <c r="AA92" s="111">
        <f t="shared" si="47"/>
        <v>-368.6700501092123</v>
      </c>
      <c r="AB92" s="103">
        <f t="shared" si="48"/>
        <v>0.88736020467179577</v>
      </c>
      <c r="AC92" s="278"/>
    </row>
    <row r="93" spans="1:29" ht="15.75" customHeight="1">
      <c r="A93" s="268"/>
      <c r="B93" s="92" t="s">
        <v>158</v>
      </c>
      <c r="C93" s="263" t="s">
        <v>220</v>
      </c>
      <c r="D93" s="264"/>
      <c r="E93" s="93">
        <v>42.93</v>
      </c>
      <c r="F93" s="94">
        <v>1509</v>
      </c>
      <c r="G93" s="95">
        <f t="shared" si="49"/>
        <v>64781.37</v>
      </c>
      <c r="H93" s="113"/>
      <c r="I93" s="97">
        <v>15</v>
      </c>
      <c r="J93" s="98">
        <v>3600</v>
      </c>
      <c r="K93" s="99">
        <f t="shared" si="39"/>
        <v>240</v>
      </c>
      <c r="L93" s="114">
        <v>15</v>
      </c>
      <c r="M93" s="98">
        <f>F93/V93*60</f>
        <v>3097.1493728620226</v>
      </c>
      <c r="N93" s="99">
        <f t="shared" si="43"/>
        <v>206.47662485746818</v>
      </c>
      <c r="O93" s="101">
        <f t="shared" si="44"/>
        <v>0</v>
      </c>
      <c r="P93" s="102">
        <f t="shared" si="45"/>
        <v>-33.523375142531819</v>
      </c>
      <c r="Q93" s="103">
        <f t="shared" si="46"/>
        <v>0.86031927023945076</v>
      </c>
      <c r="R93" s="273"/>
      <c r="S93" s="1">
        <v>0.43402777777777773</v>
      </c>
      <c r="T93" s="2">
        <v>0.45432870370370371</v>
      </c>
      <c r="U93" s="104">
        <v>4.9666666666665904</v>
      </c>
      <c r="V93" s="105">
        <v>29.233333333333398</v>
      </c>
      <c r="W93" s="106">
        <v>0.45432870370370371</v>
      </c>
      <c r="X93" s="107">
        <v>0.49305555555555547</v>
      </c>
      <c r="Y93" s="265"/>
      <c r="Z93" s="266"/>
      <c r="AA93" s="111">
        <f t="shared" si="47"/>
        <v>-502.85062713797743</v>
      </c>
      <c r="AB93" s="103">
        <f t="shared" si="48"/>
        <v>0.86031927023945076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4661</v>
      </c>
      <c r="G94" s="115">
        <f t="shared" si="49"/>
        <v>169707.00999999998</v>
      </c>
      <c r="H94" s="116"/>
      <c r="I94" s="97">
        <v>11</v>
      </c>
      <c r="J94" s="98">
        <v>3273</v>
      </c>
      <c r="K94" s="99">
        <f t="shared" si="39"/>
        <v>297.54545454545456</v>
      </c>
      <c r="L94" s="100">
        <v>11</v>
      </c>
      <c r="M94" s="98">
        <f>F94/V94*60</f>
        <v>2903.0449826989598</v>
      </c>
      <c r="N94" s="99">
        <f t="shared" si="43"/>
        <v>263.91318024535997</v>
      </c>
      <c r="O94" s="101">
        <f t="shared" si="44"/>
        <v>0</v>
      </c>
      <c r="P94" s="102">
        <f t="shared" si="45"/>
        <v>-33.632274300094593</v>
      </c>
      <c r="Q94" s="103">
        <f t="shared" si="46"/>
        <v>0.88696760852397172</v>
      </c>
      <c r="R94" s="273"/>
      <c r="S94" s="1">
        <v>0.49305555555555547</v>
      </c>
      <c r="T94" s="2">
        <v>0.55995370370370368</v>
      </c>
      <c r="U94" s="104">
        <v>55.766666666666538</v>
      </c>
      <c r="V94" s="105">
        <v>96.333333333333414</v>
      </c>
      <c r="W94" s="106"/>
      <c r="X94" s="107"/>
      <c r="Y94" s="265"/>
      <c r="Z94" s="266"/>
      <c r="AA94" s="111">
        <f t="shared" si="47"/>
        <v>-369.95501730104024</v>
      </c>
      <c r="AB94" s="103">
        <f t="shared" si="48"/>
        <v>0.88696760852397183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</v>
      </c>
      <c r="M106" s="138">
        <f t="shared" si="52"/>
        <v>2823.4571598027374</v>
      </c>
      <c r="N106" s="139">
        <f>M106/L106</f>
        <v>217.18901229251827</v>
      </c>
      <c r="O106" s="140">
        <f>L106-I106</f>
        <v>0</v>
      </c>
      <c r="P106" s="141">
        <f>N106-K106</f>
        <v>-31.210987707481706</v>
      </c>
      <c r="Q106" s="142">
        <f>N106/K106</f>
        <v>0.87435190133864049</v>
      </c>
      <c r="R106" s="274"/>
      <c r="S106" s="143">
        <f>S90</f>
        <v>0.25004629629629632</v>
      </c>
      <c r="T106" s="144">
        <f>INDEX(T90:T105,COUNTA(T90:T105))</f>
        <v>0.55995370370370368</v>
      </c>
      <c r="U106" s="145"/>
      <c r="V106" s="156"/>
      <c r="W106" s="135"/>
      <c r="X106" s="139"/>
      <c r="Y106" s="261"/>
      <c r="Z106" s="262"/>
      <c r="AA106" s="157">
        <f>M106-J106</f>
        <v>-405.74284019726247</v>
      </c>
      <c r="AB106" s="142">
        <f>M106/J106</f>
        <v>0.87435190133864038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931</v>
      </c>
      <c r="G107" s="159">
        <f t="shared" ref="G107:G110" si="53">E107*F107</f>
        <v>24792.53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2867.0658682634698</v>
      </c>
      <c r="N107" s="163">
        <f>M107/L107</f>
        <v>477.84431137724499</v>
      </c>
      <c r="O107" s="165">
        <f>L107-I107</f>
        <v>0</v>
      </c>
      <c r="P107" s="166">
        <f>N107-K107</f>
        <v>-67.655688622755008</v>
      </c>
      <c r="Q107" s="152">
        <f>N107/K107</f>
        <v>0.87597490628275887</v>
      </c>
      <c r="R107" s="272">
        <f>Q123</f>
        <v>0.89871176275795195</v>
      </c>
      <c r="S107" s="193">
        <v>0.16666666666666666</v>
      </c>
      <c r="T107" s="194">
        <v>0.18019675925925926</v>
      </c>
      <c r="U107" s="169"/>
      <c r="V107" s="170">
        <v>19.483333333333356</v>
      </c>
      <c r="W107" s="168"/>
      <c r="X107" s="171"/>
      <c r="Y107" s="275"/>
      <c r="Z107" s="276"/>
      <c r="AA107" s="109">
        <f>M107-J107</f>
        <v>-405.93413173653016</v>
      </c>
      <c r="AB107" s="152">
        <f>M107/J107</f>
        <v>0.87597490628275887</v>
      </c>
      <c r="AC107" s="277">
        <f>AB123</f>
        <v>0.89871176275795184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684</v>
      </c>
      <c r="G108" s="95">
        <f t="shared" si="53"/>
        <v>13755.24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3257.1428571428542</v>
      </c>
      <c r="N108" s="99">
        <f>M108/L108</f>
        <v>542.85714285714232</v>
      </c>
      <c r="O108" s="101">
        <f>L108-I108</f>
        <v>0</v>
      </c>
      <c r="P108" s="102">
        <f>N108-K108</f>
        <v>-57.142857142857679</v>
      </c>
      <c r="Q108" s="103">
        <f>N108/K108</f>
        <v>0.90476190476190388</v>
      </c>
      <c r="R108" s="273"/>
      <c r="S108" s="1">
        <v>0.18361111111111111</v>
      </c>
      <c r="T108" s="2">
        <v>0.19236111111111112</v>
      </c>
      <c r="U108" s="104">
        <v>4.9166666666666625</v>
      </c>
      <c r="V108" s="105">
        <v>12.600000000000012</v>
      </c>
      <c r="W108" s="106"/>
      <c r="X108" s="113"/>
      <c r="Y108" s="265"/>
      <c r="Z108" s="266"/>
      <c r="AA108" s="111">
        <f>M108-J108</f>
        <v>-342.85714285714585</v>
      </c>
      <c r="AB108" s="103">
        <f>M108/J108</f>
        <v>0.90476190476190388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2127</v>
      </c>
      <c r="G109" s="95">
        <f t="shared" si="53"/>
        <v>52600.71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3261.1584327086834</v>
      </c>
      <c r="N109" s="99">
        <f>M109/L109</f>
        <v>543.5264054514472</v>
      </c>
      <c r="O109" s="101">
        <f>L109-I109</f>
        <v>0</v>
      </c>
      <c r="P109" s="102">
        <f>N109-K109</f>
        <v>-56.473594548552796</v>
      </c>
      <c r="Q109" s="103">
        <f>N109/K109</f>
        <v>0.90587734241907869</v>
      </c>
      <c r="R109" s="273"/>
      <c r="S109" s="1">
        <v>0.19513888888888886</v>
      </c>
      <c r="T109" s="2">
        <v>0.22231481481481483</v>
      </c>
      <c r="U109" s="104">
        <v>3.9999999999999458</v>
      </c>
      <c r="V109" s="105">
        <v>39.13333333333339</v>
      </c>
      <c r="W109" s="106"/>
      <c r="X109" s="107"/>
      <c r="Y109" s="265"/>
      <c r="Z109" s="266"/>
      <c r="AA109" s="111">
        <f>M109-J109</f>
        <v>-338.84156729131655</v>
      </c>
      <c r="AB109" s="103">
        <f>M109/J109</f>
        <v>0.90587734241907869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1719</v>
      </c>
      <c r="G110" s="95">
        <f t="shared" si="53"/>
        <v>42510.87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3262.2034791776473</v>
      </c>
      <c r="N110" s="99">
        <f>M110/L110</f>
        <v>543.70057986294125</v>
      </c>
      <c r="O110" s="101">
        <f>L110-I110</f>
        <v>0</v>
      </c>
      <c r="P110" s="102">
        <f>N110-K110</f>
        <v>-56.299420137058746</v>
      </c>
      <c r="Q110" s="103">
        <f>N110/K110</f>
        <v>0.90616763310490211</v>
      </c>
      <c r="R110" s="273"/>
      <c r="S110" s="1">
        <v>0.22804398148148147</v>
      </c>
      <c r="T110" s="2">
        <v>0.25</v>
      </c>
      <c r="U110" s="104">
        <v>8.2499999999999716</v>
      </c>
      <c r="V110" s="105">
        <v>31.616666666666681</v>
      </c>
      <c r="W110" s="106"/>
      <c r="X110" s="113"/>
      <c r="Y110" s="265"/>
      <c r="Z110" s="266"/>
      <c r="AA110" s="111">
        <f>M110-J110</f>
        <v>-337.7965208223527</v>
      </c>
      <c r="AB110" s="103">
        <f>M110/J110</f>
        <v>0.906167633104902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3518.25</v>
      </c>
      <c r="K123" s="139">
        <f t="shared" ref="K123" si="55">J123/I123</f>
        <v>586.375</v>
      </c>
      <c r="L123" s="137">
        <f t="shared" ref="L123:M123" si="56">AVERAGE(L107:L122)</f>
        <v>6</v>
      </c>
      <c r="M123" s="138">
        <f t="shared" si="56"/>
        <v>3161.892659323164</v>
      </c>
      <c r="N123" s="139">
        <f>M123/L123</f>
        <v>526.98210988719404</v>
      </c>
      <c r="O123" s="140">
        <f>L123-I123</f>
        <v>0</v>
      </c>
      <c r="P123" s="141">
        <f>N123-K123</f>
        <v>-59.392890112805958</v>
      </c>
      <c r="Q123" s="142">
        <f>N123/K123</f>
        <v>0.89871176275795195</v>
      </c>
      <c r="R123" s="274"/>
      <c r="S123" s="143">
        <f>S107</f>
        <v>0.16666666666666666</v>
      </c>
      <c r="T123" s="144">
        <f>INDEX(T107:T122,COUNTA(T107:T122))</f>
        <v>0.25</v>
      </c>
      <c r="U123" s="145"/>
      <c r="V123" s="156"/>
      <c r="W123" s="135"/>
      <c r="X123" s="139"/>
      <c r="Y123" s="261"/>
      <c r="Z123" s="262"/>
      <c r="AA123" s="157">
        <f>M123-J123</f>
        <v>-356.35734067683597</v>
      </c>
      <c r="AB123" s="142">
        <f>M123/J123</f>
        <v>0.89871176275795184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1666</v>
      </c>
      <c r="G124" s="159">
        <f t="shared" ref="G124:G126" si="57">E124*F124</f>
        <v>73803.799999999988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1762.9629629629605</v>
      </c>
      <c r="N124" s="163">
        <f>M124/L124</f>
        <v>103.70370370370357</v>
      </c>
      <c r="O124" s="165">
        <f>L124-I124</f>
        <v>0</v>
      </c>
      <c r="P124" s="166">
        <f>N124-K124</f>
        <v>-13.943355119825839</v>
      </c>
      <c r="Q124" s="152">
        <f>N124/K124</f>
        <v>0.88148148148148031</v>
      </c>
      <c r="R124" s="272">
        <f>Q140</f>
        <v>0.88202645453521444</v>
      </c>
      <c r="S124" s="167">
        <v>0.70854166666666663</v>
      </c>
      <c r="T124" s="168">
        <v>0.74791666666666667</v>
      </c>
      <c r="U124" s="169"/>
      <c r="V124" s="170">
        <v>56.700000000000074</v>
      </c>
      <c r="W124" s="87"/>
      <c r="X124" s="88"/>
      <c r="Y124" s="275"/>
      <c r="Z124" s="276"/>
      <c r="AA124" s="109">
        <f>M124-J124</f>
        <v>-237.03703703703945</v>
      </c>
      <c r="AB124" s="152">
        <f>M124/J124</f>
        <v>0.88148148148148031</v>
      </c>
      <c r="AC124" s="352">
        <f>AB140</f>
        <v>0.88202645453521433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1541</v>
      </c>
      <c r="G125" s="95">
        <f t="shared" si="57"/>
        <v>78082.47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1763.9427662957078</v>
      </c>
      <c r="N125" s="99">
        <f>M125/L125</f>
        <v>88.197138314785391</v>
      </c>
      <c r="O125" s="101">
        <f>L125-I125</f>
        <v>0</v>
      </c>
      <c r="P125" s="102">
        <f>N125-K125</f>
        <v>-11.802861685214609</v>
      </c>
      <c r="Q125" s="103">
        <f>N125/K125</f>
        <v>0.88197138314785395</v>
      </c>
      <c r="R125" s="273"/>
      <c r="S125" s="1">
        <v>0.75069444444444444</v>
      </c>
      <c r="T125" s="2">
        <v>0.7870949074074074</v>
      </c>
      <c r="U125" s="104">
        <v>3.9999999999999858</v>
      </c>
      <c r="V125" s="105">
        <v>52.416666666666657</v>
      </c>
      <c r="W125" s="106"/>
      <c r="X125" s="107"/>
      <c r="Y125" s="265"/>
      <c r="Z125" s="266"/>
      <c r="AA125" s="111">
        <f>M125-J125</f>
        <v>-236.05723370429223</v>
      </c>
      <c r="AB125" s="103">
        <f>M125/J125</f>
        <v>0.88197138314785384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3353</v>
      </c>
      <c r="G126" s="95">
        <f t="shared" si="57"/>
        <v>192126.9</v>
      </c>
      <c r="H126" s="96"/>
      <c r="I126" s="97">
        <v>21</v>
      </c>
      <c r="J126" s="98">
        <v>2000</v>
      </c>
      <c r="K126" s="99">
        <f t="shared" si="58"/>
        <v>95.238095238095241</v>
      </c>
      <c r="L126" s="100">
        <v>21</v>
      </c>
      <c r="M126" s="98">
        <f>F126/V126*60</f>
        <v>1765.2529979526175</v>
      </c>
      <c r="N126" s="99">
        <f>M126/L126</f>
        <v>84.059666569172265</v>
      </c>
      <c r="O126" s="101">
        <f>L126-I126</f>
        <v>0</v>
      </c>
      <c r="P126" s="102">
        <f>N126-K126</f>
        <v>-11.178428668922976</v>
      </c>
      <c r="Q126" s="103">
        <f>N126/K126</f>
        <v>0.88262649897630874</v>
      </c>
      <c r="R126" s="273"/>
      <c r="S126" s="1">
        <v>0.79238425925925926</v>
      </c>
      <c r="T126" s="2">
        <v>0.87152777777777779</v>
      </c>
      <c r="U126" s="104">
        <v>7.6166666666666849</v>
      </c>
      <c r="V126" s="105">
        <v>113.96666666666668</v>
      </c>
      <c r="W126" s="106"/>
      <c r="X126" s="107"/>
      <c r="Y126" s="265"/>
      <c r="Z126" s="266"/>
      <c r="AA126" s="111">
        <f>M126-J126</f>
        <v>-234.74700204738247</v>
      </c>
      <c r="AB126" s="103">
        <f>M126/J126</f>
        <v>0.88262649897630874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19.333333333333332</v>
      </c>
      <c r="J140" s="138">
        <f t="shared" si="59"/>
        <v>2000</v>
      </c>
      <c r="K140" s="139">
        <f t="shared" ref="K140" si="60">J140/I140</f>
        <v>103.44827586206897</v>
      </c>
      <c r="L140" s="137">
        <f t="shared" ref="L140:M140" si="61">AVERAGE(L124:L139)</f>
        <v>19.333333333333332</v>
      </c>
      <c r="M140" s="138">
        <f t="shared" si="61"/>
        <v>1764.0529090704288</v>
      </c>
      <c r="N140" s="139">
        <f>M140/L140</f>
        <v>91.244115986401496</v>
      </c>
      <c r="O140" s="140">
        <f>L140-I140</f>
        <v>0</v>
      </c>
      <c r="P140" s="141">
        <f>N140-K140</f>
        <v>-12.204159875667472</v>
      </c>
      <c r="Q140" s="142">
        <f>N140/K140</f>
        <v>0.88202645453521444</v>
      </c>
      <c r="R140" s="274"/>
      <c r="S140" s="143">
        <f>S124</f>
        <v>0.70854166666666663</v>
      </c>
      <c r="T140" s="144">
        <f>INDEX(T124:T139,COUNTA(T124:T139))</f>
        <v>0.87152777777777779</v>
      </c>
      <c r="U140" s="145"/>
      <c r="V140" s="156"/>
      <c r="W140" s="188"/>
      <c r="X140" s="189"/>
      <c r="Y140" s="261"/>
      <c r="Z140" s="262"/>
      <c r="AA140" s="157">
        <f>M140-J140</f>
        <v>-235.94709092957123</v>
      </c>
      <c r="AB140" s="142">
        <f>M140/J140</f>
        <v>0.88202645453521433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2629</v>
      </c>
      <c r="G141" s="159">
        <f t="shared" ref="G141:G143" si="62">E141*F141</f>
        <v>149300.91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1764.1006523765141</v>
      </c>
      <c r="N141" s="163">
        <f>M141/L141</f>
        <v>76.700028364196257</v>
      </c>
      <c r="O141" s="165">
        <f>L141-I141</f>
        <v>0</v>
      </c>
      <c r="P141" s="166">
        <f>N141-K141</f>
        <v>-10.25649337493418</v>
      </c>
      <c r="Q141" s="152">
        <f>N141/K141</f>
        <v>0.88205032618825696</v>
      </c>
      <c r="R141" s="272">
        <f>Q157</f>
        <v>0.88250216149141025</v>
      </c>
      <c r="S141" s="167">
        <v>0.70833333333333337</v>
      </c>
      <c r="T141" s="168">
        <v>0.77042824074074079</v>
      </c>
      <c r="U141" s="169"/>
      <c r="V141" s="170">
        <v>89.416666666666686</v>
      </c>
      <c r="W141" s="168"/>
      <c r="X141" s="171"/>
      <c r="Y141" s="275"/>
      <c r="Z141" s="276"/>
      <c r="AA141" s="109">
        <f>M141-J141</f>
        <v>-235.89934762348594</v>
      </c>
      <c r="AB141" s="152">
        <f>M141/J141</f>
        <v>0.88205032618825707</v>
      </c>
      <c r="AC141" s="277">
        <f>AB157</f>
        <v>0.88250216149141036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1952</v>
      </c>
      <c r="G142" s="95">
        <f t="shared" si="62"/>
        <v>111010.23999999999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1764.2982676374581</v>
      </c>
      <c r="N142" s="99">
        <f>M142/L142</f>
        <v>76.708620332063404</v>
      </c>
      <c r="O142" s="101">
        <f>L142-I142</f>
        <v>0</v>
      </c>
      <c r="P142" s="102">
        <f>N142-K142</f>
        <v>-10.247901407067033</v>
      </c>
      <c r="Q142" s="103">
        <f>N142/K142</f>
        <v>0.88214913381872917</v>
      </c>
      <c r="R142" s="273"/>
      <c r="S142" s="1">
        <v>0.77500000000000002</v>
      </c>
      <c r="T142" s="2">
        <v>0.82109953703703709</v>
      </c>
      <c r="U142" s="104">
        <v>6.5833333333332966</v>
      </c>
      <c r="V142" s="105">
        <v>66.383333333333368</v>
      </c>
      <c r="W142" s="106"/>
      <c r="X142" s="107"/>
      <c r="Y142" s="265"/>
      <c r="Z142" s="266"/>
      <c r="AA142" s="111">
        <f>M142-J142</f>
        <v>-235.70173236254186</v>
      </c>
      <c r="AB142" s="103">
        <f>M142/J142</f>
        <v>0.88214913381872906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2487</v>
      </c>
      <c r="G143" s="95">
        <f t="shared" si="62"/>
        <v>118381.2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1766.6140489344898</v>
      </c>
      <c r="N143" s="99">
        <f>M143/L143</f>
        <v>76.809306475412598</v>
      </c>
      <c r="O143" s="101">
        <f>L143-I143</f>
        <v>0</v>
      </c>
      <c r="P143" s="102">
        <f>N143-K143</f>
        <v>-10.14721526371784</v>
      </c>
      <c r="Q143" s="103">
        <f>N143/K143</f>
        <v>0.88330702446724485</v>
      </c>
      <c r="R143" s="273"/>
      <c r="S143" s="1">
        <v>0.8256944444444444</v>
      </c>
      <c r="T143" s="2">
        <v>0.88435185185185183</v>
      </c>
      <c r="U143" s="104">
        <v>6.6166666666665286</v>
      </c>
      <c r="V143" s="105">
        <v>84.466666666666711</v>
      </c>
      <c r="W143" s="106"/>
      <c r="X143" s="107"/>
      <c r="Y143" s="265"/>
      <c r="Z143" s="266"/>
      <c r="AA143" s="111">
        <f>M143-J143</f>
        <v>-233.3859510655102</v>
      </c>
      <c r="AB143" s="103">
        <f>M143/J143</f>
        <v>0.88330702446724485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4">AVERAGE(I141:I156)</f>
        <v>23</v>
      </c>
      <c r="J157" s="138">
        <f t="shared" si="64"/>
        <v>2000</v>
      </c>
      <c r="K157" s="139">
        <f t="shared" ref="K157" si="65">J157/I157</f>
        <v>86.956521739130437</v>
      </c>
      <c r="L157" s="137">
        <f t="shared" ref="L157:M157" si="66">AVERAGE(L141:L156)</f>
        <v>23</v>
      </c>
      <c r="M157" s="138">
        <f t="shared" si="66"/>
        <v>1765.0043229828207</v>
      </c>
      <c r="N157" s="139">
        <f>M157/L157</f>
        <v>76.739318390557415</v>
      </c>
      <c r="O157" s="140">
        <f>L157-I157</f>
        <v>0</v>
      </c>
      <c r="P157" s="141">
        <f>N157-K157</f>
        <v>-10.217203348573022</v>
      </c>
      <c r="Q157" s="142">
        <f>N157/K157</f>
        <v>0.88250216149141025</v>
      </c>
      <c r="R157" s="274"/>
      <c r="S157" s="143">
        <f>S141</f>
        <v>0.70833333333333337</v>
      </c>
      <c r="T157" s="144">
        <f>INDEX(T141:T156,COUNTA(T141:T156))</f>
        <v>0.88435185185185183</v>
      </c>
      <c r="U157" s="145"/>
      <c r="V157" s="156"/>
      <c r="W157" s="135"/>
      <c r="X157" s="139"/>
      <c r="Y157" s="261"/>
      <c r="Z157" s="262"/>
      <c r="AA157" s="157">
        <f>M157-J157</f>
        <v>-234.99567701717933</v>
      </c>
      <c r="AB157" s="142">
        <f>M157/J157</f>
        <v>0.88250216149141036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35" priority="3" operator="greaterThan">
      <formula>0</formula>
    </cfRule>
  </conditionalFormatting>
  <conditionalFormatting sqref="P5:P157 AA5:AA157">
    <cfRule type="cellIs" dxfId="534" priority="6" operator="lessThan">
      <formula>0</formula>
    </cfRule>
  </conditionalFormatting>
  <conditionalFormatting sqref="Q5:Q157 AB5:AB157">
    <cfRule type="cellIs" dxfId="533" priority="4" operator="greaterThan">
      <formula>1</formula>
    </cfRule>
    <cfRule type="cellIs" dxfId="532" priority="5" operator="lessThan">
      <formula>0.8</formula>
    </cfRule>
  </conditionalFormatting>
  <conditionalFormatting sqref="R5:R157 AC124">
    <cfRule type="cellIs" dxfId="531" priority="7" operator="lessThan">
      <formula>0.8</formula>
    </cfRule>
  </conditionalFormatting>
  <conditionalFormatting sqref="AC5:AC22 AC56:AC91">
    <cfRule type="cellIs" dxfId="530" priority="9" operator="lessThan">
      <formula>0.8</formula>
    </cfRule>
  </conditionalFormatting>
  <conditionalFormatting sqref="AC39">
    <cfRule type="cellIs" dxfId="529" priority="12" operator="lessThan">
      <formula>0.8</formula>
    </cfRule>
  </conditionalFormatting>
  <conditionalFormatting sqref="AC54">
    <cfRule type="cellIs" dxfId="528" priority="11" operator="lessThan">
      <formula>0.8</formula>
    </cfRule>
  </conditionalFormatting>
  <conditionalFormatting sqref="AC97:AC105">
    <cfRule type="cellIs" dxfId="527" priority="10" operator="lessThan">
      <formula>0.8</formula>
    </cfRule>
  </conditionalFormatting>
  <conditionalFormatting sqref="AC107:AC112">
    <cfRule type="cellIs" dxfId="526" priority="8" operator="lessThan">
      <formula>0.8</formula>
    </cfRule>
  </conditionalFormatting>
  <conditionalFormatting sqref="AC139">
    <cfRule type="cellIs" dxfId="525" priority="2" operator="lessThan">
      <formula>0.8</formula>
    </cfRule>
  </conditionalFormatting>
  <conditionalFormatting sqref="AC141:AC157">
    <cfRule type="cellIs" dxfId="524" priority="1" operator="lessThan">
      <formula>0.8</formula>
    </cfRule>
  </conditionalFormatting>
  <dataValidations count="1">
    <dataValidation type="list" allowBlank="1" showInputMessage="1" showErrorMessage="1" sqref="Y5:Z157" xr:uid="{71D3D0BC-ED00-449B-B088-8FC7B12D9C7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B54B-5ED3-44BE-852A-68A0730941AD}">
  <sheetPr>
    <tabColor theme="9" tint="0.59999389629810485"/>
  </sheetPr>
  <dimension ref="B1:AR36"/>
  <sheetViews>
    <sheetView zoomScale="70" zoomScaleNormal="70" workbookViewId="0">
      <selection activeCell="Y34" sqref="Y34:Z3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258</v>
      </c>
      <c r="D3" s="249"/>
      <c r="E3" s="7" t="s">
        <v>2</v>
      </c>
      <c r="F3" s="250">
        <f>'1020(18度C)'!D1+'1020(4度C)'!D1</f>
        <v>254287</v>
      </c>
      <c r="G3" s="251"/>
      <c r="H3" s="7" t="s">
        <v>3</v>
      </c>
      <c r="I3" s="252">
        <f>'1020(18度C)'!F1+'1020(4度C)'!F1</f>
        <v>8053773.8099999987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456.34504819436961</v>
      </c>
      <c r="F6" s="227" t="e">
        <f>AVERAGE(#REF!,D13:K13)</f>
        <v>#REF!</v>
      </c>
      <c r="G6" s="228">
        <f>AVERAGE(D13:K13)</f>
        <v>192.97949065065791</v>
      </c>
      <c r="H6" s="229"/>
      <c r="I6" s="228">
        <f>AVERAGE(L13:O13)</f>
        <v>95.202398800599696</v>
      </c>
      <c r="J6" s="229"/>
      <c r="K6" s="228">
        <f>AVERAGE(D27:O27)</f>
        <v>591.26608685432223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401.45300910673905</v>
      </c>
      <c r="F7" s="231" t="e">
        <f>AVERAGE(#REF!,D14:K14)</f>
        <v>#REF!</v>
      </c>
      <c r="G7" s="218">
        <f>AVERAGE(D14:K14)</f>
        <v>171.52843803134925</v>
      </c>
      <c r="H7" s="219"/>
      <c r="I7" s="218">
        <f>AVERAGE(L14:O14)</f>
        <v>83.985284033906282</v>
      </c>
      <c r="J7" s="219"/>
      <c r="K7" s="218">
        <f>AVERAGE(D28:O28)</f>
        <v>519.47409357597394</v>
      </c>
      <c r="L7" s="219"/>
      <c r="M7" s="218">
        <f>AVERAGE(P28:X28)</f>
        <v>685.10498038448929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0.88032615983327689</v>
      </c>
      <c r="F8" s="223" t="e">
        <f>AVERAGE(D15:K15,#REF!)</f>
        <v>#REF!</v>
      </c>
      <c r="G8" s="224">
        <f>AVERAGE(D15:K15)</f>
        <v>0.88498776301846738</v>
      </c>
      <c r="H8" s="225"/>
      <c r="I8" s="224">
        <f>AVERAGE(L15:O15)</f>
        <v>0.88219301602903499</v>
      </c>
      <c r="J8" s="225"/>
      <c r="K8" s="224">
        <f>AVERAGE(D29:O29)</f>
        <v>0.87738645909787116</v>
      </c>
      <c r="L8" s="225"/>
      <c r="M8" s="224">
        <f>AVERAGE(P29:X29)</f>
        <v>0.87716875392527616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252.19480519480518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4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102.33143501488019</v>
      </c>
      <c r="E14" s="28">
        <v>70.195090161580595</v>
      </c>
      <c r="F14" s="28">
        <v>76.909356255699066</v>
      </c>
      <c r="G14" s="28">
        <v>74.335625019988356</v>
      </c>
      <c r="H14" s="28">
        <v>129.1394442399463</v>
      </c>
      <c r="I14" s="28">
        <v>221.04729530203434</v>
      </c>
      <c r="J14" s="28" t="s">
        <v>36</v>
      </c>
      <c r="K14" s="55">
        <v>526.74082022531582</v>
      </c>
      <c r="L14" s="27" t="s">
        <v>36</v>
      </c>
      <c r="M14" s="67" t="s">
        <v>36</v>
      </c>
      <c r="N14" s="28">
        <v>91.241182211876861</v>
      </c>
      <c r="O14" s="29">
        <v>76.729385855935689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0.88866772512922265</v>
      </c>
      <c r="E15" s="32">
        <f t="shared" si="0"/>
        <v>0.8844581360359155</v>
      </c>
      <c r="F15" s="32">
        <f t="shared" si="0"/>
        <v>0.88180555017310136</v>
      </c>
      <c r="G15" s="32">
        <f t="shared" si="0"/>
        <v>0.88273554711236168</v>
      </c>
      <c r="H15" s="32">
        <f t="shared" si="0"/>
        <v>0.88245286897296638</v>
      </c>
      <c r="I15" s="32">
        <f t="shared" si="0"/>
        <v>0.87649424472200654</v>
      </c>
      <c r="J15" s="32" t="s">
        <v>36</v>
      </c>
      <c r="K15" s="56">
        <f t="shared" ref="K15" si="1">K14/K13</f>
        <v>0.89830026898369786</v>
      </c>
      <c r="L15" s="31" t="s">
        <v>36</v>
      </c>
      <c r="M15" s="68" t="s">
        <v>36</v>
      </c>
      <c r="N15" s="32">
        <f t="shared" ref="N15:O15" si="2">N14/N13</f>
        <v>0.88199809471480961</v>
      </c>
      <c r="O15" s="33">
        <f t="shared" si="2"/>
        <v>0.88238793734326038</v>
      </c>
      <c r="Q15" s="62"/>
      <c r="R15" s="62"/>
      <c r="S15" s="62"/>
      <c r="T15" s="62"/>
      <c r="U15" s="62"/>
      <c r="V15" s="62"/>
      <c r="W15" s="64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0.25032407407407409</v>
      </c>
      <c r="E16" s="2">
        <v>0.25</v>
      </c>
      <c r="F16" s="2">
        <v>0.16667824074074075</v>
      </c>
      <c r="G16" s="2">
        <v>0.25</v>
      </c>
      <c r="H16" s="2">
        <v>0.16675925925925925</v>
      </c>
      <c r="I16" s="2">
        <v>0.25033564814814813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0.70854166666666663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0.56041666666666667</v>
      </c>
      <c r="E17" s="2">
        <v>0.69682870370370376</v>
      </c>
      <c r="F17" s="2">
        <v>0.61944444444444446</v>
      </c>
      <c r="G17" s="2">
        <v>0.65429398148148143</v>
      </c>
      <c r="H17" s="2">
        <v>0.52847222222222223</v>
      </c>
      <c r="I17" s="2">
        <v>0.57861111111111108</v>
      </c>
      <c r="J17" s="2" t="s">
        <v>36</v>
      </c>
      <c r="K17" s="3">
        <v>0.33888888888888891</v>
      </c>
      <c r="L17" s="1" t="s">
        <v>36</v>
      </c>
      <c r="M17" s="69" t="s">
        <v>36</v>
      </c>
      <c r="N17" s="2">
        <v>0.88541666666666663</v>
      </c>
      <c r="O17" s="4">
        <v>0.88343749999999999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12.833333333333334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  <c r="W18" s="64"/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  <c r="W19" s="64"/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1038.4615384615386</v>
      </c>
      <c r="O27" s="24">
        <v>886.36363636363637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182.75276567723782</v>
      </c>
      <c r="E28" s="28" t="s">
        <v>36</v>
      </c>
      <c r="F28" s="28" t="s">
        <v>36</v>
      </c>
      <c r="G28" s="28">
        <v>284.99193114577719</v>
      </c>
      <c r="H28" s="28">
        <v>383.05607911765424</v>
      </c>
      <c r="I28" s="28">
        <v>368.85826771653547</v>
      </c>
      <c r="J28" s="28" t="s">
        <v>36</v>
      </c>
      <c r="K28" s="28" t="s">
        <v>36</v>
      </c>
      <c r="L28" s="28" t="s">
        <v>36</v>
      </c>
      <c r="M28" s="28">
        <v>733.20931509867069</v>
      </c>
      <c r="N28" s="28">
        <v>903.84840127111545</v>
      </c>
      <c r="O28" s="28">
        <v>779.60189500482693</v>
      </c>
      <c r="P28" s="27">
        <v>245.33437500711551</v>
      </c>
      <c r="Q28" s="28" t="s">
        <v>36</v>
      </c>
      <c r="R28" s="28" t="s">
        <v>36</v>
      </c>
      <c r="S28" s="28" t="s">
        <v>36</v>
      </c>
      <c r="T28" s="28">
        <v>741.34757530620311</v>
      </c>
      <c r="U28" s="28" t="s">
        <v>36</v>
      </c>
      <c r="V28" s="28">
        <v>676.20862975715056</v>
      </c>
      <c r="W28" s="28">
        <v>853.58037389206152</v>
      </c>
      <c r="X28" s="29">
        <v>909.0539479599156</v>
      </c>
    </row>
    <row r="29" spans="2:44" ht="40.15" customHeight="1">
      <c r="B29" s="206"/>
      <c r="C29" s="30" t="s">
        <v>38</v>
      </c>
      <c r="D29" s="32">
        <f>D28/D27</f>
        <v>0.86299917125362313</v>
      </c>
      <c r="E29" s="32" t="s">
        <v>36</v>
      </c>
      <c r="F29" s="32" t="s">
        <v>36</v>
      </c>
      <c r="G29" s="32">
        <f>G28/G27</f>
        <v>0.87080867850098587</v>
      </c>
      <c r="H29" s="32">
        <f>H28/H27</f>
        <v>0.8839755671945867</v>
      </c>
      <c r="I29" s="32">
        <f>I28/I27</f>
        <v>0.88525984251968504</v>
      </c>
      <c r="J29" s="32" t="s">
        <v>36</v>
      </c>
      <c r="K29" s="32" t="s">
        <v>36</v>
      </c>
      <c r="L29" s="32" t="s">
        <v>36</v>
      </c>
      <c r="M29" s="32">
        <f>M28/M27</f>
        <v>0.88873856375596449</v>
      </c>
      <c r="N29" s="32">
        <f>N28/N27</f>
        <v>0.87037253455737029</v>
      </c>
      <c r="O29" s="32">
        <f>O28/O27</f>
        <v>0.87955085590288162</v>
      </c>
      <c r="P29" s="31">
        <f>P28/P27</f>
        <v>0.86889257815020071</v>
      </c>
      <c r="Q29" s="32" t="s">
        <v>36</v>
      </c>
      <c r="R29" s="32" t="s">
        <v>36</v>
      </c>
      <c r="S29" s="32" t="s">
        <v>36</v>
      </c>
      <c r="T29" s="32">
        <f>T28/T27</f>
        <v>0.88255663726928946</v>
      </c>
      <c r="U29" s="32" t="s">
        <v>36</v>
      </c>
      <c r="V29" s="32">
        <f>V28/V27</f>
        <v>0.88795072594373303</v>
      </c>
      <c r="W29" s="32">
        <f>W28/W27</f>
        <v>0.88067816353942852</v>
      </c>
      <c r="X29" s="33">
        <f>X28/X27</f>
        <v>0.86576566472372918</v>
      </c>
    </row>
    <row r="30" spans="2:44" ht="17.25" customHeight="1">
      <c r="B30" s="207" t="s">
        <v>39</v>
      </c>
      <c r="C30" s="15" t="s">
        <v>40</v>
      </c>
      <c r="D30" s="2">
        <v>0.39652777777777776</v>
      </c>
      <c r="E30" s="2" t="s">
        <v>36</v>
      </c>
      <c r="F30" s="2" t="s">
        <v>36</v>
      </c>
      <c r="G30" s="2">
        <v>0.38069444444444445</v>
      </c>
      <c r="H30" s="2">
        <v>0.25015046296296295</v>
      </c>
      <c r="I30" s="2">
        <v>0.34189814814814817</v>
      </c>
      <c r="J30" s="2" t="s">
        <v>36</v>
      </c>
      <c r="K30" s="2" t="s">
        <v>36</v>
      </c>
      <c r="L30" s="2" t="s">
        <v>36</v>
      </c>
      <c r="M30" s="2">
        <v>0.20833333333333334</v>
      </c>
      <c r="N30" s="2">
        <v>0.16666666666666666</v>
      </c>
      <c r="O30" s="2">
        <v>0.20857638888888888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0.70864583333333331</v>
      </c>
      <c r="W30" s="2">
        <v>0.708587962962963</v>
      </c>
      <c r="X30" s="4">
        <v>0.70835648148148145</v>
      </c>
    </row>
    <row r="31" spans="2:44" ht="17.25" customHeight="1">
      <c r="B31" s="204"/>
      <c r="C31" s="15" t="s">
        <v>41</v>
      </c>
      <c r="D31" s="2">
        <v>0.47152777777777777</v>
      </c>
      <c r="E31" s="2" t="s">
        <v>36</v>
      </c>
      <c r="F31" s="2" t="s">
        <v>36</v>
      </c>
      <c r="G31" s="2">
        <v>0.40416666666666667</v>
      </c>
      <c r="H31" s="2">
        <v>0.41392361111111109</v>
      </c>
      <c r="I31" s="2">
        <v>0.40069444444444446</v>
      </c>
      <c r="J31" s="2" t="s">
        <v>36</v>
      </c>
      <c r="K31" s="2" t="s">
        <v>36</v>
      </c>
      <c r="L31" s="2" t="s">
        <v>36</v>
      </c>
      <c r="M31" s="2">
        <v>0.53819444444444442</v>
      </c>
      <c r="N31" s="2">
        <v>0.46319444444444446</v>
      </c>
      <c r="O31" s="2">
        <v>0.47300925925925924</v>
      </c>
      <c r="P31" s="1">
        <v>0.82361111111111107</v>
      </c>
      <c r="Q31" s="2" t="s">
        <v>36</v>
      </c>
      <c r="R31" s="2" t="s">
        <v>36</v>
      </c>
      <c r="S31" s="2" t="s">
        <v>36</v>
      </c>
      <c r="T31" s="2">
        <v>0.91821759259259261</v>
      </c>
      <c r="U31" s="2" t="s">
        <v>36</v>
      </c>
      <c r="V31" s="2">
        <v>0.91319444444444442</v>
      </c>
      <c r="W31" s="2">
        <v>1.0666666666666667</v>
      </c>
      <c r="X31" s="4">
        <v>1.065613425925926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3.25</v>
      </c>
      <c r="O32" s="35">
        <v>3.6666666666666665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6837-F46A-45A4-9ED4-F0CFE0889696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145110</v>
      </c>
      <c r="E1" s="77" t="s">
        <v>3</v>
      </c>
      <c r="F1" s="78">
        <f>SUM(G5:G208)</f>
        <v>2815892.4099999997</v>
      </c>
      <c r="G1" s="79" t="s">
        <v>73</v>
      </c>
      <c r="H1" s="80">
        <f>L21+L38+L55+L72+L89+L106+L123+L140+L157+L174+L191+L208</f>
        <v>78.333333333333314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45950</v>
      </c>
      <c r="B2" s="326"/>
      <c r="C2" s="82" t="s">
        <v>34</v>
      </c>
      <c r="D2" s="83">
        <f>AVERAGE(N21,N38,N55,N72,N89,N106,N123,N140,N157,N174,N191,N208)</f>
        <v>588.48696307952196</v>
      </c>
      <c r="E2" s="83" t="s">
        <v>80</v>
      </c>
      <c r="F2" s="84">
        <f>F1/D1</f>
        <v>19.40522644890083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2769</v>
      </c>
      <c r="G5" s="95">
        <f t="shared" ref="G5:G6" si="0">E5*F5</f>
        <v>82654.650000000009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3107.3566084788035</v>
      </c>
      <c r="N5" s="99">
        <f>M5/L5</f>
        <v>182.78568285169433</v>
      </c>
      <c r="O5" s="101">
        <f>L5-I5</f>
        <v>0</v>
      </c>
      <c r="P5" s="102">
        <f>N5-K5</f>
        <v>-28.979023030658595</v>
      </c>
      <c r="Q5" s="103">
        <f>N5/K5</f>
        <v>0.86315461346633438</v>
      </c>
      <c r="R5" s="273">
        <f>Q21</f>
        <v>0.86299917125362313</v>
      </c>
      <c r="S5" s="1">
        <v>0.39652777777777776</v>
      </c>
      <c r="T5" s="2">
        <v>0.43365740740740738</v>
      </c>
      <c r="U5" s="104">
        <v>5.9999999999999787</v>
      </c>
      <c r="V5" s="105">
        <v>53.466666666666654</v>
      </c>
      <c r="W5" s="106"/>
      <c r="X5" s="107"/>
      <c r="Y5" s="275"/>
      <c r="Z5" s="276"/>
      <c r="AA5" s="109">
        <f>M5-J5</f>
        <v>-492.64339152119646</v>
      </c>
      <c r="AB5" s="110">
        <f>M5/J5</f>
        <v>0.86315461346633426</v>
      </c>
      <c r="AC5" s="292">
        <f>AB21</f>
        <v>0.86299917125362302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2573</v>
      </c>
      <c r="G6" s="95">
        <f t="shared" si="0"/>
        <v>75954.959999999992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3106.2374245472824</v>
      </c>
      <c r="N6" s="99">
        <f>M6/L6</f>
        <v>182.71984850278133</v>
      </c>
      <c r="O6" s="101">
        <f>L6-I6</f>
        <v>0</v>
      </c>
      <c r="P6" s="102">
        <f>N6-K6</f>
        <v>-29.044857379571596</v>
      </c>
      <c r="Q6" s="103">
        <f>N6/K6</f>
        <v>0.86284372904091189</v>
      </c>
      <c r="R6" s="273"/>
      <c r="S6" s="1">
        <v>0.43701388888888887</v>
      </c>
      <c r="T6" s="2">
        <v>0.47152777777777777</v>
      </c>
      <c r="U6" s="104">
        <v>4.8333333333333428</v>
      </c>
      <c r="V6" s="105">
        <v>49.700000000000017</v>
      </c>
      <c r="W6" s="106">
        <v>0.47152777777777777</v>
      </c>
      <c r="X6" s="107">
        <v>0.51061342592592596</v>
      </c>
      <c r="Y6" s="265"/>
      <c r="Z6" s="266"/>
      <c r="AA6" s="111">
        <f>M6-J6</f>
        <v>-493.76257545271756</v>
      </c>
      <c r="AB6" s="112">
        <f>M6/J6</f>
        <v>0.86284372904091178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3106.7970165130428</v>
      </c>
      <c r="N21" s="139">
        <f>M21/L21</f>
        <v>182.75276567723782</v>
      </c>
      <c r="O21" s="140">
        <f>L21-I21</f>
        <v>0</v>
      </c>
      <c r="P21" s="141">
        <f>N21-K21</f>
        <v>-29.01194020511511</v>
      </c>
      <c r="Q21" s="142">
        <f>N21/K21</f>
        <v>0.86299917125362313</v>
      </c>
      <c r="R21" s="274"/>
      <c r="S21" s="143">
        <f>S5</f>
        <v>0.39652777777777776</v>
      </c>
      <c r="T21" s="144">
        <f>INDEX(T5:T20,COUNTA(T5:T20))</f>
        <v>0.47152777777777777</v>
      </c>
      <c r="U21" s="145"/>
      <c r="V21" s="145"/>
      <c r="W21" s="146"/>
      <c r="X21" s="147"/>
      <c r="Y21" s="261"/>
      <c r="Z21" s="262"/>
      <c r="AA21" s="148">
        <f>M21-J21</f>
        <v>-493.20298348695724</v>
      </c>
      <c r="AB21" s="149">
        <f>M21/J21</f>
        <v>0.86299917125362302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1766</v>
      </c>
      <c r="G22" s="95">
        <f t="shared" ref="G22" si="5">E22*F22</f>
        <v>45280.24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3134.911242603549</v>
      </c>
      <c r="N22" s="99">
        <f>M22/L22</f>
        <v>284.99193114577719</v>
      </c>
      <c r="O22" s="101">
        <f>L22-I22</f>
        <v>0</v>
      </c>
      <c r="P22" s="102">
        <f>N22-K22</f>
        <v>-42.280796126950065</v>
      </c>
      <c r="Q22" s="103">
        <f>N22/K22</f>
        <v>0.87080867850098587</v>
      </c>
      <c r="R22" s="272">
        <f>Q38</f>
        <v>0.87080867850098587</v>
      </c>
      <c r="S22" s="1">
        <v>0.38069444444444445</v>
      </c>
      <c r="T22" s="2">
        <v>0.40416666666666667</v>
      </c>
      <c r="U22" s="104"/>
      <c r="V22" s="105">
        <v>33.800000000000011</v>
      </c>
      <c r="W22" s="173"/>
      <c r="X22" s="151"/>
      <c r="Y22" s="275"/>
      <c r="Z22" s="276"/>
      <c r="AA22" s="109">
        <f>M22-J22</f>
        <v>-465.088757396451</v>
      </c>
      <c r="AB22" s="152">
        <f>M22/J22</f>
        <v>0.87080867850098587</v>
      </c>
      <c r="AC22" s="277">
        <f>AB38</f>
        <v>0.87080867850098587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3134.911242603549</v>
      </c>
      <c r="N38" s="139">
        <f>M38/L38</f>
        <v>284.99193114577719</v>
      </c>
      <c r="O38" s="140">
        <f>L38-I38</f>
        <v>0</v>
      </c>
      <c r="P38" s="141">
        <f>N38-K38</f>
        <v>-42.280796126950065</v>
      </c>
      <c r="Q38" s="142">
        <f>N38/K38</f>
        <v>0.87080867850098587</v>
      </c>
      <c r="R38" s="274"/>
      <c r="S38" s="143">
        <f>S22</f>
        <v>0.38069444444444445</v>
      </c>
      <c r="T38" s="144">
        <f>INDEX(T22:T37,COUNTA(T22:T37))</f>
        <v>0.40416666666666667</v>
      </c>
      <c r="U38" s="145"/>
      <c r="V38" s="156"/>
      <c r="W38" s="135"/>
      <c r="X38" s="139"/>
      <c r="Y38" s="261"/>
      <c r="Z38" s="262"/>
      <c r="AA38" s="157">
        <f>M38-J38</f>
        <v>-465.088757396451</v>
      </c>
      <c r="AB38" s="142">
        <f>M38/J38</f>
        <v>0.87080867850098587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3440</v>
      </c>
      <c r="G39" s="159">
        <f t="shared" ref="G39:G41" si="9">E39*F39</f>
        <v>48263.199999999997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2298.8676443289392</v>
      </c>
      <c r="N39" s="163">
        <f>M39/L39</f>
        <v>383.14460738815654</v>
      </c>
      <c r="O39" s="165">
        <f>L39-I39</f>
        <v>0</v>
      </c>
      <c r="P39" s="166">
        <f>N39-K39</f>
        <v>-50.18872594517677</v>
      </c>
      <c r="Q39" s="152">
        <f>N39/K39</f>
        <v>0.88417986320343822</v>
      </c>
      <c r="R39" s="272">
        <f>Q55</f>
        <v>0.8839755671945867</v>
      </c>
      <c r="S39" s="167">
        <v>0.25015046296296295</v>
      </c>
      <c r="T39" s="168">
        <v>0.3125</v>
      </c>
      <c r="U39" s="169"/>
      <c r="V39" s="170">
        <v>89.78333333333336</v>
      </c>
      <c r="W39" s="168"/>
      <c r="X39" s="171"/>
      <c r="Y39" s="275"/>
      <c r="Z39" s="276"/>
      <c r="AA39" s="109">
        <f>M39-J39</f>
        <v>-301.13235567106085</v>
      </c>
      <c r="AB39" s="152">
        <f>M39/J39</f>
        <v>0.88417986320343811</v>
      </c>
      <c r="AC39" s="277">
        <f>AB55</f>
        <v>0.8839755671945867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2171</v>
      </c>
      <c r="G40" s="95">
        <f t="shared" si="9"/>
        <v>38491.83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2298.705882352941</v>
      </c>
      <c r="N40" s="99">
        <f>M40/L40</f>
        <v>383.11764705882348</v>
      </c>
      <c r="O40" s="101">
        <f>L40-I40</f>
        <v>0</v>
      </c>
      <c r="P40" s="102">
        <f>N40-K40</f>
        <v>-50.215686274509835</v>
      </c>
      <c r="Q40" s="103">
        <f>N40/K40</f>
        <v>0.88411764705882345</v>
      </c>
      <c r="R40" s="273"/>
      <c r="S40" s="1">
        <v>0.31689814814814815</v>
      </c>
      <c r="T40" s="2">
        <v>0.35625000000000001</v>
      </c>
      <c r="U40" s="104">
        <v>6.3333333333333375</v>
      </c>
      <c r="V40" s="105">
        <v>56.666666666666679</v>
      </c>
      <c r="W40" s="106"/>
      <c r="X40" s="113"/>
      <c r="Y40" s="265"/>
      <c r="Z40" s="266"/>
      <c r="AA40" s="111">
        <f>M40-J40</f>
        <v>-301.29411764705901</v>
      </c>
      <c r="AB40" s="103">
        <f>M40/J40</f>
        <v>0.88411764705882345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2912</v>
      </c>
      <c r="G41" s="95">
        <f t="shared" si="9"/>
        <v>42194.879999999997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2297.4358974358956</v>
      </c>
      <c r="N41" s="99">
        <f>M41/L41</f>
        <v>382.90598290598263</v>
      </c>
      <c r="O41" s="101">
        <f>L41-I41</f>
        <v>0</v>
      </c>
      <c r="P41" s="102">
        <f>N41-K41</f>
        <v>-50.427350427350689</v>
      </c>
      <c r="Q41" s="103">
        <f>N41/K41</f>
        <v>0.88362919132149842</v>
      </c>
      <c r="R41" s="273"/>
      <c r="S41" s="1">
        <v>0.36111111111111105</v>
      </c>
      <c r="T41" s="2">
        <v>0.41392361111111109</v>
      </c>
      <c r="U41" s="104">
        <v>6.9999999999998952</v>
      </c>
      <c r="V41" s="105">
        <v>76.050000000000054</v>
      </c>
      <c r="W41" s="106"/>
      <c r="X41" s="113"/>
      <c r="Y41" s="265"/>
      <c r="Z41" s="266"/>
      <c r="AA41" s="111">
        <f>M41-J41</f>
        <v>-302.56410256410436</v>
      </c>
      <c r="AB41" s="103">
        <f>M41/J41</f>
        <v>0.88362919132149831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6" si="12">J55/I55</f>
        <v>433.33333333333331</v>
      </c>
      <c r="L55" s="137">
        <f t="shared" ref="L55:M55" si="13">AVERAGE(L39:L54)</f>
        <v>6</v>
      </c>
      <c r="M55" s="138">
        <f t="shared" si="13"/>
        <v>2298.3364747059254</v>
      </c>
      <c r="N55" s="139">
        <f>M55/L55</f>
        <v>383.05607911765424</v>
      </c>
      <c r="O55" s="140">
        <f>L55-I55</f>
        <v>0</v>
      </c>
      <c r="P55" s="141">
        <f>N55-K55</f>
        <v>-50.277254215679079</v>
      </c>
      <c r="Q55" s="142">
        <f>N55/K55</f>
        <v>0.8839755671945867</v>
      </c>
      <c r="R55" s="274"/>
      <c r="S55" s="143">
        <f>S39</f>
        <v>0.25015046296296295</v>
      </c>
      <c r="T55" s="144">
        <f>INDEX(T39:T54,COUNTA(T39:T54))</f>
        <v>0.41392361111111109</v>
      </c>
      <c r="U55" s="145"/>
      <c r="V55" s="156"/>
      <c r="W55" s="135"/>
      <c r="X55" s="139"/>
      <c r="Y55" s="261"/>
      <c r="Z55" s="262"/>
      <c r="AA55" s="157">
        <f>M55-J55</f>
        <v>-301.66352529407459</v>
      </c>
      <c r="AB55" s="142">
        <f>M55/J55</f>
        <v>0.8839755671945867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3123</v>
      </c>
      <c r="G56" s="95">
        <f t="shared" ref="G56" si="14">E56*F56</f>
        <v>60554.97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2213.1496062992128</v>
      </c>
      <c r="N56" s="99">
        <f>M56/L56</f>
        <v>368.85826771653547</v>
      </c>
      <c r="O56" s="101">
        <f>L56-I56</f>
        <v>0</v>
      </c>
      <c r="P56" s="102">
        <f>N56-K56</f>
        <v>-47.80839895013122</v>
      </c>
      <c r="Q56" s="103">
        <f>N56/K56</f>
        <v>0.88525984251968504</v>
      </c>
      <c r="R56" s="272">
        <f>Q72</f>
        <v>0.88525984251968504</v>
      </c>
      <c r="S56" s="1">
        <v>0.34189814814814817</v>
      </c>
      <c r="T56" s="2">
        <v>0.40069444444444446</v>
      </c>
      <c r="U56" s="104">
        <v>4.3333333333333446</v>
      </c>
      <c r="V56" s="105">
        <v>84.666666666666657</v>
      </c>
      <c r="W56" s="106"/>
      <c r="X56" s="171"/>
      <c r="Y56" s="275"/>
      <c r="Z56" s="276"/>
      <c r="AA56" s="109">
        <f>M56-J56</f>
        <v>-286.85039370078721</v>
      </c>
      <c r="AB56" s="152">
        <f>M56/J56</f>
        <v>0.88525984251968515</v>
      </c>
      <c r="AC56" s="277">
        <f>AB72</f>
        <v>0.88525984251968515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13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2213.1496062992128</v>
      </c>
      <c r="N72" s="139">
        <f t="shared" ref="N72:N77" si="18">M72/L72</f>
        <v>368.85826771653547</v>
      </c>
      <c r="O72" s="140">
        <f t="shared" ref="O72:O77" si="19">L72-I72</f>
        <v>0</v>
      </c>
      <c r="P72" s="141">
        <f t="shared" ref="P72:P77" si="20">N72-K72</f>
        <v>-47.80839895013122</v>
      </c>
      <c r="Q72" s="142">
        <f t="shared" ref="Q72:Q77" si="21">N72/K72</f>
        <v>0.88525984251968504</v>
      </c>
      <c r="R72" s="274"/>
      <c r="S72" s="143">
        <f>S56</f>
        <v>0.34189814814814817</v>
      </c>
      <c r="T72" s="144">
        <f>INDEX(T56:T71,COUNTA(T56:T71))</f>
        <v>0.40069444444444446</v>
      </c>
      <c r="U72" s="145"/>
      <c r="V72" s="156"/>
      <c r="W72" s="135"/>
      <c r="X72" s="139"/>
      <c r="Y72" s="261"/>
      <c r="Z72" s="262"/>
      <c r="AA72" s="157">
        <f t="shared" ref="AA72:AA77" si="22">M72-J72</f>
        <v>-286.85039370078721</v>
      </c>
      <c r="AB72" s="142">
        <f t="shared" ref="AB72:AB77" si="23">M72/J72</f>
        <v>0.88525984251968515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115</v>
      </c>
      <c r="D73" s="271"/>
      <c r="E73" s="158">
        <v>22.28</v>
      </c>
      <c r="F73" s="87">
        <v>1482</v>
      </c>
      <c r="G73" s="159">
        <f t="shared" ref="G73:G77" si="24">E73*F73</f>
        <v>33018.959999999999</v>
      </c>
      <c r="H73" s="160"/>
      <c r="I73" s="161">
        <v>5</v>
      </c>
      <c r="J73" s="162">
        <v>3300</v>
      </c>
      <c r="K73" s="163">
        <f>J73/I73</f>
        <v>660</v>
      </c>
      <c r="L73" s="164">
        <v>5</v>
      </c>
      <c r="M73" s="162">
        <f>F73/V73*60</f>
        <v>2929.8187808896223</v>
      </c>
      <c r="N73" s="163">
        <f t="shared" si="18"/>
        <v>585.96375617792444</v>
      </c>
      <c r="O73" s="165">
        <f t="shared" si="19"/>
        <v>0</v>
      </c>
      <c r="P73" s="166">
        <f t="shared" si="20"/>
        <v>-74.036243822075562</v>
      </c>
      <c r="Q73" s="152">
        <f t="shared" si="21"/>
        <v>0.88782387299685517</v>
      </c>
      <c r="R73" s="272">
        <f>Q89</f>
        <v>0.88873856375596449</v>
      </c>
      <c r="S73" s="167">
        <v>0.20833333333333334</v>
      </c>
      <c r="T73" s="168">
        <v>0.22940972222222222</v>
      </c>
      <c r="U73" s="169"/>
      <c r="V73" s="170">
        <v>30.349999999999987</v>
      </c>
      <c r="W73" s="173"/>
      <c r="X73" s="151"/>
      <c r="Y73" s="275"/>
      <c r="Z73" s="276"/>
      <c r="AA73" s="109">
        <f t="shared" si="22"/>
        <v>-370.1812191103777</v>
      </c>
      <c r="AB73" s="152">
        <f t="shared" si="23"/>
        <v>0.88782387299685528</v>
      </c>
      <c r="AC73" s="277">
        <f>AB89</f>
        <v>0.88873856375596449</v>
      </c>
    </row>
    <row r="74" spans="1:29" ht="15.75" customHeight="1">
      <c r="A74" s="281"/>
      <c r="B74" s="92" t="s">
        <v>111</v>
      </c>
      <c r="C74" s="263" t="s">
        <v>211</v>
      </c>
      <c r="D74" s="264"/>
      <c r="E74" s="93">
        <v>21.45</v>
      </c>
      <c r="F74" s="94">
        <v>3614</v>
      </c>
      <c r="G74" s="95">
        <f t="shared" si="24"/>
        <v>77520.3</v>
      </c>
      <c r="H74" s="96"/>
      <c r="I74" s="97">
        <v>4</v>
      </c>
      <c r="J74" s="98">
        <v>3300</v>
      </c>
      <c r="K74" s="99">
        <f t="shared" ref="K74:K77" si="25">J74/I74</f>
        <v>825</v>
      </c>
      <c r="L74" s="100">
        <v>4</v>
      </c>
      <c r="M74" s="98">
        <f>F74/V74*60</f>
        <v>2940.8679927667276</v>
      </c>
      <c r="N74" s="99">
        <f t="shared" si="18"/>
        <v>735.21699819168191</v>
      </c>
      <c r="O74" s="101">
        <f t="shared" si="19"/>
        <v>0</v>
      </c>
      <c r="P74" s="102">
        <f t="shared" si="20"/>
        <v>-89.78300180831809</v>
      </c>
      <c r="Q74" s="103">
        <f t="shared" si="21"/>
        <v>0.89117211902022053</v>
      </c>
      <c r="R74" s="273"/>
      <c r="S74" s="1">
        <v>0.23421296296296296</v>
      </c>
      <c r="T74" s="2">
        <v>0.28541666666666665</v>
      </c>
      <c r="U74" s="104">
        <v>6.9166666666666554</v>
      </c>
      <c r="V74" s="105">
        <v>73.73333333333332</v>
      </c>
      <c r="W74" s="106"/>
      <c r="X74" s="107"/>
      <c r="Y74" s="265"/>
      <c r="Z74" s="266"/>
      <c r="AA74" s="111">
        <f t="shared" si="22"/>
        <v>-359.13200723327236</v>
      </c>
      <c r="AB74" s="103">
        <f t="shared" si="23"/>
        <v>0.89117211902022053</v>
      </c>
      <c r="AC74" s="278"/>
    </row>
    <row r="75" spans="1:29" ht="15.75" customHeight="1">
      <c r="A75" s="281"/>
      <c r="B75" s="92" t="s">
        <v>111</v>
      </c>
      <c r="C75" s="263" t="s">
        <v>250</v>
      </c>
      <c r="D75" s="264"/>
      <c r="E75" s="93">
        <v>21.45</v>
      </c>
      <c r="F75" s="94">
        <v>5379</v>
      </c>
      <c r="G75" s="95">
        <f t="shared" si="24"/>
        <v>115379.55</v>
      </c>
      <c r="H75" s="96"/>
      <c r="I75" s="97">
        <v>3</v>
      </c>
      <c r="J75" s="98">
        <v>3300</v>
      </c>
      <c r="K75" s="99">
        <f t="shared" si="25"/>
        <v>1100</v>
      </c>
      <c r="L75" s="100">
        <v>3</v>
      </c>
      <c r="M75" s="98">
        <f>F75/V75*60</f>
        <v>2930.4479418886222</v>
      </c>
      <c r="N75" s="99">
        <f t="shared" si="18"/>
        <v>976.81598062954072</v>
      </c>
      <c r="O75" s="101">
        <f t="shared" si="19"/>
        <v>0</v>
      </c>
      <c r="P75" s="102">
        <f t="shared" si="20"/>
        <v>-123.18401937045928</v>
      </c>
      <c r="Q75" s="103">
        <f t="shared" si="21"/>
        <v>0.88801452784503698</v>
      </c>
      <c r="R75" s="273"/>
      <c r="S75" s="1">
        <v>0.28958333333333336</v>
      </c>
      <c r="T75" s="2">
        <v>0.36606481481481479</v>
      </c>
      <c r="U75" s="104">
        <v>6.0000000000000586</v>
      </c>
      <c r="V75" s="105">
        <v>110.13333333333325</v>
      </c>
      <c r="W75" s="106"/>
      <c r="X75" s="107"/>
      <c r="Y75" s="265"/>
      <c r="Z75" s="266"/>
      <c r="AA75" s="111">
        <f t="shared" si="22"/>
        <v>-369.55205811137785</v>
      </c>
      <c r="AB75" s="103">
        <f t="shared" si="23"/>
        <v>0.88801452784503698</v>
      </c>
      <c r="AC75" s="278"/>
    </row>
    <row r="76" spans="1:29" ht="15.75" customHeight="1">
      <c r="A76" s="281"/>
      <c r="B76" s="92" t="s">
        <v>111</v>
      </c>
      <c r="C76" s="263" t="s">
        <v>116</v>
      </c>
      <c r="D76" s="264"/>
      <c r="E76" s="93">
        <v>17.89</v>
      </c>
      <c r="F76" s="94">
        <v>3636</v>
      </c>
      <c r="G76" s="95">
        <f t="shared" si="24"/>
        <v>65048.04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2934.2299932750489</v>
      </c>
      <c r="N76" s="99">
        <f t="shared" si="18"/>
        <v>733.55749831876221</v>
      </c>
      <c r="O76" s="101">
        <f t="shared" si="19"/>
        <v>0</v>
      </c>
      <c r="P76" s="102">
        <f t="shared" si="20"/>
        <v>-91.442501681237786</v>
      </c>
      <c r="Q76" s="103">
        <f t="shared" si="21"/>
        <v>0.88916060402274211</v>
      </c>
      <c r="R76" s="273"/>
      <c r="S76" s="1">
        <v>0.39513888888888887</v>
      </c>
      <c r="T76" s="2">
        <v>0.44677083333333334</v>
      </c>
      <c r="U76" s="104"/>
      <c r="V76" s="105">
        <v>74.350000000000037</v>
      </c>
      <c r="W76" s="106"/>
      <c r="X76" s="107"/>
      <c r="Y76" s="265"/>
      <c r="Z76" s="266"/>
      <c r="AA76" s="111">
        <f t="shared" si="22"/>
        <v>-365.77000672495114</v>
      </c>
      <c r="AB76" s="103">
        <f t="shared" si="23"/>
        <v>0.88916060402274211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6179</v>
      </c>
      <c r="G77" s="95">
        <f t="shared" si="24"/>
        <v>102942.14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2928.8215931533919</v>
      </c>
      <c r="N77" s="99">
        <f t="shared" si="18"/>
        <v>732.20539828834796</v>
      </c>
      <c r="O77" s="101">
        <f t="shared" si="19"/>
        <v>0</v>
      </c>
      <c r="P77" s="102">
        <f t="shared" si="20"/>
        <v>-92.794601711652035</v>
      </c>
      <c r="Q77" s="103">
        <f t="shared" si="21"/>
        <v>0.88752169489496724</v>
      </c>
      <c r="R77" s="273"/>
      <c r="S77" s="1">
        <v>0.45028935185185187</v>
      </c>
      <c r="T77" s="2">
        <v>0.53819444444444442</v>
      </c>
      <c r="U77" s="104">
        <v>5.066666666666686</v>
      </c>
      <c r="V77" s="105">
        <v>126.58333333333327</v>
      </c>
      <c r="W77" s="106"/>
      <c r="X77" s="107"/>
      <c r="Y77" s="265"/>
      <c r="Z77" s="266"/>
      <c r="AA77" s="111">
        <f t="shared" si="22"/>
        <v>-371.17840684660814</v>
      </c>
      <c r="AB77" s="103">
        <f t="shared" si="23"/>
        <v>0.88752169489496724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4</v>
      </c>
      <c r="J89" s="138">
        <f t="shared" si="26"/>
        <v>3300</v>
      </c>
      <c r="K89" s="139">
        <f t="shared" ref="K89" si="27">J89/I89</f>
        <v>825</v>
      </c>
      <c r="L89" s="137">
        <f t="shared" ref="L89:M89" si="28">AVERAGE(L73:L88)</f>
        <v>4</v>
      </c>
      <c r="M89" s="138">
        <f t="shared" si="28"/>
        <v>2932.8372603946827</v>
      </c>
      <c r="N89" s="139">
        <f>M89/L89</f>
        <v>733.20931509867069</v>
      </c>
      <c r="O89" s="140">
        <f>L89-I89</f>
        <v>0</v>
      </c>
      <c r="P89" s="141">
        <f>N89-K89</f>
        <v>-91.790684901329314</v>
      </c>
      <c r="Q89" s="142">
        <f>N89/K89</f>
        <v>0.88873856375596449</v>
      </c>
      <c r="R89" s="274"/>
      <c r="S89" s="143">
        <f>S73</f>
        <v>0.20833333333333334</v>
      </c>
      <c r="T89" s="144">
        <f>INDEX(T73:T88,COUNTA(T73:T88))</f>
        <v>0.53819444444444442</v>
      </c>
      <c r="U89" s="145"/>
      <c r="V89" s="156"/>
      <c r="W89" s="89"/>
      <c r="X89" s="91"/>
      <c r="Y89" s="261"/>
      <c r="Z89" s="262"/>
      <c r="AA89" s="157">
        <f>M89-J89</f>
        <v>-367.16273960531726</v>
      </c>
      <c r="AB89" s="142">
        <f>M89/J89</f>
        <v>0.88873856375596449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119</v>
      </c>
      <c r="D90" s="271"/>
      <c r="E90" s="158">
        <v>24.82</v>
      </c>
      <c r="F90" s="87">
        <v>2330</v>
      </c>
      <c r="G90" s="159">
        <f t="shared" ref="G90:G93" si="29">E90*F90</f>
        <v>57830.6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2894.4099378881992</v>
      </c>
      <c r="N90" s="163">
        <f>M90/L90</f>
        <v>723.60248447204981</v>
      </c>
      <c r="O90" s="165">
        <f>L90-I90</f>
        <v>0</v>
      </c>
      <c r="P90" s="166">
        <f>N90-K90</f>
        <v>-101.39751552795019</v>
      </c>
      <c r="Q90" s="152">
        <f>N90/K90</f>
        <v>0.87709392057218161</v>
      </c>
      <c r="R90" s="272">
        <f>Q106</f>
        <v>0.87037253455737029</v>
      </c>
      <c r="S90" s="167">
        <v>0.16666666666666666</v>
      </c>
      <c r="T90" s="168">
        <v>0.20020833333333332</v>
      </c>
      <c r="U90" s="169"/>
      <c r="V90" s="170">
        <v>48.3</v>
      </c>
      <c r="W90" s="173"/>
      <c r="X90" s="151"/>
      <c r="Y90" s="275"/>
      <c r="Z90" s="276"/>
      <c r="AA90" s="109">
        <f>M90-J90</f>
        <v>-405.59006211180076</v>
      </c>
      <c r="AB90" s="152">
        <f>M90/J90</f>
        <v>0.87709392057218161</v>
      </c>
      <c r="AC90" s="277">
        <f>AB106</f>
        <v>0.8703725345573704</v>
      </c>
    </row>
    <row r="91" spans="1:29" ht="15.75" customHeight="1">
      <c r="A91" s="268"/>
      <c r="B91" s="92" t="s">
        <v>111</v>
      </c>
      <c r="C91" s="263" t="s">
        <v>194</v>
      </c>
      <c r="D91" s="264"/>
      <c r="E91" s="93">
        <v>18.18</v>
      </c>
      <c r="F91" s="94">
        <v>2062</v>
      </c>
      <c r="G91" s="95">
        <f t="shared" si="29"/>
        <v>37487.159999999996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3091.7117867555144</v>
      </c>
      <c r="N91" s="99">
        <f>M91/L91</f>
        <v>1030.5705955851715</v>
      </c>
      <c r="O91" s="101">
        <f>L91-I91</f>
        <v>0</v>
      </c>
      <c r="P91" s="102">
        <f>N91-K91</f>
        <v>-169.42940441482847</v>
      </c>
      <c r="Q91" s="103">
        <f>N91/K91</f>
        <v>0.8588088296543096</v>
      </c>
      <c r="R91" s="273"/>
      <c r="S91" s="1">
        <v>0.21041666666666664</v>
      </c>
      <c r="T91" s="2">
        <v>0.23820601851851853</v>
      </c>
      <c r="U91" s="104">
        <v>14.69999999999998</v>
      </c>
      <c r="V91" s="105">
        <v>40.016666666666715</v>
      </c>
      <c r="W91" s="106"/>
      <c r="X91" s="107"/>
      <c r="Y91" s="265"/>
      <c r="Z91" s="266"/>
      <c r="AA91" s="111">
        <f>M91-J91</f>
        <v>-508.28821324448563</v>
      </c>
      <c r="AB91" s="103">
        <f>M91/J91</f>
        <v>0.85880882965430949</v>
      </c>
      <c r="AC91" s="278"/>
    </row>
    <row r="92" spans="1:29" ht="15.75" customHeight="1">
      <c r="A92" s="268"/>
      <c r="B92" s="92" t="s">
        <v>111</v>
      </c>
      <c r="C92" s="263" t="s">
        <v>112</v>
      </c>
      <c r="D92" s="264"/>
      <c r="E92" s="93">
        <v>14.03</v>
      </c>
      <c r="F92" s="94">
        <v>6489</v>
      </c>
      <c r="G92" s="95">
        <f t="shared" si="29"/>
        <v>91040.67</v>
      </c>
      <c r="H92" s="96"/>
      <c r="I92" s="97">
        <v>3</v>
      </c>
      <c r="J92" s="98">
        <v>3000</v>
      </c>
      <c r="K92" s="99">
        <f t="shared" si="30"/>
        <v>1000</v>
      </c>
      <c r="L92" s="100">
        <v>3</v>
      </c>
      <c r="M92" s="98">
        <f>F92/V92*60</f>
        <v>2665.7993837726804</v>
      </c>
      <c r="N92" s="99">
        <f>M92/L92</f>
        <v>888.59979459089345</v>
      </c>
      <c r="O92" s="101">
        <f>L92-I92</f>
        <v>0</v>
      </c>
      <c r="P92" s="102">
        <f>N92-K92</f>
        <v>-111.40020540910655</v>
      </c>
      <c r="Q92" s="103">
        <f>N92/K92</f>
        <v>0.88859979459089344</v>
      </c>
      <c r="R92" s="273"/>
      <c r="S92" s="1">
        <v>0.24861111111111109</v>
      </c>
      <c r="T92" s="2">
        <v>0.35003472222222221</v>
      </c>
      <c r="U92" s="104">
        <v>14.983333333333292</v>
      </c>
      <c r="V92" s="105">
        <v>146.05000000000001</v>
      </c>
      <c r="W92" s="106"/>
      <c r="X92" s="107"/>
      <c r="Y92" s="265"/>
      <c r="Z92" s="266"/>
      <c r="AA92" s="111">
        <f>M92-J92</f>
        <v>-334.20061622731964</v>
      </c>
      <c r="AB92" s="103">
        <f>M92/J92</f>
        <v>0.88859979459089344</v>
      </c>
      <c r="AC92" s="278"/>
    </row>
    <row r="93" spans="1:29" ht="15.75" customHeight="1">
      <c r="A93" s="268"/>
      <c r="B93" s="92" t="s">
        <v>111</v>
      </c>
      <c r="C93" s="263" t="s">
        <v>195</v>
      </c>
      <c r="D93" s="264"/>
      <c r="E93" s="93">
        <v>14.28</v>
      </c>
      <c r="F93" s="94">
        <v>7642</v>
      </c>
      <c r="G93" s="95">
        <f t="shared" si="29"/>
        <v>109127.76</v>
      </c>
      <c r="H93" s="96"/>
      <c r="I93" s="97">
        <v>3</v>
      </c>
      <c r="J93" s="98">
        <v>3600</v>
      </c>
      <c r="K93" s="99">
        <f t="shared" si="30"/>
        <v>1200</v>
      </c>
      <c r="L93" s="100">
        <v>3</v>
      </c>
      <c r="M93" s="98">
        <f>F93/V93*60</f>
        <v>3098.1081081081074</v>
      </c>
      <c r="N93" s="99">
        <f>M93/L93</f>
        <v>1032.7027027027025</v>
      </c>
      <c r="O93" s="101">
        <f>L93-I93</f>
        <v>0</v>
      </c>
      <c r="P93" s="102">
        <f>N93-K93</f>
        <v>-167.29729729729752</v>
      </c>
      <c r="Q93" s="103">
        <f>N93/K93</f>
        <v>0.8605855855855854</v>
      </c>
      <c r="R93" s="273"/>
      <c r="S93" s="1">
        <v>0.36041666666666666</v>
      </c>
      <c r="T93" s="2">
        <v>0.46319444444444446</v>
      </c>
      <c r="U93" s="104">
        <v>14.950000000000019</v>
      </c>
      <c r="V93" s="105">
        <v>148.00000000000003</v>
      </c>
      <c r="W93" s="106"/>
      <c r="X93" s="107"/>
      <c r="Y93" s="265"/>
      <c r="Z93" s="266"/>
      <c r="AA93" s="111">
        <f>M93-J93</f>
        <v>-501.89189189189256</v>
      </c>
      <c r="AB93" s="103">
        <f>M93/J93</f>
        <v>0.8605855855855854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3.25</v>
      </c>
      <c r="J106" s="138">
        <f t="shared" si="31"/>
        <v>3375</v>
      </c>
      <c r="K106" s="139">
        <f t="shared" ref="K106" si="32">J106/I106</f>
        <v>1038.4615384615386</v>
      </c>
      <c r="L106" s="137">
        <f t="shared" ref="L106:M106" si="33">AVERAGE(L90:L105)</f>
        <v>3.25</v>
      </c>
      <c r="M106" s="138">
        <f t="shared" si="33"/>
        <v>2937.5073041311252</v>
      </c>
      <c r="N106" s="139">
        <f t="shared" ref="N106:N112" si="34">M106/L106</f>
        <v>903.84840127111545</v>
      </c>
      <c r="O106" s="140">
        <f t="shared" ref="O106:O112" si="35">L106-I106</f>
        <v>0</v>
      </c>
      <c r="P106" s="141">
        <f t="shared" ref="P106:P112" si="36">N106-K106</f>
        <v>-134.61313719042312</v>
      </c>
      <c r="Q106" s="142">
        <f t="shared" ref="Q106:Q112" si="37">N106/K106</f>
        <v>0.87037253455737029</v>
      </c>
      <c r="R106" s="274"/>
      <c r="S106" s="143">
        <f>S90</f>
        <v>0.16666666666666666</v>
      </c>
      <c r="T106" s="144">
        <f>INDEX(T90:T105,COUNTA(T90:T105))</f>
        <v>0.46319444444444446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-437.49269586887476</v>
      </c>
      <c r="AB106" s="142">
        <f t="shared" ref="AB106:AB112" si="39">M106/J106</f>
        <v>0.8703725345573704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2256</v>
      </c>
      <c r="G107" s="159">
        <f t="shared" ref="G107:G112" si="40">E107*F107</f>
        <v>56467.68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2901.6077170417993</v>
      </c>
      <c r="N107" s="163">
        <f t="shared" si="34"/>
        <v>725.40192926044983</v>
      </c>
      <c r="O107" s="165">
        <f t="shared" si="35"/>
        <v>0</v>
      </c>
      <c r="P107" s="166">
        <f t="shared" si="36"/>
        <v>-99.598070739550167</v>
      </c>
      <c r="Q107" s="152">
        <f t="shared" si="37"/>
        <v>0.87927506577024217</v>
      </c>
      <c r="R107" s="272">
        <f>Q123</f>
        <v>0.87955085590288162</v>
      </c>
      <c r="S107" s="167">
        <v>0.20857638888888888</v>
      </c>
      <c r="T107" s="168">
        <v>0.24097222222222223</v>
      </c>
      <c r="U107" s="169"/>
      <c r="V107" s="170">
        <v>46.65000000000002</v>
      </c>
      <c r="W107" s="168"/>
      <c r="X107" s="171"/>
      <c r="Y107" s="275"/>
      <c r="Z107" s="276"/>
      <c r="AA107" s="109">
        <f t="shared" si="38"/>
        <v>-398.39228295820067</v>
      </c>
      <c r="AB107" s="152">
        <f t="shared" si="39"/>
        <v>0.87927506577024217</v>
      </c>
      <c r="AC107" s="277">
        <f>AB123</f>
        <v>0.87955085590288162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1909</v>
      </c>
      <c r="G108" s="95">
        <f t="shared" si="40"/>
        <v>48584.049999999996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2902.1959459459426</v>
      </c>
      <c r="N108" s="99">
        <f t="shared" si="34"/>
        <v>725.54898648648566</v>
      </c>
      <c r="O108" s="101">
        <f t="shared" si="35"/>
        <v>0</v>
      </c>
      <c r="P108" s="102">
        <f t="shared" si="36"/>
        <v>-99.45101351351434</v>
      </c>
      <c r="Q108" s="103">
        <f t="shared" si="37"/>
        <v>0.87945331695331597</v>
      </c>
      <c r="R108" s="273"/>
      <c r="S108" s="1">
        <v>0.25069444444444444</v>
      </c>
      <c r="T108" s="2">
        <v>0.27810185185185188</v>
      </c>
      <c r="U108" s="104">
        <v>13.999999999999989</v>
      </c>
      <c r="V108" s="105">
        <v>39.466666666666711</v>
      </c>
      <c r="W108" s="106"/>
      <c r="X108" s="113"/>
      <c r="Y108" s="265"/>
      <c r="Z108" s="266"/>
      <c r="AA108" s="111">
        <f t="shared" si="38"/>
        <v>-397.80405405405736</v>
      </c>
      <c r="AB108" s="103">
        <f t="shared" si="39"/>
        <v>0.87945331695331597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621</v>
      </c>
      <c r="G109" s="95">
        <f t="shared" si="40"/>
        <v>16599.330000000002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2899.6108949416321</v>
      </c>
      <c r="N109" s="99">
        <f t="shared" si="34"/>
        <v>724.90272373540802</v>
      </c>
      <c r="O109" s="101">
        <f t="shared" si="35"/>
        <v>0</v>
      </c>
      <c r="P109" s="102">
        <f t="shared" si="36"/>
        <v>-100.09727626459198</v>
      </c>
      <c r="Q109" s="103">
        <f t="shared" si="37"/>
        <v>0.8786699681641309</v>
      </c>
      <c r="R109" s="273"/>
      <c r="S109" s="1">
        <v>0.2882986111111111</v>
      </c>
      <c r="T109" s="2">
        <v>0.29722222222222222</v>
      </c>
      <c r="U109" s="104">
        <v>14.683333333333284</v>
      </c>
      <c r="V109" s="105">
        <v>12.85000000000001</v>
      </c>
      <c r="W109" s="106"/>
      <c r="X109" s="113"/>
      <c r="Y109" s="265"/>
      <c r="Z109" s="266"/>
      <c r="AA109" s="111">
        <f t="shared" si="38"/>
        <v>-400.38910505836793</v>
      </c>
      <c r="AB109" s="103">
        <f t="shared" si="39"/>
        <v>0.8786699681641309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2819</v>
      </c>
      <c r="G110" s="95">
        <f t="shared" si="40"/>
        <v>84570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2676.9717752571937</v>
      </c>
      <c r="N110" s="99">
        <f t="shared" si="34"/>
        <v>669.24294381429843</v>
      </c>
      <c r="O110" s="101">
        <f t="shared" si="35"/>
        <v>0</v>
      </c>
      <c r="P110" s="102">
        <f t="shared" si="36"/>
        <v>-80.757056185701572</v>
      </c>
      <c r="Q110" s="103">
        <f t="shared" si="37"/>
        <v>0.89232392508573122</v>
      </c>
      <c r="R110" s="273"/>
      <c r="S110" s="1">
        <v>0.30694444444444452</v>
      </c>
      <c r="T110" s="2">
        <v>0.35082175925925924</v>
      </c>
      <c r="U110" s="104">
        <v>14.00000000000011</v>
      </c>
      <c r="V110" s="105">
        <v>63.183333333333195</v>
      </c>
      <c r="W110" s="106"/>
      <c r="X110" s="107"/>
      <c r="Y110" s="265"/>
      <c r="Z110" s="266"/>
      <c r="AA110" s="111">
        <f t="shared" si="38"/>
        <v>-323.02822474280629</v>
      </c>
      <c r="AB110" s="103">
        <f t="shared" si="39"/>
        <v>0.89232392508573122</v>
      </c>
      <c r="AC110" s="278"/>
    </row>
    <row r="111" spans="1:29" ht="15.75" customHeight="1">
      <c r="A111" s="282"/>
      <c r="B111" s="92" t="s">
        <v>111</v>
      </c>
      <c r="C111" s="263" t="s">
        <v>121</v>
      </c>
      <c r="D111" s="264"/>
      <c r="E111" s="93">
        <v>30</v>
      </c>
      <c r="F111" s="94">
        <v>3883</v>
      </c>
      <c r="G111" s="95">
        <f t="shared" si="40"/>
        <v>116490</v>
      </c>
      <c r="H111" s="113"/>
      <c r="I111" s="97">
        <v>3</v>
      </c>
      <c r="J111" s="98">
        <v>3000</v>
      </c>
      <c r="K111" s="99">
        <f t="shared" si="30"/>
        <v>1000</v>
      </c>
      <c r="L111" s="114">
        <v>3</v>
      </c>
      <c r="M111" s="98">
        <f t="shared" si="41"/>
        <v>2675.3684210526367</v>
      </c>
      <c r="N111" s="99">
        <f t="shared" si="34"/>
        <v>891.78947368421223</v>
      </c>
      <c r="O111" s="101">
        <f t="shared" si="35"/>
        <v>0</v>
      </c>
      <c r="P111" s="102">
        <f t="shared" si="36"/>
        <v>-108.21052631578777</v>
      </c>
      <c r="Q111" s="103">
        <f t="shared" si="37"/>
        <v>0.89178947368421224</v>
      </c>
      <c r="R111" s="273"/>
      <c r="S111" s="1">
        <v>0.36111111111111122</v>
      </c>
      <c r="T111" s="2">
        <v>0.42158564814814814</v>
      </c>
      <c r="U111" s="104">
        <v>14.816666666666851</v>
      </c>
      <c r="V111" s="105">
        <v>87.083333333333172</v>
      </c>
      <c r="W111" s="106"/>
      <c r="X111" s="107"/>
      <c r="Y111" s="265"/>
      <c r="Z111" s="266"/>
      <c r="AA111" s="111">
        <f t="shared" si="38"/>
        <v>-324.63157894736332</v>
      </c>
      <c r="AB111" s="103">
        <f t="shared" si="39"/>
        <v>0.89178947368421224</v>
      </c>
      <c r="AC111" s="278"/>
    </row>
    <row r="112" spans="1:29" ht="15.75" customHeight="1">
      <c r="A112" s="282"/>
      <c r="B112" s="92" t="s">
        <v>111</v>
      </c>
      <c r="C112" s="263" t="s">
        <v>118</v>
      </c>
      <c r="D112" s="264"/>
      <c r="E112" s="93">
        <v>18.18</v>
      </c>
      <c r="F112" s="94">
        <v>2896</v>
      </c>
      <c r="G112" s="115">
        <f t="shared" si="40"/>
        <v>52649.279999999999</v>
      </c>
      <c r="H112" s="116"/>
      <c r="I112" s="97">
        <v>3</v>
      </c>
      <c r="J112" s="98">
        <v>3600</v>
      </c>
      <c r="K112" s="99">
        <f t="shared" si="30"/>
        <v>1200</v>
      </c>
      <c r="L112" s="100">
        <v>3</v>
      </c>
      <c r="M112" s="98">
        <f t="shared" si="41"/>
        <v>3095.4869358669857</v>
      </c>
      <c r="N112" s="99">
        <f t="shared" si="34"/>
        <v>1031.8289786223286</v>
      </c>
      <c r="O112" s="101">
        <f t="shared" si="35"/>
        <v>0</v>
      </c>
      <c r="P112" s="102">
        <f t="shared" si="36"/>
        <v>-168.17102137767142</v>
      </c>
      <c r="Q112" s="103">
        <f t="shared" si="37"/>
        <v>0.8598574821852738</v>
      </c>
      <c r="R112" s="273"/>
      <c r="S112" s="1">
        <v>0.43402777777777779</v>
      </c>
      <c r="T112" s="2">
        <v>0.47300925925925924</v>
      </c>
      <c r="U112" s="104">
        <v>17.916666666666696</v>
      </c>
      <c r="V112" s="105">
        <v>56.13333333333329</v>
      </c>
      <c r="W112" s="106"/>
      <c r="X112" s="4"/>
      <c r="Y112" s="265"/>
      <c r="Z112" s="266"/>
      <c r="AA112" s="111">
        <f t="shared" si="38"/>
        <v>-504.51306413301427</v>
      </c>
      <c r="AB112" s="103">
        <f t="shared" si="39"/>
        <v>0.8598574821852738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3.6666666666666665</v>
      </c>
      <c r="J123" s="138">
        <f t="shared" si="42"/>
        <v>3250</v>
      </c>
      <c r="K123" s="139">
        <f t="shared" ref="K123" si="43">J123/I123</f>
        <v>886.36363636363637</v>
      </c>
      <c r="L123" s="137">
        <f t="shared" ref="L123:M123" si="44">AVERAGE(L107:L122)</f>
        <v>3.6666666666666665</v>
      </c>
      <c r="M123" s="138">
        <f t="shared" si="44"/>
        <v>2858.5402816843653</v>
      </c>
      <c r="N123" s="139">
        <f>M123/L123</f>
        <v>779.60189500482693</v>
      </c>
      <c r="O123" s="140">
        <f>L123-I123</f>
        <v>0</v>
      </c>
      <c r="P123" s="141">
        <f>N123-K123</f>
        <v>-106.76174135880945</v>
      </c>
      <c r="Q123" s="142">
        <f>N123/K123</f>
        <v>0.87955085590288162</v>
      </c>
      <c r="R123" s="274"/>
      <c r="S123" s="143">
        <f>S107</f>
        <v>0.20857638888888888</v>
      </c>
      <c r="T123" s="144">
        <f>INDEX(T107:T122,COUNTA(T107:T122))</f>
        <v>0.47300925925925924</v>
      </c>
      <c r="U123" s="145"/>
      <c r="V123" s="156"/>
      <c r="W123" s="135"/>
      <c r="X123" s="139"/>
      <c r="Y123" s="261"/>
      <c r="Z123" s="262"/>
      <c r="AA123" s="157">
        <f>M123-J123</f>
        <v>-391.45971831563475</v>
      </c>
      <c r="AB123" s="142">
        <f>M123/J123</f>
        <v>0.87955085590288162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528</v>
      </c>
      <c r="G124" s="159">
        <f t="shared" ref="G124:G127" si="45">E124*F124</f>
        <v>7085.76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3162.7287853577641</v>
      </c>
      <c r="N124" s="163">
        <f>M124/L124</f>
        <v>527.12146422629405</v>
      </c>
      <c r="O124" s="165">
        <f>L124-I124</f>
        <v>0</v>
      </c>
      <c r="P124" s="166">
        <f>N124-K124</f>
        <v>-72.878535773705948</v>
      </c>
      <c r="Q124" s="152">
        <f>N124/K124</f>
        <v>0.87853577371049008</v>
      </c>
      <c r="R124" s="272">
        <f>Q140</f>
        <v>0.86889257815020071</v>
      </c>
      <c r="S124" s="167">
        <v>0.70833333333333337</v>
      </c>
      <c r="T124" s="168">
        <v>0.71528935185185183</v>
      </c>
      <c r="U124" s="169"/>
      <c r="V124" s="170">
        <v>10.01666666666658</v>
      </c>
      <c r="W124" s="168"/>
      <c r="X124" s="171"/>
      <c r="Y124" s="275"/>
      <c r="Z124" s="276"/>
      <c r="AA124" s="109">
        <f>M124-J124</f>
        <v>-437.27121464223592</v>
      </c>
      <c r="AB124" s="152">
        <f>M124/J124</f>
        <v>0.87853577371049008</v>
      </c>
      <c r="AC124" s="277">
        <f>AB140</f>
        <v>0.86889257815020071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2074</v>
      </c>
      <c r="G125" s="95">
        <f t="shared" si="45"/>
        <v>53177.36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3133.1934536298718</v>
      </c>
      <c r="N125" s="99">
        <f>M125/L125</f>
        <v>284.83576851180652</v>
      </c>
      <c r="O125" s="101">
        <f>L125-I125</f>
        <v>0</v>
      </c>
      <c r="P125" s="102">
        <f>N125-K125</f>
        <v>-42.436958760920731</v>
      </c>
      <c r="Q125" s="103">
        <f>N125/K125</f>
        <v>0.87033151489718663</v>
      </c>
      <c r="R125" s="273"/>
      <c r="S125" s="1">
        <v>0.71894675925925922</v>
      </c>
      <c r="T125" s="2">
        <v>0.74652777777777779</v>
      </c>
      <c r="U125" s="104">
        <v>5.2666666666666373</v>
      </c>
      <c r="V125" s="105">
        <v>39.716666666666747</v>
      </c>
      <c r="W125" s="106"/>
      <c r="X125" s="113"/>
      <c r="Y125" s="265"/>
      <c r="Z125" s="266"/>
      <c r="AA125" s="111">
        <f>M125-J125</f>
        <v>-466.80654637012822</v>
      </c>
      <c r="AB125" s="103">
        <f>M125/J125</f>
        <v>0.87033151489718663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2500</v>
      </c>
      <c r="G126" s="95">
        <f t="shared" si="45"/>
        <v>73800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3106.662064204354</v>
      </c>
      <c r="N126" s="99">
        <f>M126/L126</f>
        <v>182.74482730613846</v>
      </c>
      <c r="O126" s="101">
        <f>L126-I126</f>
        <v>0</v>
      </c>
      <c r="P126" s="102">
        <f>N126-K126</f>
        <v>-29.019878576214467</v>
      </c>
      <c r="Q126" s="103">
        <f>N126/K126</f>
        <v>0.86296168450120947</v>
      </c>
      <c r="R126" s="273"/>
      <c r="S126" s="1">
        <v>0.74930555555555556</v>
      </c>
      <c r="T126" s="2">
        <v>0.7828356481481481</v>
      </c>
      <c r="U126" s="104">
        <v>3.9999999999999858</v>
      </c>
      <c r="V126" s="105">
        <v>48.28333333333326</v>
      </c>
      <c r="W126" s="106"/>
      <c r="X126" s="113"/>
      <c r="Y126" s="265"/>
      <c r="Z126" s="266"/>
      <c r="AA126" s="111">
        <f>M126-J126</f>
        <v>-493.33793579564599</v>
      </c>
      <c r="AB126" s="103">
        <f>M126/J126</f>
        <v>0.86296168450120947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2618</v>
      </c>
      <c r="G127" s="95">
        <f t="shared" si="45"/>
        <v>78147.3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3109.4688221709002</v>
      </c>
      <c r="N127" s="99">
        <f>M127/L127</f>
        <v>182.9099307159353</v>
      </c>
      <c r="O127" s="101">
        <f>L127-I127</f>
        <v>0</v>
      </c>
      <c r="P127" s="102">
        <f>N127-K127</f>
        <v>-28.854775166417625</v>
      </c>
      <c r="Q127" s="103">
        <f>N127/K127</f>
        <v>0.86374133949191678</v>
      </c>
      <c r="R127" s="273"/>
      <c r="S127" s="1">
        <v>0.78853009259259255</v>
      </c>
      <c r="T127" s="2">
        <v>0.82361111111111107</v>
      </c>
      <c r="U127" s="104">
        <v>8.2000000000000028</v>
      </c>
      <c r="V127" s="105">
        <v>50.51666666666668</v>
      </c>
      <c r="W127" s="106"/>
      <c r="X127" s="107"/>
      <c r="Y127" s="265"/>
      <c r="Z127" s="266"/>
      <c r="AA127" s="111">
        <f>M127-J127</f>
        <v>-490.53117782909976</v>
      </c>
      <c r="AB127" s="103">
        <f>M127/J127</f>
        <v>0.86374133949191678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3128.0132813407226</v>
      </c>
      <c r="N140" s="139">
        <f>M140/L140</f>
        <v>245.33437500711551</v>
      </c>
      <c r="O140" s="140">
        <f>L140-I140</f>
        <v>0</v>
      </c>
      <c r="P140" s="141">
        <f>N140-K140</f>
        <v>-37.018566169355097</v>
      </c>
      <c r="Q140" s="142">
        <f>N140/K140</f>
        <v>0.86889257815020071</v>
      </c>
      <c r="R140" s="274"/>
      <c r="S140" s="143">
        <f>S124</f>
        <v>0.70833333333333337</v>
      </c>
      <c r="T140" s="144">
        <f>INDEX(T124:T139,COUNTA(T124:T139))</f>
        <v>0.82361111111111107</v>
      </c>
      <c r="U140" s="145"/>
      <c r="V140" s="156"/>
      <c r="W140" s="135"/>
      <c r="X140" s="139"/>
      <c r="Y140" s="261"/>
      <c r="Z140" s="262"/>
      <c r="AA140" s="157">
        <f>M140-J140</f>
        <v>-471.98671865927736</v>
      </c>
      <c r="AB140" s="142">
        <f>M140/J140</f>
        <v>0.86889257815020071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1366</v>
      </c>
      <c r="G141" s="159">
        <f t="shared" ref="G141:G144" si="49">E141*F141</f>
        <v>37674.28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2628.3270978086607</v>
      </c>
      <c r="N141" s="163">
        <f>M141/L141</f>
        <v>657.08177445216518</v>
      </c>
      <c r="O141" s="165">
        <f>L141-I141</f>
        <v>0</v>
      </c>
      <c r="P141" s="166">
        <f>N141-K141</f>
        <v>-92.918225547834822</v>
      </c>
      <c r="Q141" s="152">
        <f>N141/K141</f>
        <v>0.87610903260288686</v>
      </c>
      <c r="R141" s="272">
        <f>Q157</f>
        <v>0.88255663726928946</v>
      </c>
      <c r="S141" s="167">
        <v>0.70833333333333337</v>
      </c>
      <c r="T141" s="168">
        <v>0.72998842592592594</v>
      </c>
      <c r="U141" s="169"/>
      <c r="V141" s="170">
        <v>31.183333333333305</v>
      </c>
      <c r="W141" s="173"/>
      <c r="X141" s="151"/>
      <c r="Y141" s="275"/>
      <c r="Z141" s="276"/>
      <c r="AA141" s="109">
        <f>M141-J141</f>
        <v>-371.67290219133929</v>
      </c>
      <c r="AB141" s="152">
        <f>M141/J141</f>
        <v>0.87610903260288686</v>
      </c>
      <c r="AC141" s="277">
        <f>AB157</f>
        <v>0.88255663726928946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1115</v>
      </c>
      <c r="G142" s="95">
        <f t="shared" si="49"/>
        <v>26927.25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2628.6836935167012</v>
      </c>
      <c r="N142" s="99">
        <f>M142/L142</f>
        <v>657.17092337917529</v>
      </c>
      <c r="O142" s="101">
        <f>L142-I142</f>
        <v>0</v>
      </c>
      <c r="P142" s="102">
        <f>N142-K142</f>
        <v>-92.829076620824708</v>
      </c>
      <c r="Q142" s="103">
        <f>N142/K142</f>
        <v>0.87622789783890043</v>
      </c>
      <c r="R142" s="273"/>
      <c r="S142" s="1">
        <v>0.73402777777777783</v>
      </c>
      <c r="T142" s="2">
        <v>0.75170138888888893</v>
      </c>
      <c r="U142" s="104">
        <v>5.8166666666667233</v>
      </c>
      <c r="V142" s="105">
        <v>25.449999999999982</v>
      </c>
      <c r="W142" s="106"/>
      <c r="X142" s="107"/>
      <c r="Y142" s="265"/>
      <c r="Z142" s="266"/>
      <c r="AA142" s="111">
        <f>M142-J142</f>
        <v>-371.31630648329883</v>
      </c>
      <c r="AB142" s="103">
        <f>M142/J142</f>
        <v>0.87622789783890043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4395</v>
      </c>
      <c r="G143" s="95">
        <f t="shared" si="49"/>
        <v>73396.5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2930.0000000000055</v>
      </c>
      <c r="N143" s="99">
        <f>M143/L143</f>
        <v>976.66666666666845</v>
      </c>
      <c r="O143" s="101">
        <f>L143-I143</f>
        <v>0</v>
      </c>
      <c r="P143" s="102">
        <f>N143-K143</f>
        <v>-123.33333333333155</v>
      </c>
      <c r="Q143" s="103">
        <f>N143/K143</f>
        <v>0.88787878787878949</v>
      </c>
      <c r="R143" s="273"/>
      <c r="S143" s="1">
        <v>0.75694444444444453</v>
      </c>
      <c r="T143" s="2">
        <v>0.81944444444444442</v>
      </c>
      <c r="U143" s="104">
        <v>7.5500000000000611</v>
      </c>
      <c r="V143" s="105">
        <v>89.999999999999844</v>
      </c>
      <c r="W143" s="106"/>
      <c r="X143" s="107"/>
      <c r="Y143" s="265"/>
      <c r="Z143" s="266"/>
      <c r="AA143" s="111">
        <f>M143-J143</f>
        <v>-369.99999999999454</v>
      </c>
      <c r="AB143" s="103">
        <f>M143/J143</f>
        <v>0.88787878787878949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6660</v>
      </c>
      <c r="G144" s="95">
        <f t="shared" si="49"/>
        <v>119147.40000000001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2933.2028382676795</v>
      </c>
      <c r="N144" s="99">
        <f>M144/L144</f>
        <v>733.30070956691986</v>
      </c>
      <c r="O144" s="101">
        <f>L144-I144</f>
        <v>0</v>
      </c>
      <c r="P144" s="102">
        <f>N144-K144</f>
        <v>-91.699290433080137</v>
      </c>
      <c r="Q144" s="103">
        <f>N144/K144</f>
        <v>0.88884934492959988</v>
      </c>
      <c r="R144" s="273"/>
      <c r="S144" s="1">
        <v>0.82361111111111118</v>
      </c>
      <c r="T144" s="2">
        <v>0.91821759259259261</v>
      </c>
      <c r="U144" s="104">
        <v>6.0000000000001386</v>
      </c>
      <c r="V144" s="105">
        <v>136.23333333333326</v>
      </c>
      <c r="W144" s="106"/>
      <c r="X144" s="107"/>
      <c r="Y144" s="265"/>
      <c r="Z144" s="266"/>
      <c r="AA144" s="111">
        <f>M144-J144</f>
        <v>-366.79716173232055</v>
      </c>
      <c r="AB144" s="103">
        <f>M144/J144</f>
        <v>0.88884934492959988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2780.0534073982617</v>
      </c>
      <c r="N157" s="139">
        <f>M157/L157</f>
        <v>741.34757530620311</v>
      </c>
      <c r="O157" s="140">
        <f>L157-I157</f>
        <v>0</v>
      </c>
      <c r="P157" s="141">
        <f>N157-K157</f>
        <v>-98.652424693796888</v>
      </c>
      <c r="Q157" s="142">
        <f>N157/K157</f>
        <v>0.88255663726928946</v>
      </c>
      <c r="R157" s="274"/>
      <c r="S157" s="143">
        <f>S141</f>
        <v>0.70833333333333337</v>
      </c>
      <c r="T157" s="144">
        <f>INDEX(T141:T156,COUNTA(T141:T156))</f>
        <v>0.91821759259259261</v>
      </c>
      <c r="U157" s="145"/>
      <c r="V157" s="156"/>
      <c r="W157" s="89"/>
      <c r="X157" s="91"/>
      <c r="Y157" s="261"/>
      <c r="Z157" s="262"/>
      <c r="AA157" s="157">
        <f>M157-J157</f>
        <v>-369.9465926017383</v>
      </c>
      <c r="AB157" s="142">
        <f>M157/J157</f>
        <v>0.88255663726928946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2125</v>
      </c>
      <c r="G158" s="159">
        <f t="shared" ref="G158:G160" si="54">E158*F158</f>
        <v>47345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2927.6693455797872</v>
      </c>
      <c r="N158" s="163">
        <f>M158/L158</f>
        <v>585.53386911595749</v>
      </c>
      <c r="O158" s="165">
        <f>L158-I158</f>
        <v>0</v>
      </c>
      <c r="P158" s="166">
        <f>N158-K158</f>
        <v>-74.466130884042514</v>
      </c>
      <c r="Q158" s="152">
        <f>N158/K158</f>
        <v>0.8871725289635719</v>
      </c>
      <c r="R158" s="272">
        <f>Q174</f>
        <v>0.88795072594373303</v>
      </c>
      <c r="S158" s="167">
        <v>0.70864583333333331</v>
      </c>
      <c r="T158" s="168">
        <v>0.73888888888888893</v>
      </c>
      <c r="U158" s="169"/>
      <c r="V158" s="170">
        <v>43.550000000000097</v>
      </c>
      <c r="W158" s="173"/>
      <c r="X158" s="151"/>
      <c r="Y158" s="275"/>
      <c r="Z158" s="276"/>
      <c r="AA158" s="109">
        <f>M158-J158</f>
        <v>-372.3306544202128</v>
      </c>
      <c r="AB158" s="152">
        <f>M158/J158</f>
        <v>0.8871725289635719</v>
      </c>
      <c r="AC158" s="277">
        <f>AB174</f>
        <v>0.88795072594373292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1531</v>
      </c>
      <c r="G159" s="95">
        <f t="shared" si="54"/>
        <v>27833.579999999998</v>
      </c>
      <c r="H159" s="96"/>
      <c r="I159" s="97">
        <v>4</v>
      </c>
      <c r="J159" s="98">
        <v>3300</v>
      </c>
      <c r="K159" s="99">
        <f t="shared" ref="K159:K197" si="55">J159/I159</f>
        <v>825</v>
      </c>
      <c r="L159" s="100">
        <v>4</v>
      </c>
      <c r="M159" s="98">
        <f>F159/V159*60</f>
        <v>2928.5866099893829</v>
      </c>
      <c r="N159" s="99">
        <f>M159/L159</f>
        <v>732.14665249734571</v>
      </c>
      <c r="O159" s="101">
        <f>L159-I159</f>
        <v>0</v>
      </c>
      <c r="P159" s="102">
        <f>N159-K159</f>
        <v>-92.853347502654287</v>
      </c>
      <c r="Q159" s="103">
        <f>N159/K159</f>
        <v>0.88745048787557057</v>
      </c>
      <c r="R159" s="273"/>
      <c r="S159" s="1">
        <v>0.74305555555555558</v>
      </c>
      <c r="T159" s="2">
        <v>0.76483796296296291</v>
      </c>
      <c r="U159" s="104">
        <v>5.9999999999999787</v>
      </c>
      <c r="V159" s="105">
        <v>31.366666666666561</v>
      </c>
      <c r="W159" s="106"/>
      <c r="X159" s="107"/>
      <c r="Y159" s="265"/>
      <c r="Z159" s="266"/>
      <c r="AA159" s="111">
        <f>M159-J159</f>
        <v>-371.41339001061715</v>
      </c>
      <c r="AB159" s="103">
        <f>M159/J159</f>
        <v>0.88745048787557057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10066</v>
      </c>
      <c r="G160" s="95">
        <f t="shared" si="54"/>
        <v>167699.56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2934.4562312737871</v>
      </c>
      <c r="N160" s="99">
        <f>M160/L160</f>
        <v>733.61405781844678</v>
      </c>
      <c r="O160" s="101">
        <f>L160-I160</f>
        <v>0</v>
      </c>
      <c r="P160" s="102">
        <f>N160-K160</f>
        <v>-91.385942181553219</v>
      </c>
      <c r="Q160" s="103">
        <f>N160/K160</f>
        <v>0.88922916099205673</v>
      </c>
      <c r="R160" s="273"/>
      <c r="S160" s="1">
        <v>0.77026620370370369</v>
      </c>
      <c r="T160" s="2">
        <v>0.91319444444444442</v>
      </c>
      <c r="U160" s="104">
        <v>7.8166666666667162</v>
      </c>
      <c r="V160" s="105">
        <v>205.81666666666666</v>
      </c>
      <c r="W160" s="106"/>
      <c r="X160" s="107"/>
      <c r="Y160" s="265"/>
      <c r="Z160" s="266"/>
      <c r="AA160" s="111">
        <f>M160-J160</f>
        <v>-365.54376872621287</v>
      </c>
      <c r="AB160" s="103">
        <f>M160/J160</f>
        <v>0.88922916099205673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2930.2373956143188</v>
      </c>
      <c r="N174" s="139">
        <f>M174/L174</f>
        <v>676.20862975715056</v>
      </c>
      <c r="O174" s="140">
        <f>L174-I174</f>
        <v>0</v>
      </c>
      <c r="P174" s="141">
        <f>N174-K174</f>
        <v>-85.329831781310986</v>
      </c>
      <c r="Q174" s="142">
        <f>N174/K174</f>
        <v>0.88795072594373303</v>
      </c>
      <c r="R174" s="274"/>
      <c r="S174" s="143">
        <f>S158</f>
        <v>0.70864583333333331</v>
      </c>
      <c r="T174" s="144">
        <f>INDEX(T158:T173,COUNTA(T158:T173))</f>
        <v>0.91319444444444442</v>
      </c>
      <c r="U174" s="145"/>
      <c r="V174" s="156"/>
      <c r="W174" s="89"/>
      <c r="X174" s="91"/>
      <c r="Y174" s="261"/>
      <c r="Z174" s="262"/>
      <c r="AA174" s="157">
        <f>M174-J174</f>
        <v>-369.76260438568124</v>
      </c>
      <c r="AB174" s="142">
        <f>M174/J174</f>
        <v>0.88795072594373292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141</v>
      </c>
      <c r="D175" s="271"/>
      <c r="E175" s="158">
        <v>18.18</v>
      </c>
      <c r="F175" s="87">
        <v>2607</v>
      </c>
      <c r="G175" s="159">
        <f t="shared" ref="G175:G178" si="59">E175*F175</f>
        <v>47395.26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2667.7657760090983</v>
      </c>
      <c r="N175" s="163">
        <f>M175/L175</f>
        <v>666.94144400227458</v>
      </c>
      <c r="O175" s="165">
        <f>L175-I175</f>
        <v>0</v>
      </c>
      <c r="P175" s="166">
        <f>N175-K175</f>
        <v>-83.058555997725421</v>
      </c>
      <c r="Q175" s="152">
        <f>N175/K175</f>
        <v>0.88925525866969946</v>
      </c>
      <c r="R175" s="272">
        <f>Q191</f>
        <v>0.88067816353942852</v>
      </c>
      <c r="S175" s="167">
        <v>0.708587962962963</v>
      </c>
      <c r="T175" s="168">
        <v>0.74930555555555556</v>
      </c>
      <c r="U175" s="169"/>
      <c r="V175" s="170">
        <v>58.633333333333283</v>
      </c>
      <c r="W175" s="173"/>
      <c r="X175" s="151"/>
      <c r="Y175" s="275"/>
      <c r="Z175" s="276"/>
      <c r="AA175" s="109">
        <f>M175-J175</f>
        <v>-332.23422399090168</v>
      </c>
      <c r="AB175" s="152">
        <f>M175/J175</f>
        <v>0.88925525866969946</v>
      </c>
      <c r="AC175" s="277">
        <f>AB191</f>
        <v>0.88067816353942852</v>
      </c>
    </row>
    <row r="176" spans="1:29" ht="15.75" customHeight="1">
      <c r="A176" s="281"/>
      <c r="B176" s="92" t="s">
        <v>111</v>
      </c>
      <c r="C176" s="263" t="s">
        <v>125</v>
      </c>
      <c r="D176" s="264"/>
      <c r="E176" s="93">
        <v>14.03</v>
      </c>
      <c r="F176" s="94">
        <v>359</v>
      </c>
      <c r="G176" s="95">
        <f t="shared" si="59"/>
        <v>5036.7699999999995</v>
      </c>
      <c r="H176" s="96">
        <v>2</v>
      </c>
      <c r="I176" s="97">
        <v>3</v>
      </c>
      <c r="J176" s="98">
        <v>3000</v>
      </c>
      <c r="K176" s="99">
        <f t="shared" si="55"/>
        <v>1000</v>
      </c>
      <c r="L176" s="100">
        <v>3</v>
      </c>
      <c r="M176" s="98">
        <f>F176/V176*60</f>
        <v>2664.7422680412246</v>
      </c>
      <c r="N176" s="99">
        <f>M176/L176</f>
        <v>888.24742268040825</v>
      </c>
      <c r="O176" s="101">
        <f>L176-I176</f>
        <v>0</v>
      </c>
      <c r="P176" s="102">
        <f>N176-K176</f>
        <v>-111.75257731959175</v>
      </c>
      <c r="Q176" s="103">
        <f>N176/K176</f>
        <v>0.88824742268040824</v>
      </c>
      <c r="R176" s="273"/>
      <c r="S176" s="1">
        <v>0.75902777777777775</v>
      </c>
      <c r="T176" s="2">
        <v>0.7646412037037037</v>
      </c>
      <c r="U176" s="104">
        <v>13.99999999999995</v>
      </c>
      <c r="V176" s="105">
        <v>8.0833333333333712</v>
      </c>
      <c r="W176" s="106"/>
      <c r="X176" s="107"/>
      <c r="Y176" s="265"/>
      <c r="Z176" s="266"/>
      <c r="AA176" s="111">
        <f>M176-J176</f>
        <v>-335.25773195877537</v>
      </c>
      <c r="AB176" s="103">
        <f>M176/J176</f>
        <v>0.88824742268040824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6603</v>
      </c>
      <c r="G177" s="95">
        <f t="shared" si="59"/>
        <v>94290.84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3099.5957751988499</v>
      </c>
      <c r="N177" s="99">
        <f>M177/L177</f>
        <v>1033.19859173295</v>
      </c>
      <c r="O177" s="101">
        <f>L177-I177</f>
        <v>0</v>
      </c>
      <c r="P177" s="102">
        <f>N177-K177</f>
        <v>-166.80140826704996</v>
      </c>
      <c r="Q177" s="103">
        <f>N177/K177</f>
        <v>0.86099882644412506</v>
      </c>
      <c r="R177" s="273"/>
      <c r="S177" s="1">
        <v>0.77512731481481478</v>
      </c>
      <c r="T177" s="2">
        <v>0.86388888888888893</v>
      </c>
      <c r="U177" s="104">
        <v>15.099999999999962</v>
      </c>
      <c r="V177" s="105">
        <v>127.81666666666678</v>
      </c>
      <c r="W177" s="106">
        <v>0.86388888888888893</v>
      </c>
      <c r="X177" s="107">
        <v>0.9155092592592593</v>
      </c>
      <c r="Y177" s="265"/>
      <c r="Z177" s="266"/>
      <c r="AA177" s="111">
        <f>M177-J177</f>
        <v>-500.40422480115012</v>
      </c>
      <c r="AB177" s="103">
        <f>M177/J177</f>
        <v>0.86099882644412495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9666</v>
      </c>
      <c r="G178" s="95">
        <f t="shared" si="59"/>
        <v>135613.97999999998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2664.4410413476276</v>
      </c>
      <c r="N178" s="99">
        <f>M178/L178</f>
        <v>888.14701378254256</v>
      </c>
      <c r="O178" s="101">
        <f>L178-I178</f>
        <v>0</v>
      </c>
      <c r="P178" s="102">
        <f>N178-K178</f>
        <v>-111.85298621745744</v>
      </c>
      <c r="Q178" s="103">
        <f>N178/K178</f>
        <v>0.88814701378254257</v>
      </c>
      <c r="R178" s="273"/>
      <c r="S178" s="1">
        <v>0.9155092592592593</v>
      </c>
      <c r="T178" s="2">
        <v>1.0666666666666667</v>
      </c>
      <c r="U178" s="104">
        <v>74.333333333333343</v>
      </c>
      <c r="V178" s="105">
        <v>217.66666666666657</v>
      </c>
      <c r="W178" s="106"/>
      <c r="X178" s="107"/>
      <c r="Y178" s="265"/>
      <c r="Z178" s="266"/>
      <c r="AA178" s="111">
        <f>M178-J178</f>
        <v>-335.55895865237244</v>
      </c>
      <c r="AB178" s="103">
        <f>M178/J178</f>
        <v>0.88814701378254257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2774.1362151491999</v>
      </c>
      <c r="N191" s="139">
        <f t="shared" ref="N191:N197" si="63">M191/L191</f>
        <v>853.58037389206152</v>
      </c>
      <c r="O191" s="140">
        <f t="shared" ref="O191:O197" si="64">L191-I191</f>
        <v>0</v>
      </c>
      <c r="P191" s="141">
        <f t="shared" ref="P191:P197" si="65">N191-K191</f>
        <v>-115.65039533870777</v>
      </c>
      <c r="Q191" s="142">
        <f t="shared" ref="Q191:Q197" si="66">N191/K191</f>
        <v>0.88067816353942852</v>
      </c>
      <c r="R191" s="274"/>
      <c r="S191" s="143">
        <f>S175</f>
        <v>0.708587962962963</v>
      </c>
      <c r="T191" s="144">
        <f>INDEX(T175:T190,COUNTA(T175:T190))</f>
        <v>1.0666666666666667</v>
      </c>
      <c r="U191" s="145"/>
      <c r="V191" s="156"/>
      <c r="W191" s="89"/>
      <c r="X191" s="91"/>
      <c r="Y191" s="261"/>
      <c r="Z191" s="262"/>
      <c r="AA191" s="157">
        <f t="shared" ref="AA191:AA197" si="67">M191-J191</f>
        <v>-375.86378485080013</v>
      </c>
      <c r="AB191" s="142">
        <f t="shared" ref="AB191:AB197" si="68">M191/J191</f>
        <v>0.88067816353942852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669</v>
      </c>
      <c r="G192" s="159">
        <f t="shared" ref="G192:G197" si="69">E192*F192</f>
        <v>12162.42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0">F192/V192*60</f>
        <v>3095.6298200514007</v>
      </c>
      <c r="N192" s="163">
        <f t="shared" si="63"/>
        <v>1031.8766066838002</v>
      </c>
      <c r="O192" s="165">
        <f t="shared" si="64"/>
        <v>0</v>
      </c>
      <c r="P192" s="166">
        <f t="shared" si="65"/>
        <v>-168.12339331619978</v>
      </c>
      <c r="Q192" s="152">
        <f t="shared" si="66"/>
        <v>0.8598971722365002</v>
      </c>
      <c r="R192" s="272">
        <f>Q208</f>
        <v>0.86576566472372918</v>
      </c>
      <c r="S192" s="167">
        <v>0.70835648148148145</v>
      </c>
      <c r="T192" s="168">
        <v>0.71736111111111112</v>
      </c>
      <c r="U192" s="169"/>
      <c r="V192" s="170">
        <v>12.966666666666722</v>
      </c>
      <c r="W192" s="168"/>
      <c r="X192" s="171"/>
      <c r="Y192" s="275"/>
      <c r="Z192" s="276"/>
      <c r="AA192" s="174">
        <f t="shared" si="67"/>
        <v>-504.37017994859934</v>
      </c>
      <c r="AB192" s="152">
        <f t="shared" si="68"/>
        <v>0.8598971722365002</v>
      </c>
      <c r="AC192" s="277">
        <f>AB208</f>
        <v>0.86576566472372918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2196</v>
      </c>
      <c r="G193" s="95">
        <f t="shared" si="69"/>
        <v>39923.279999999999</v>
      </c>
      <c r="H193" s="96"/>
      <c r="I193" s="97">
        <v>3</v>
      </c>
      <c r="J193" s="98">
        <v>3600</v>
      </c>
      <c r="K193" s="99">
        <f t="shared" si="55"/>
        <v>1200</v>
      </c>
      <c r="L193" s="100">
        <v>3</v>
      </c>
      <c r="M193" s="98">
        <f t="shared" si="70"/>
        <v>3094.168297455969</v>
      </c>
      <c r="N193" s="99">
        <f t="shared" si="63"/>
        <v>1031.3894324853229</v>
      </c>
      <c r="O193" s="101">
        <f t="shared" si="64"/>
        <v>0</v>
      </c>
      <c r="P193" s="102">
        <f t="shared" si="65"/>
        <v>-168.61056751467709</v>
      </c>
      <c r="Q193" s="103">
        <f t="shared" si="66"/>
        <v>0.85949119373776905</v>
      </c>
      <c r="R193" s="273"/>
      <c r="S193" s="1">
        <v>0.72737268518518516</v>
      </c>
      <c r="T193" s="2">
        <v>0.75694444444444442</v>
      </c>
      <c r="U193" s="104">
        <v>14.416666666666629</v>
      </c>
      <c r="V193" s="105">
        <v>42.583333333333329</v>
      </c>
      <c r="W193" s="106"/>
      <c r="X193" s="113"/>
      <c r="Y193" s="265"/>
      <c r="Z193" s="266"/>
      <c r="AA193" s="175">
        <f t="shared" si="67"/>
        <v>-505.83170254403103</v>
      </c>
      <c r="AB193" s="103">
        <f t="shared" si="68"/>
        <v>0.85949119373776917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3336</v>
      </c>
      <c r="G194" s="95">
        <f t="shared" si="69"/>
        <v>82799.520000000004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 t="shared" si="70"/>
        <v>2893.1823656950064</v>
      </c>
      <c r="N194" s="99">
        <f t="shared" si="63"/>
        <v>723.2955914237516</v>
      </c>
      <c r="O194" s="101">
        <f t="shared" si="64"/>
        <v>0</v>
      </c>
      <c r="P194" s="102">
        <f t="shared" si="65"/>
        <v>-101.7044085762484</v>
      </c>
      <c r="Q194" s="103">
        <f t="shared" si="66"/>
        <v>0.87672192899848678</v>
      </c>
      <c r="R194" s="273"/>
      <c r="S194" s="1">
        <v>0.76666666666666661</v>
      </c>
      <c r="T194" s="2">
        <v>0.8147106481481482</v>
      </c>
      <c r="U194" s="104">
        <v>13.99999999999995</v>
      </c>
      <c r="V194" s="105">
        <v>69.183333333333493</v>
      </c>
      <c r="W194" s="106"/>
      <c r="X194" s="113"/>
      <c r="Y194" s="265"/>
      <c r="Z194" s="266"/>
      <c r="AA194" s="175">
        <f t="shared" si="67"/>
        <v>-406.81763430499359</v>
      </c>
      <c r="AB194" s="103">
        <f t="shared" si="68"/>
        <v>0.87672192899848678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2900</v>
      </c>
      <c r="G195" s="95">
        <f t="shared" si="69"/>
        <v>72587</v>
      </c>
      <c r="H195" s="96"/>
      <c r="I195" s="97">
        <v>4</v>
      </c>
      <c r="J195" s="98">
        <v>3300</v>
      </c>
      <c r="K195" s="99">
        <f t="shared" si="55"/>
        <v>825</v>
      </c>
      <c r="L195" s="100">
        <v>4</v>
      </c>
      <c r="M195" s="98">
        <f t="shared" si="70"/>
        <v>2903.2258064516136</v>
      </c>
      <c r="N195" s="99">
        <f t="shared" si="63"/>
        <v>725.8064516129034</v>
      </c>
      <c r="O195" s="101">
        <f t="shared" si="64"/>
        <v>0</v>
      </c>
      <c r="P195" s="102">
        <f t="shared" si="65"/>
        <v>-99.193548387096598</v>
      </c>
      <c r="Q195" s="103">
        <f t="shared" si="66"/>
        <v>0.87976539589442837</v>
      </c>
      <c r="R195" s="273"/>
      <c r="S195" s="1">
        <v>0.82504629629629633</v>
      </c>
      <c r="T195" s="2">
        <v>0.8666666666666667</v>
      </c>
      <c r="U195" s="104">
        <v>14.883333333333315</v>
      </c>
      <c r="V195" s="105">
        <v>59.933333333333323</v>
      </c>
      <c r="W195" s="106">
        <v>0.8666666666666667</v>
      </c>
      <c r="X195" s="107">
        <v>0.9229166666666665</v>
      </c>
      <c r="Y195" s="265"/>
      <c r="Z195" s="266"/>
      <c r="AA195" s="175">
        <f t="shared" si="67"/>
        <v>-396.77419354838639</v>
      </c>
      <c r="AB195" s="103">
        <f t="shared" si="68"/>
        <v>0.87976539589442837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3875</v>
      </c>
      <c r="G196" s="95">
        <f t="shared" si="69"/>
        <v>70447.5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 t="shared" si="70"/>
        <v>3093.1263858093048</v>
      </c>
      <c r="N196" s="99">
        <f t="shared" si="63"/>
        <v>1031.0421286031017</v>
      </c>
      <c r="O196" s="101">
        <f t="shared" si="64"/>
        <v>0</v>
      </c>
      <c r="P196" s="102">
        <f t="shared" si="65"/>
        <v>-168.95787139689833</v>
      </c>
      <c r="Q196" s="103">
        <f t="shared" si="66"/>
        <v>0.85920177383591811</v>
      </c>
      <c r="R196" s="273"/>
      <c r="S196" s="1">
        <v>0.9229166666666665</v>
      </c>
      <c r="T196" s="2">
        <v>0.9751157407407407</v>
      </c>
      <c r="U196" s="104">
        <v>80.999999999999716</v>
      </c>
      <c r="V196" s="105">
        <v>75.166666666666856</v>
      </c>
      <c r="W196" s="106"/>
      <c r="X196" s="107"/>
      <c r="Y196" s="265"/>
      <c r="Z196" s="266"/>
      <c r="AA196" s="175">
        <f t="shared" si="67"/>
        <v>-506.87361419069521</v>
      </c>
      <c r="AB196" s="103">
        <f t="shared" si="68"/>
        <v>0.859201773835918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5970</v>
      </c>
      <c r="G197" s="115">
        <f t="shared" si="69"/>
        <v>85251.599999999991</v>
      </c>
      <c r="H197" s="116"/>
      <c r="I197" s="97">
        <v>3</v>
      </c>
      <c r="J197" s="98">
        <v>3600</v>
      </c>
      <c r="K197" s="99">
        <f t="shared" si="55"/>
        <v>1200</v>
      </c>
      <c r="L197" s="100">
        <v>3</v>
      </c>
      <c r="M197" s="98">
        <f t="shared" si="70"/>
        <v>3101.7462837350172</v>
      </c>
      <c r="N197" s="99">
        <f t="shared" si="63"/>
        <v>1033.9154279116724</v>
      </c>
      <c r="O197" s="101">
        <f t="shared" si="64"/>
        <v>0</v>
      </c>
      <c r="P197" s="102">
        <f t="shared" si="65"/>
        <v>-166.0845720883276</v>
      </c>
      <c r="Q197" s="103">
        <f t="shared" si="66"/>
        <v>0.86159618992639364</v>
      </c>
      <c r="R197" s="273"/>
      <c r="S197" s="1">
        <v>0.9854166666666665</v>
      </c>
      <c r="T197" s="2">
        <v>1.065613425925926</v>
      </c>
      <c r="U197" s="104">
        <v>14.833333333333147</v>
      </c>
      <c r="V197" s="105">
        <v>115.48333333333369</v>
      </c>
      <c r="W197" s="106"/>
      <c r="X197" s="4"/>
      <c r="Y197" s="265"/>
      <c r="Z197" s="266"/>
      <c r="AA197" s="175">
        <f t="shared" si="67"/>
        <v>-498.25371626498281</v>
      </c>
      <c r="AB197" s="103">
        <f t="shared" si="68"/>
        <v>0.86159618992639364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1">AVERAGE(I192:I207)</f>
        <v>3.3333333333333335</v>
      </c>
      <c r="J208" s="138">
        <f t="shared" si="71"/>
        <v>3500</v>
      </c>
      <c r="K208" s="139">
        <f t="shared" ref="K208" si="72">J208/I208</f>
        <v>1050</v>
      </c>
      <c r="L208" s="137">
        <f t="shared" ref="L208:M208" si="73">AVERAGE(L192:L207)</f>
        <v>3.3333333333333335</v>
      </c>
      <c r="M208" s="138">
        <f t="shared" si="73"/>
        <v>3030.1798265330522</v>
      </c>
      <c r="N208" s="139">
        <f>M208/L208</f>
        <v>909.0539479599156</v>
      </c>
      <c r="O208" s="140">
        <f>L208-I208</f>
        <v>0</v>
      </c>
      <c r="P208" s="141">
        <f>N208-K208</f>
        <v>-140.9460520400844</v>
      </c>
      <c r="Q208" s="142">
        <f>N208/K208</f>
        <v>0.86576566472372918</v>
      </c>
      <c r="R208" s="274"/>
      <c r="S208" s="143">
        <f>S192</f>
        <v>0.70835648148148145</v>
      </c>
      <c r="T208" s="144">
        <f>INDEX(T192:T207,COUNTA(T192:T207))</f>
        <v>1.065613425925926</v>
      </c>
      <c r="U208" s="145"/>
      <c r="V208" s="156"/>
      <c r="W208" s="135"/>
      <c r="X208" s="139"/>
      <c r="Y208" s="261"/>
      <c r="Z208" s="262"/>
      <c r="AA208" s="177">
        <f>M208-J208</f>
        <v>-469.82017346694784</v>
      </c>
      <c r="AB208" s="142">
        <f>M208/J208</f>
        <v>0.86576566472372918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523" priority="1" operator="greaterThan">
      <formula>0</formula>
    </cfRule>
  </conditionalFormatting>
  <conditionalFormatting sqref="P5:P208 AA5:AA208">
    <cfRule type="cellIs" dxfId="522" priority="4" operator="lessThan">
      <formula>0</formula>
    </cfRule>
  </conditionalFormatting>
  <conditionalFormatting sqref="Q5:Q208 AB5:AB208">
    <cfRule type="cellIs" dxfId="521" priority="2" operator="greaterThan">
      <formula>1</formula>
    </cfRule>
    <cfRule type="cellIs" dxfId="520" priority="3" operator="lessThan">
      <formula>0.8</formula>
    </cfRule>
  </conditionalFormatting>
  <conditionalFormatting sqref="AC5:AC23 R5:R208 AC124:AC129">
    <cfRule type="cellIs" dxfId="519" priority="5" operator="lessThan">
      <formula>0.8</formula>
    </cfRule>
  </conditionalFormatting>
  <conditionalFormatting sqref="AC29:AC37">
    <cfRule type="cellIs" dxfId="518" priority="15" operator="lessThan">
      <formula>0.8</formula>
    </cfRule>
  </conditionalFormatting>
  <conditionalFormatting sqref="AC39:AC44">
    <cfRule type="cellIs" dxfId="517" priority="14" operator="lessThan">
      <formula>0.8</formula>
    </cfRule>
  </conditionalFormatting>
  <conditionalFormatting sqref="AC56:AC61">
    <cfRule type="cellIs" dxfId="516" priority="8" operator="lessThan">
      <formula>0.8</formula>
    </cfRule>
  </conditionalFormatting>
  <conditionalFormatting sqref="AC73">
    <cfRule type="cellIs" dxfId="515" priority="13" operator="lessThan">
      <formula>0.8</formula>
    </cfRule>
  </conditionalFormatting>
  <conditionalFormatting sqref="AC90">
    <cfRule type="cellIs" dxfId="514" priority="7" operator="lessThan">
      <formula>0.8</formula>
    </cfRule>
  </conditionalFormatting>
  <conditionalFormatting sqref="AC107:AC112">
    <cfRule type="cellIs" dxfId="513" priority="6" operator="lessThan">
      <formula>0.8</formula>
    </cfRule>
  </conditionalFormatting>
  <conditionalFormatting sqref="AC141">
    <cfRule type="cellIs" dxfId="512" priority="12" operator="lessThan">
      <formula>0.8</formula>
    </cfRule>
  </conditionalFormatting>
  <conditionalFormatting sqref="AC158">
    <cfRule type="cellIs" dxfId="511" priority="11" operator="lessThan">
      <formula>0.8</formula>
    </cfRule>
  </conditionalFormatting>
  <conditionalFormatting sqref="AC175">
    <cfRule type="cellIs" dxfId="510" priority="10" operator="lessThan">
      <formula>0.8</formula>
    </cfRule>
  </conditionalFormatting>
  <conditionalFormatting sqref="AC192:AC197">
    <cfRule type="cellIs" dxfId="509" priority="9" operator="lessThan">
      <formula>0.8</formula>
    </cfRule>
  </conditionalFormatting>
  <dataValidations count="1">
    <dataValidation type="list" allowBlank="1" showInputMessage="1" showErrorMessage="1" sqref="Y5:Z208" xr:uid="{F43EFC6A-C7A2-470D-B667-A536E6854816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0532-0C94-4C4E-BD57-9FB5FC79CF48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109177</v>
      </c>
      <c r="E1" s="77" t="s">
        <v>3</v>
      </c>
      <c r="F1" s="78">
        <f>SUM(G5:G157)</f>
        <v>5237881.3999999994</v>
      </c>
      <c r="G1" s="79" t="s">
        <v>73</v>
      </c>
      <c r="H1" s="80">
        <f>L21+L38+L55+L72+L89+L106+L123+L140+L157</f>
        <v>169.28333333333333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45950</v>
      </c>
      <c r="B2" s="326"/>
      <c r="C2" s="82" t="s">
        <v>34</v>
      </c>
      <c r="D2" s="83">
        <f>AVERAGE(N21,N38,N55,N72,N89,N106,N123,N140,N157)</f>
        <v>152.07440380969527</v>
      </c>
      <c r="E2" s="83" t="s">
        <v>80</v>
      </c>
      <c r="F2" s="84">
        <f>F1/D1</f>
        <v>47.976051732507756</v>
      </c>
      <c r="G2" s="85" t="s">
        <v>81</v>
      </c>
      <c r="H2" s="86">
        <f>COUNT(H5:H157)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3663</v>
      </c>
      <c r="G5" s="159">
        <f t="shared" ref="G5:G6" si="0">E5*F5</f>
        <v>72161.099999999991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1074.5436766623209</v>
      </c>
      <c r="N5" s="163">
        <f>M5/L5</f>
        <v>82.657205897101605</v>
      </c>
      <c r="O5" s="179">
        <f>L5-I5</f>
        <v>0</v>
      </c>
      <c r="P5" s="180">
        <f>N5-K5</f>
        <v>-9.6504864105907018</v>
      </c>
      <c r="Q5" s="132">
        <f>N5/K5</f>
        <v>0.89545306388526735</v>
      </c>
      <c r="R5" s="273">
        <f>Q21</f>
        <v>0.88866772512922265</v>
      </c>
      <c r="S5" s="167">
        <v>0.25032407407407409</v>
      </c>
      <c r="T5" s="168">
        <v>0.3923611111111111</v>
      </c>
      <c r="U5" s="169"/>
      <c r="V5" s="170">
        <v>204.5333333333333</v>
      </c>
      <c r="W5" s="87"/>
      <c r="X5" s="88"/>
      <c r="Y5" s="275"/>
      <c r="Z5" s="276"/>
      <c r="AA5" s="109">
        <f>M5-J5</f>
        <v>-125.45632333767912</v>
      </c>
      <c r="AB5" s="110">
        <f>M5/J5</f>
        <v>0.89545306388526735</v>
      </c>
      <c r="AC5" s="292">
        <f>AB21</f>
        <v>0.88866772512922265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2752</v>
      </c>
      <c r="G6" s="95">
        <f t="shared" si="0"/>
        <v>82477.440000000002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2302.3936788287251</v>
      </c>
      <c r="N6" s="99">
        <f>M6/L6</f>
        <v>115.11968394143625</v>
      </c>
      <c r="O6" s="101">
        <f>L6-I6</f>
        <v>0</v>
      </c>
      <c r="P6" s="102">
        <f>N6-K6</f>
        <v>-14.88031605856375</v>
      </c>
      <c r="Q6" s="103">
        <f>N6/K6</f>
        <v>0.8855360303187404</v>
      </c>
      <c r="R6" s="273"/>
      <c r="S6" s="1">
        <v>0.51061342592592596</v>
      </c>
      <c r="T6" s="2">
        <v>0.56041666666666667</v>
      </c>
      <c r="U6" s="104">
        <v>56.283333333333388</v>
      </c>
      <c r="V6" s="105">
        <v>71.71666666666664</v>
      </c>
      <c r="W6" s="2"/>
      <c r="X6" s="4"/>
      <c r="Y6" s="265"/>
      <c r="Z6" s="266"/>
      <c r="AA6" s="111">
        <f>M6-J6</f>
        <v>-297.60632117127489</v>
      </c>
      <c r="AB6" s="112">
        <f>M6/J6</f>
        <v>0.8855360303187404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1688.4686777455231</v>
      </c>
      <c r="N21" s="139">
        <f t="shared" ref="N21:N26" si="5">M21/L21</f>
        <v>102.33143501488019</v>
      </c>
      <c r="O21" s="140">
        <f t="shared" ref="O21:O26" si="6">L21-I21</f>
        <v>0</v>
      </c>
      <c r="P21" s="141">
        <f t="shared" ref="P21:P26" si="7">N21-K21</f>
        <v>-12.820080136634971</v>
      </c>
      <c r="Q21" s="142">
        <f t="shared" ref="Q21:Q26" si="8">N21/K21</f>
        <v>0.88866772512922265</v>
      </c>
      <c r="R21" s="274"/>
      <c r="S21" s="143">
        <f>S5</f>
        <v>0.25032407407407409</v>
      </c>
      <c r="T21" s="144">
        <f>INDEX(T5:T20,COUNTA(T5:T20))</f>
        <v>0.56041666666666667</v>
      </c>
      <c r="U21" s="145"/>
      <c r="V21" s="145"/>
      <c r="W21" s="146"/>
      <c r="X21" s="147"/>
      <c r="Y21" s="261"/>
      <c r="Z21" s="262"/>
      <c r="AA21" s="148">
        <f t="shared" ref="AA21:AA26" si="9">M21-J21</f>
        <v>-211.53132225447689</v>
      </c>
      <c r="AB21" s="149">
        <f t="shared" ref="AB21:AB26" si="10">M21/J21</f>
        <v>0.88866772512922265</v>
      </c>
      <c r="AC21" s="295"/>
    </row>
    <row r="22" spans="1:29" ht="15.75" customHeight="1">
      <c r="A22" s="267" t="s">
        <v>160</v>
      </c>
      <c r="B22" s="108" t="s">
        <v>164</v>
      </c>
      <c r="C22" s="291" t="s">
        <v>174</v>
      </c>
      <c r="D22" s="291"/>
      <c r="E22" s="158">
        <v>77.34</v>
      </c>
      <c r="F22" s="162">
        <v>3499</v>
      </c>
      <c r="G22" s="159">
        <f t="shared" ref="G22:G26" si="11">E22*F22</f>
        <v>270612.66000000003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1771.894781263187</v>
      </c>
      <c r="N22" s="163">
        <f t="shared" si="5"/>
        <v>70.875791250527485</v>
      </c>
      <c r="O22" s="165">
        <f t="shared" si="6"/>
        <v>0</v>
      </c>
      <c r="P22" s="166">
        <f t="shared" si="7"/>
        <v>-9.1242087494725155</v>
      </c>
      <c r="Q22" s="152">
        <f t="shared" si="8"/>
        <v>0.88594739063159356</v>
      </c>
      <c r="R22" s="272">
        <f>Q38</f>
        <v>0.8844581360359155</v>
      </c>
      <c r="S22" s="167">
        <v>0.25</v>
      </c>
      <c r="T22" s="168">
        <v>0.33228009259259261</v>
      </c>
      <c r="U22" s="169"/>
      <c r="V22" s="170">
        <v>118.48333333333336</v>
      </c>
      <c r="W22" s="181"/>
      <c r="X22" s="163"/>
      <c r="Y22" s="275"/>
      <c r="Z22" s="276"/>
      <c r="AA22" s="109">
        <f t="shared" si="9"/>
        <v>-228.10521873681296</v>
      </c>
      <c r="AB22" s="152">
        <f t="shared" si="10"/>
        <v>0.88594739063159356</v>
      </c>
      <c r="AC22" s="352">
        <f>AB38</f>
        <v>0.8844581360359155</v>
      </c>
    </row>
    <row r="23" spans="1:29" ht="15.75" customHeight="1">
      <c r="A23" s="268"/>
      <c r="B23" s="92" t="s">
        <v>161</v>
      </c>
      <c r="C23" s="286" t="s">
        <v>198</v>
      </c>
      <c r="D23" s="286"/>
      <c r="E23" s="93">
        <v>57.3</v>
      </c>
      <c r="F23" s="94">
        <v>907</v>
      </c>
      <c r="G23" s="95">
        <f t="shared" si="11"/>
        <v>51971.1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1759.2672413793098</v>
      </c>
      <c r="N23" s="99">
        <f t="shared" si="5"/>
        <v>67.664124668434994</v>
      </c>
      <c r="O23" s="101">
        <f t="shared" si="6"/>
        <v>0</v>
      </c>
      <c r="P23" s="102">
        <f t="shared" si="7"/>
        <v>-9.2589522546419261</v>
      </c>
      <c r="Q23" s="103">
        <f t="shared" si="8"/>
        <v>0.879633620689655</v>
      </c>
      <c r="R23" s="273"/>
      <c r="S23" s="1">
        <v>0.3361574074074074</v>
      </c>
      <c r="T23" s="2">
        <v>0.3576388888888889</v>
      </c>
      <c r="U23" s="104">
        <v>5.5833333333333002</v>
      </c>
      <c r="V23" s="105">
        <v>30.933333333333344</v>
      </c>
      <c r="W23" s="106"/>
      <c r="X23" s="107"/>
      <c r="Y23" s="265"/>
      <c r="Z23" s="266"/>
      <c r="AA23" s="111">
        <f t="shared" si="9"/>
        <v>-240.73275862069022</v>
      </c>
      <c r="AB23" s="103">
        <f t="shared" si="10"/>
        <v>0.87963362068965489</v>
      </c>
      <c r="AC23" s="294"/>
    </row>
    <row r="24" spans="1:29" ht="15.75" customHeight="1">
      <c r="A24" s="268"/>
      <c r="B24" s="92" t="s">
        <v>161</v>
      </c>
      <c r="C24" s="286" t="s">
        <v>163</v>
      </c>
      <c r="D24" s="286"/>
      <c r="E24" s="93">
        <v>56.77</v>
      </c>
      <c r="F24" s="94">
        <v>4666</v>
      </c>
      <c r="G24" s="95">
        <f t="shared" si="11"/>
        <v>264888.82</v>
      </c>
      <c r="H24" s="96"/>
      <c r="I24" s="97">
        <v>25</v>
      </c>
      <c r="J24" s="98">
        <v>2000</v>
      </c>
      <c r="K24" s="99">
        <f t="shared" si="12"/>
        <v>80</v>
      </c>
      <c r="L24" s="100">
        <v>25</v>
      </c>
      <c r="M24" s="98">
        <f>F24/V24*60</f>
        <v>1772.272631356826</v>
      </c>
      <c r="N24" s="99">
        <f t="shared" si="5"/>
        <v>70.890905254273036</v>
      </c>
      <c r="O24" s="101">
        <f t="shared" si="6"/>
        <v>0</v>
      </c>
      <c r="P24" s="102">
        <f t="shared" si="7"/>
        <v>-9.1090947457269635</v>
      </c>
      <c r="Q24" s="103">
        <f t="shared" si="8"/>
        <v>0.886136315678413</v>
      </c>
      <c r="R24" s="273"/>
      <c r="S24" s="1">
        <v>0.36182870370370368</v>
      </c>
      <c r="T24" s="2">
        <v>0.47152777777777777</v>
      </c>
      <c r="U24" s="104">
        <v>6.0333333333332906</v>
      </c>
      <c r="V24" s="105">
        <v>157.9666666666667</v>
      </c>
      <c r="W24" s="106">
        <v>0.47152777777777777</v>
      </c>
      <c r="X24" s="107">
        <v>0.5111458333333333</v>
      </c>
      <c r="Y24" s="265"/>
      <c r="Z24" s="266"/>
      <c r="AA24" s="111">
        <f t="shared" si="9"/>
        <v>-227.72736864317403</v>
      </c>
      <c r="AB24" s="103">
        <f t="shared" si="10"/>
        <v>0.886136315678413</v>
      </c>
      <c r="AC24" s="294"/>
    </row>
    <row r="25" spans="1:29" ht="15.75" customHeight="1">
      <c r="A25" s="268"/>
      <c r="B25" s="92" t="s">
        <v>161</v>
      </c>
      <c r="C25" s="286" t="s">
        <v>162</v>
      </c>
      <c r="D25" s="286"/>
      <c r="E25" s="93">
        <v>51.86</v>
      </c>
      <c r="F25" s="94">
        <v>1612</v>
      </c>
      <c r="G25" s="95">
        <f t="shared" si="11"/>
        <v>83598.319999999992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1760.1455868971757</v>
      </c>
      <c r="N25" s="99">
        <f t="shared" si="5"/>
        <v>70.405823475887033</v>
      </c>
      <c r="O25" s="101">
        <f t="shared" si="6"/>
        <v>0</v>
      </c>
      <c r="P25" s="102">
        <f t="shared" si="7"/>
        <v>-9.5941765241129673</v>
      </c>
      <c r="Q25" s="103">
        <f t="shared" si="8"/>
        <v>0.88007279344858791</v>
      </c>
      <c r="R25" s="273"/>
      <c r="S25" s="1">
        <v>0.5111458333333333</v>
      </c>
      <c r="T25" s="2">
        <v>0.5493055555555556</v>
      </c>
      <c r="U25" s="104">
        <v>57.049999999999969</v>
      </c>
      <c r="V25" s="105">
        <v>54.950000000000117</v>
      </c>
      <c r="W25" s="106"/>
      <c r="X25" s="107"/>
      <c r="Y25" s="265"/>
      <c r="Z25" s="266"/>
      <c r="AA25" s="111">
        <f t="shared" si="9"/>
        <v>-239.85441310282431</v>
      </c>
      <c r="AB25" s="103">
        <f t="shared" si="10"/>
        <v>0.8800727934485878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6187</v>
      </c>
      <c r="G26" s="95">
        <f t="shared" si="11"/>
        <v>368250.24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1781.0011194626563</v>
      </c>
      <c r="N26" s="99">
        <f t="shared" si="5"/>
        <v>71.24004477850626</v>
      </c>
      <c r="O26" s="101">
        <f t="shared" si="6"/>
        <v>0</v>
      </c>
      <c r="P26" s="102">
        <f t="shared" si="7"/>
        <v>-8.7599552214937404</v>
      </c>
      <c r="Q26" s="103">
        <f t="shared" si="8"/>
        <v>0.89050055973132825</v>
      </c>
      <c r="R26" s="273"/>
      <c r="S26" s="1">
        <v>0.55208333333333326</v>
      </c>
      <c r="T26" s="2">
        <v>0.69682870370370376</v>
      </c>
      <c r="U26" s="104">
        <v>3.9999999999998259</v>
      </c>
      <c r="V26" s="105">
        <v>208.43333333333351</v>
      </c>
      <c r="W26" s="106"/>
      <c r="X26" s="107"/>
      <c r="Y26" s="265"/>
      <c r="Z26" s="266"/>
      <c r="AA26" s="111">
        <f t="shared" si="9"/>
        <v>-218.99888053734367</v>
      </c>
      <c r="AB26" s="103">
        <f t="shared" si="10"/>
        <v>0.89050055973132813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1768.9162720718309</v>
      </c>
      <c r="N38" s="139">
        <f t="shared" ref="N38:N44" si="16">M38/L38</f>
        <v>70.195090161580595</v>
      </c>
      <c r="O38" s="140">
        <f t="shared" ref="O38:O44" si="17">L38-I38</f>
        <v>0</v>
      </c>
      <c r="P38" s="141">
        <f t="shared" ref="P38:P44" si="18">N38-K38</f>
        <v>-9.1699892034987727</v>
      </c>
      <c r="Q38" s="142">
        <f t="shared" ref="Q38:Q44" si="19">N38/K38</f>
        <v>0.8844581360359155</v>
      </c>
      <c r="R38" s="274"/>
      <c r="S38" s="143">
        <f>S22</f>
        <v>0.25</v>
      </c>
      <c r="T38" s="144">
        <f>INDEX(T22:T37,COUNTA(T22:T37))</f>
        <v>0.69682870370370376</v>
      </c>
      <c r="U38" s="145"/>
      <c r="V38" s="156"/>
      <c r="W38" s="135"/>
      <c r="X38" s="139"/>
      <c r="Y38" s="261"/>
      <c r="Z38" s="262"/>
      <c r="AA38" s="157">
        <f t="shared" ref="AA38:AA44" si="20">M38-J38</f>
        <v>-231.08372792816908</v>
      </c>
      <c r="AB38" s="142">
        <f t="shared" ref="AB38:AB44" si="21">M38/J38</f>
        <v>0.8844581360359155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173</v>
      </c>
      <c r="D39" s="271"/>
      <c r="E39" s="158">
        <v>47.37</v>
      </c>
      <c r="F39" s="169">
        <v>2025</v>
      </c>
      <c r="G39" s="159">
        <f t="shared" ref="G39:G44" si="22">E39*F39</f>
        <v>95924.25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 t="shared" ref="M39:M44" si="23">F39/V39*60</f>
        <v>1761.2949987919797</v>
      </c>
      <c r="N39" s="163">
        <f t="shared" si="16"/>
        <v>83.871190418665691</v>
      </c>
      <c r="O39" s="165">
        <f t="shared" si="17"/>
        <v>0</v>
      </c>
      <c r="P39" s="166">
        <f t="shared" si="18"/>
        <v>-11.36690481942955</v>
      </c>
      <c r="Q39" s="152">
        <f t="shared" si="19"/>
        <v>0.88064749939598974</v>
      </c>
      <c r="R39" s="272">
        <f>Q55</f>
        <v>0.88180555017310136</v>
      </c>
      <c r="S39" s="167">
        <v>0.16667824074074075</v>
      </c>
      <c r="T39" s="168">
        <v>0.21458333333333332</v>
      </c>
      <c r="U39" s="169"/>
      <c r="V39" s="170">
        <v>68.983333333333292</v>
      </c>
      <c r="W39" s="87"/>
      <c r="X39" s="88"/>
      <c r="Y39" s="275"/>
      <c r="Z39" s="276"/>
      <c r="AA39" s="109">
        <f t="shared" si="20"/>
        <v>-238.70500120802035</v>
      </c>
      <c r="AB39" s="152">
        <f t="shared" si="21"/>
        <v>0.88064749939598985</v>
      </c>
      <c r="AC39" s="352">
        <f>AB55</f>
        <v>0.88180555017310136</v>
      </c>
    </row>
    <row r="40" spans="1:29" ht="15.75" customHeight="1">
      <c r="A40" s="281"/>
      <c r="B40" s="153" t="s">
        <v>161</v>
      </c>
      <c r="C40" s="263" t="s">
        <v>214</v>
      </c>
      <c r="D40" s="264"/>
      <c r="E40" s="93">
        <v>57.3</v>
      </c>
      <c r="F40" s="104">
        <v>1073</v>
      </c>
      <c r="G40" s="95">
        <f t="shared" si="22"/>
        <v>61482.899999999994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 t="shared" si="23"/>
        <v>1762.2262773722623</v>
      </c>
      <c r="N40" s="99">
        <f t="shared" si="16"/>
        <v>88.111313868613109</v>
      </c>
      <c r="O40" s="101">
        <f t="shared" si="17"/>
        <v>0</v>
      </c>
      <c r="P40" s="102">
        <f t="shared" si="18"/>
        <v>-11.888686131386891</v>
      </c>
      <c r="Q40" s="103">
        <f t="shared" si="19"/>
        <v>0.88111313868613106</v>
      </c>
      <c r="R40" s="273"/>
      <c r="S40" s="1">
        <v>0.21768518518518518</v>
      </c>
      <c r="T40" s="2">
        <v>0.24305555555555555</v>
      </c>
      <c r="U40" s="104">
        <v>4.4666666666666721</v>
      </c>
      <c r="V40" s="105">
        <v>36.533333333333346</v>
      </c>
      <c r="W40" s="106"/>
      <c r="X40" s="107"/>
      <c r="Y40" s="265"/>
      <c r="Z40" s="266"/>
      <c r="AA40" s="111">
        <f t="shared" si="20"/>
        <v>-237.7737226277377</v>
      </c>
      <c r="AB40" s="103">
        <f t="shared" si="21"/>
        <v>0.88111313868613117</v>
      </c>
      <c r="AC40" s="294"/>
    </row>
    <row r="41" spans="1:29" ht="15.75" customHeight="1">
      <c r="A41" s="281"/>
      <c r="B41" s="153" t="s">
        <v>164</v>
      </c>
      <c r="C41" s="263" t="s">
        <v>238</v>
      </c>
      <c r="D41" s="264"/>
      <c r="E41" s="93">
        <v>59.36</v>
      </c>
      <c r="F41" s="104">
        <v>2404</v>
      </c>
      <c r="G41" s="95">
        <f t="shared" si="22"/>
        <v>142701.44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 t="shared" si="23"/>
        <v>1761.8892508143333</v>
      </c>
      <c r="N41" s="99">
        <f t="shared" si="16"/>
        <v>88.094462540716663</v>
      </c>
      <c r="O41" s="101">
        <f t="shared" si="17"/>
        <v>0</v>
      </c>
      <c r="P41" s="102">
        <f t="shared" si="18"/>
        <v>-11.905537459283337</v>
      </c>
      <c r="Q41" s="103">
        <f t="shared" si="19"/>
        <v>0.88094462540716667</v>
      </c>
      <c r="R41" s="273"/>
      <c r="S41" s="1">
        <v>0.24592592592592594</v>
      </c>
      <c r="T41" s="2">
        <v>0.30277777777777776</v>
      </c>
      <c r="U41" s="104">
        <v>4.1333333333333533</v>
      </c>
      <c r="V41" s="105">
        <v>81.866666666666617</v>
      </c>
      <c r="W41" s="106"/>
      <c r="X41" s="107"/>
      <c r="Y41" s="265"/>
      <c r="Z41" s="266"/>
      <c r="AA41" s="111">
        <f t="shared" si="20"/>
        <v>-238.11074918566669</v>
      </c>
      <c r="AB41" s="103">
        <f t="shared" si="21"/>
        <v>0.88094462540716667</v>
      </c>
      <c r="AC41" s="294"/>
    </row>
    <row r="42" spans="1:29" ht="15.75" customHeight="1">
      <c r="A42" s="281"/>
      <c r="B42" s="153" t="s">
        <v>167</v>
      </c>
      <c r="C42" s="263" t="s">
        <v>251</v>
      </c>
      <c r="D42" s="264"/>
      <c r="E42" s="93">
        <v>57.3</v>
      </c>
      <c r="F42" s="104">
        <v>4120</v>
      </c>
      <c r="G42" s="95">
        <f t="shared" si="22"/>
        <v>236076</v>
      </c>
      <c r="H42" s="96">
        <v>2</v>
      </c>
      <c r="I42" s="100">
        <v>25</v>
      </c>
      <c r="J42" s="98">
        <v>1800</v>
      </c>
      <c r="K42" s="99">
        <f t="shared" si="12"/>
        <v>72</v>
      </c>
      <c r="L42" s="100">
        <v>25</v>
      </c>
      <c r="M42" s="98">
        <f t="shared" si="23"/>
        <v>1589.0293550460685</v>
      </c>
      <c r="N42" s="99">
        <f t="shared" si="16"/>
        <v>63.561174201842739</v>
      </c>
      <c r="O42" s="101">
        <f t="shared" si="17"/>
        <v>0</v>
      </c>
      <c r="P42" s="102">
        <f t="shared" si="18"/>
        <v>-8.4388257981572607</v>
      </c>
      <c r="Q42" s="103">
        <f t="shared" si="19"/>
        <v>0.88279408613670474</v>
      </c>
      <c r="R42" s="273"/>
      <c r="S42" s="1">
        <v>0.30585648148148148</v>
      </c>
      <c r="T42" s="2">
        <v>0.41388888888888886</v>
      </c>
      <c r="U42" s="104">
        <v>4.4333333333333602</v>
      </c>
      <c r="V42" s="105">
        <v>155.56666666666663</v>
      </c>
      <c r="W42" s="106"/>
      <c r="X42" s="107"/>
      <c r="Y42" s="265"/>
      <c r="Z42" s="266"/>
      <c r="AA42" s="111">
        <f t="shared" si="20"/>
        <v>-210.97064495393147</v>
      </c>
      <c r="AB42" s="103">
        <f t="shared" si="21"/>
        <v>0.88279408613670474</v>
      </c>
      <c r="AC42" s="294"/>
    </row>
    <row r="43" spans="1:29" ht="15.75" customHeight="1">
      <c r="A43" s="282"/>
      <c r="B43" s="153" t="s">
        <v>167</v>
      </c>
      <c r="C43" s="263" t="s">
        <v>251</v>
      </c>
      <c r="D43" s="264"/>
      <c r="E43" s="93">
        <v>57.3</v>
      </c>
      <c r="F43" s="104">
        <v>3017</v>
      </c>
      <c r="G43" s="95">
        <f t="shared" si="22"/>
        <v>172874.1</v>
      </c>
      <c r="H43" s="113"/>
      <c r="I43" s="114">
        <v>25</v>
      </c>
      <c r="J43" s="98">
        <v>1800</v>
      </c>
      <c r="K43" s="99">
        <f t="shared" si="12"/>
        <v>72</v>
      </c>
      <c r="L43" s="114">
        <v>25</v>
      </c>
      <c r="M43" s="98">
        <f t="shared" si="23"/>
        <v>1589.056327724946</v>
      </c>
      <c r="N43" s="99">
        <f t="shared" si="16"/>
        <v>63.562253108997837</v>
      </c>
      <c r="O43" s="101">
        <f t="shared" si="17"/>
        <v>0</v>
      </c>
      <c r="P43" s="102">
        <f t="shared" si="18"/>
        <v>-8.4377468910021634</v>
      </c>
      <c r="Q43" s="103">
        <f t="shared" si="19"/>
        <v>0.8828090709583033</v>
      </c>
      <c r="R43" s="273"/>
      <c r="S43" s="1">
        <v>0.43200231481481483</v>
      </c>
      <c r="T43" s="2">
        <v>0.51111111111111107</v>
      </c>
      <c r="U43" s="104"/>
      <c r="V43" s="105">
        <v>113.9166666666666</v>
      </c>
      <c r="W43" s="106">
        <v>0.51111111111111107</v>
      </c>
      <c r="X43" s="107">
        <v>0.55010416666666662</v>
      </c>
      <c r="Y43" s="265"/>
      <c r="Z43" s="266"/>
      <c r="AA43" s="111">
        <f t="shared" si="20"/>
        <v>-210.94367227505404</v>
      </c>
      <c r="AB43" s="103">
        <f t="shared" si="21"/>
        <v>0.8828090709583033</v>
      </c>
      <c r="AC43" s="294"/>
    </row>
    <row r="44" spans="1:29" ht="15.75" customHeight="1">
      <c r="A44" s="282"/>
      <c r="B44" s="153" t="s">
        <v>161</v>
      </c>
      <c r="C44" s="263" t="s">
        <v>201</v>
      </c>
      <c r="D44" s="264"/>
      <c r="E44" s="93">
        <v>56.43</v>
      </c>
      <c r="F44" s="104">
        <v>2938</v>
      </c>
      <c r="G44" s="115">
        <f t="shared" si="22"/>
        <v>165791.34</v>
      </c>
      <c r="H44" s="116"/>
      <c r="I44" s="100">
        <v>22</v>
      </c>
      <c r="J44" s="98">
        <v>2000</v>
      </c>
      <c r="K44" s="99">
        <f t="shared" si="12"/>
        <v>90.909090909090907</v>
      </c>
      <c r="L44" s="100">
        <v>22</v>
      </c>
      <c r="M44" s="98">
        <f t="shared" si="23"/>
        <v>1765.4481722583857</v>
      </c>
      <c r="N44" s="99">
        <f t="shared" si="16"/>
        <v>80.247644193562991</v>
      </c>
      <c r="O44" s="101">
        <f t="shared" si="17"/>
        <v>0</v>
      </c>
      <c r="P44" s="102">
        <f t="shared" si="18"/>
        <v>-10.661446715527916</v>
      </c>
      <c r="Q44" s="103">
        <f t="shared" si="19"/>
        <v>0.88272408612919295</v>
      </c>
      <c r="R44" s="273"/>
      <c r="S44" s="1">
        <v>0.55010416666666662</v>
      </c>
      <c r="T44" s="2">
        <v>0.61944444444444446</v>
      </c>
      <c r="U44" s="104">
        <v>56.149999999999984</v>
      </c>
      <c r="V44" s="105">
        <v>99.850000000000108</v>
      </c>
      <c r="W44" s="106"/>
      <c r="X44" s="107"/>
      <c r="Y44" s="265"/>
      <c r="Z44" s="266"/>
      <c r="AA44" s="111">
        <f t="shared" si="20"/>
        <v>-234.55182774161426</v>
      </c>
      <c r="AB44" s="103">
        <f t="shared" si="21"/>
        <v>0.88272408612919284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1704.8240636679959</v>
      </c>
      <c r="N55" s="139">
        <f>M55/L55</f>
        <v>76.909356255699066</v>
      </c>
      <c r="O55" s="140">
        <f>L55-I55</f>
        <v>0</v>
      </c>
      <c r="P55" s="141">
        <f>N55-K55</f>
        <v>-10.308688857082885</v>
      </c>
      <c r="Q55" s="142">
        <f>N55/K55</f>
        <v>0.88180555017310136</v>
      </c>
      <c r="R55" s="274"/>
      <c r="S55" s="143">
        <f>S39</f>
        <v>0.16667824074074075</v>
      </c>
      <c r="T55" s="144">
        <f>INDEX(T39:T54,COUNTA(T39:T54))</f>
        <v>0.61944444444444446</v>
      </c>
      <c r="U55" s="145"/>
      <c r="V55" s="156"/>
      <c r="W55" s="188"/>
      <c r="X55" s="189"/>
      <c r="Y55" s="261"/>
      <c r="Z55" s="262"/>
      <c r="AA55" s="157">
        <f>M55-J55</f>
        <v>-228.50926966533734</v>
      </c>
      <c r="AB55" s="142">
        <f>M55/J55</f>
        <v>0.88180555017310136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2423</v>
      </c>
      <c r="G56" s="159">
        <f t="shared" ref="G56:G59" si="27">E56*F56</f>
        <v>143780.82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1762.894098625708</v>
      </c>
      <c r="N56" s="163">
        <f>M56/L56</f>
        <v>73.453920776071172</v>
      </c>
      <c r="O56" s="165">
        <f>L56-I56</f>
        <v>0</v>
      </c>
      <c r="P56" s="166">
        <f>N56-K56</f>
        <v>-9.8794125572621567</v>
      </c>
      <c r="Q56" s="152">
        <f>N56/K56</f>
        <v>0.88144704931285411</v>
      </c>
      <c r="R56" s="272">
        <f>Q72</f>
        <v>0.88273554711236168</v>
      </c>
      <c r="S56" s="167">
        <v>0.25</v>
      </c>
      <c r="T56" s="168">
        <v>0.3072685185185185</v>
      </c>
      <c r="U56" s="169"/>
      <c r="V56" s="170">
        <v>82.46666666666664</v>
      </c>
      <c r="W56" s="168"/>
      <c r="X56" s="171"/>
      <c r="Y56" s="275"/>
      <c r="Z56" s="276"/>
      <c r="AA56" s="109">
        <f>M56-J56</f>
        <v>-237.10590137429199</v>
      </c>
      <c r="AB56" s="152">
        <f>M56/J56</f>
        <v>0.881447049312854</v>
      </c>
      <c r="AC56" s="277">
        <f>AB72</f>
        <v>0.88273554711236168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4656</v>
      </c>
      <c r="G57" s="95">
        <f t="shared" si="27"/>
        <v>273167.52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1772.4013957914767</v>
      </c>
      <c r="N57" s="99">
        <f>M57/L57</f>
        <v>73.850058157978197</v>
      </c>
      <c r="O57" s="101">
        <f>L57-I57</f>
        <v>0</v>
      </c>
      <c r="P57" s="102">
        <f>N57-K57</f>
        <v>-9.4832751753551321</v>
      </c>
      <c r="Q57" s="103">
        <f>N57/K57</f>
        <v>0.88620069789573841</v>
      </c>
      <c r="R57" s="273"/>
      <c r="S57" s="1">
        <v>0.32040509259259259</v>
      </c>
      <c r="T57" s="2">
        <v>0.42986111111111114</v>
      </c>
      <c r="U57" s="104"/>
      <c r="V57" s="105">
        <v>157.6166666666667</v>
      </c>
      <c r="W57" s="106"/>
      <c r="X57" s="107"/>
      <c r="Y57" s="265"/>
      <c r="Z57" s="266"/>
      <c r="AA57" s="111">
        <f>M57-J57</f>
        <v>-227.59860420852328</v>
      </c>
      <c r="AB57" s="103">
        <f>M57/J57</f>
        <v>0.88620069789573841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3314</v>
      </c>
      <c r="G58" s="95">
        <f t="shared" si="27"/>
        <v>237116.69999999998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1762.505539961591</v>
      </c>
      <c r="N58" s="99">
        <f>M58/L58</f>
        <v>73.437730831732964</v>
      </c>
      <c r="O58" s="101">
        <f>L58-I58</f>
        <v>0</v>
      </c>
      <c r="P58" s="102">
        <f>N58-K58</f>
        <v>-9.895602501600365</v>
      </c>
      <c r="Q58" s="103">
        <f>N58/K58</f>
        <v>0.8812527699807956</v>
      </c>
      <c r="R58" s="273"/>
      <c r="S58" s="1">
        <v>0.43346064814814816</v>
      </c>
      <c r="T58" s="2">
        <v>0.51180555555555551</v>
      </c>
      <c r="U58" s="104">
        <v>5.1833333333333176</v>
      </c>
      <c r="V58" s="105">
        <v>112.81666666666658</v>
      </c>
      <c r="W58" s="106">
        <v>0.51180555555555551</v>
      </c>
      <c r="X58" s="107">
        <v>0.54930555555555549</v>
      </c>
      <c r="Y58" s="265"/>
      <c r="Z58" s="266"/>
      <c r="AA58" s="111">
        <f>M58-J58</f>
        <v>-237.49446003840899</v>
      </c>
      <c r="AB58" s="103">
        <f>M58/J58</f>
        <v>0.88125276998079549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4445</v>
      </c>
      <c r="G59" s="95">
        <f t="shared" si="27"/>
        <v>264655.3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1764.0833425201185</v>
      </c>
      <c r="N59" s="99">
        <f>M59/L59</f>
        <v>76.699275761744289</v>
      </c>
      <c r="O59" s="101">
        <f>L59-I59</f>
        <v>0</v>
      </c>
      <c r="P59" s="102">
        <f>N59-K59</f>
        <v>-10.257245977386148</v>
      </c>
      <c r="Q59" s="103">
        <f>N59/K59</f>
        <v>0.88204167126005928</v>
      </c>
      <c r="R59" s="273"/>
      <c r="S59" s="1">
        <v>0.54930555555555549</v>
      </c>
      <c r="T59" s="2">
        <v>0.65429398148148143</v>
      </c>
      <c r="U59" s="104">
        <v>53.999999999999972</v>
      </c>
      <c r="V59" s="105">
        <v>151.18333333333337</v>
      </c>
      <c r="W59" s="106"/>
      <c r="X59" s="107"/>
      <c r="Y59" s="265"/>
      <c r="Z59" s="266"/>
      <c r="AA59" s="111">
        <f>M59-J59</f>
        <v>-235.91665747988145</v>
      </c>
      <c r="AB59" s="103">
        <f>M59/J59</f>
        <v>0.88204167126005928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1765.4710942247234</v>
      </c>
      <c r="N72" s="139">
        <f t="shared" ref="N72:N78" si="31">M72/L72</f>
        <v>74.335625019988356</v>
      </c>
      <c r="O72" s="140">
        <f t="shared" ref="O72:O78" si="32">L72-I72</f>
        <v>0</v>
      </c>
      <c r="P72" s="141">
        <f t="shared" ref="P72:P78" si="33">N72-K72</f>
        <v>-9.8749012958011235</v>
      </c>
      <c r="Q72" s="142">
        <f t="shared" ref="Q72:Q78" si="34">N72/K72</f>
        <v>0.88273554711236168</v>
      </c>
      <c r="R72" s="274"/>
      <c r="S72" s="143">
        <f>S56</f>
        <v>0.25</v>
      </c>
      <c r="T72" s="144">
        <f>INDEX(T56:T71,COUNTA(T56:T71))</f>
        <v>0.65429398148148143</v>
      </c>
      <c r="U72" s="145"/>
      <c r="V72" s="156"/>
      <c r="W72" s="135"/>
      <c r="X72" s="139"/>
      <c r="Y72" s="261"/>
      <c r="Z72" s="262"/>
      <c r="AA72" s="157">
        <f t="shared" ref="AA72:AA78" si="35">M72-J72</f>
        <v>-234.5289057752766</v>
      </c>
      <c r="AB72" s="142">
        <f t="shared" ref="AB72:AB78" si="36">M72/J72</f>
        <v>0.88273554711236168</v>
      </c>
      <c r="AC72" s="279"/>
    </row>
    <row r="73" spans="1:29" ht="15.75" customHeight="1">
      <c r="A73" s="280" t="s">
        <v>176</v>
      </c>
      <c r="B73" s="108" t="s">
        <v>155</v>
      </c>
      <c r="C73" s="291" t="s">
        <v>219</v>
      </c>
      <c r="D73" s="291"/>
      <c r="E73" s="158">
        <v>57.73</v>
      </c>
      <c r="F73" s="87">
        <v>2461</v>
      </c>
      <c r="G73" s="159">
        <f t="shared" ref="G73:G78" si="37">E73*F73</f>
        <v>142073.53</v>
      </c>
      <c r="H73" s="160"/>
      <c r="I73" s="161">
        <v>22</v>
      </c>
      <c r="J73" s="162">
        <v>1800</v>
      </c>
      <c r="K73" s="163">
        <f>J73/I73</f>
        <v>81.818181818181813</v>
      </c>
      <c r="L73" s="164">
        <v>22</v>
      </c>
      <c r="M73" s="162">
        <f t="shared" ref="M73:M78" si="38">F73/V73*60</f>
        <v>1590.0215362526915</v>
      </c>
      <c r="N73" s="163">
        <f t="shared" si="31"/>
        <v>72.273706193304164</v>
      </c>
      <c r="O73" s="165">
        <f t="shared" si="32"/>
        <v>0</v>
      </c>
      <c r="P73" s="166">
        <f t="shared" si="33"/>
        <v>-9.5444756248776486</v>
      </c>
      <c r="Q73" s="152">
        <f t="shared" si="34"/>
        <v>0.88334529791816208</v>
      </c>
      <c r="R73" s="272">
        <f>Q89</f>
        <v>0.88245286897296638</v>
      </c>
      <c r="S73" s="167">
        <v>0.16675925925925925</v>
      </c>
      <c r="T73" s="168">
        <v>0.23125000000000001</v>
      </c>
      <c r="U73" s="169"/>
      <c r="V73" s="170">
        <v>92.866666666666703</v>
      </c>
      <c r="W73" s="168"/>
      <c r="X73" s="171"/>
      <c r="Y73" s="275"/>
      <c r="Z73" s="276"/>
      <c r="AA73" s="109">
        <f t="shared" si="35"/>
        <v>-209.97846374730852</v>
      </c>
      <c r="AB73" s="152">
        <f t="shared" si="36"/>
        <v>0.88334529791816196</v>
      </c>
      <c r="AC73" s="277">
        <f>AB89</f>
        <v>0.88245286897296638</v>
      </c>
    </row>
    <row r="74" spans="1:29" ht="15.75" customHeight="1">
      <c r="A74" s="281"/>
      <c r="B74" s="92" t="s">
        <v>155</v>
      </c>
      <c r="C74" s="286" t="s">
        <v>212</v>
      </c>
      <c r="D74" s="286"/>
      <c r="E74" s="93">
        <v>45.66</v>
      </c>
      <c r="F74" s="94">
        <v>991</v>
      </c>
      <c r="G74" s="95">
        <f t="shared" si="37"/>
        <v>45249.06</v>
      </c>
      <c r="H74" s="96"/>
      <c r="I74" s="97">
        <v>20</v>
      </c>
      <c r="J74" s="98">
        <v>1800</v>
      </c>
      <c r="K74" s="99">
        <f t="shared" ref="K74:K110" si="39">J74/I74</f>
        <v>90</v>
      </c>
      <c r="L74" s="100">
        <v>20</v>
      </c>
      <c r="M74" s="98">
        <f t="shared" si="38"/>
        <v>1589.1314031180382</v>
      </c>
      <c r="N74" s="99">
        <f t="shared" si="31"/>
        <v>79.456570155901915</v>
      </c>
      <c r="O74" s="101">
        <f t="shared" si="32"/>
        <v>0</v>
      </c>
      <c r="P74" s="102">
        <f t="shared" si="33"/>
        <v>-10.543429844098085</v>
      </c>
      <c r="Q74" s="103">
        <f t="shared" si="34"/>
        <v>0.88285077951002122</v>
      </c>
      <c r="R74" s="273"/>
      <c r="S74" s="1">
        <v>0.2361111111111111</v>
      </c>
      <c r="T74" s="2">
        <v>0.26209490740740743</v>
      </c>
      <c r="U74" s="104">
        <v>6.9999999999999751</v>
      </c>
      <c r="V74" s="105">
        <v>37.416666666666707</v>
      </c>
      <c r="W74" s="106"/>
      <c r="X74" s="107"/>
      <c r="Y74" s="265"/>
      <c r="Z74" s="266"/>
      <c r="AA74" s="111">
        <f t="shared" si="35"/>
        <v>-210.86859688196182</v>
      </c>
      <c r="AB74" s="103">
        <f t="shared" si="36"/>
        <v>0.88285077951002122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3606</v>
      </c>
      <c r="G75" s="95">
        <f t="shared" si="37"/>
        <v>112759.62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3102.6768642447419</v>
      </c>
      <c r="N75" s="99">
        <f t="shared" si="31"/>
        <v>163.29878232867063</v>
      </c>
      <c r="O75" s="101">
        <f t="shared" si="32"/>
        <v>0</v>
      </c>
      <c r="P75" s="102">
        <f t="shared" si="33"/>
        <v>-26.174901881855703</v>
      </c>
      <c r="Q75" s="103">
        <f t="shared" si="34"/>
        <v>0.86185468451242819</v>
      </c>
      <c r="R75" s="273"/>
      <c r="S75" s="1">
        <v>0.26754629629629628</v>
      </c>
      <c r="T75" s="2">
        <v>0.31597222222222221</v>
      </c>
      <c r="U75" s="104">
        <v>7.8499999999999481</v>
      </c>
      <c r="V75" s="105">
        <v>69.733333333333334</v>
      </c>
      <c r="W75" s="106"/>
      <c r="X75" s="107"/>
      <c r="Y75" s="265"/>
      <c r="Z75" s="266"/>
      <c r="AA75" s="111">
        <f t="shared" si="35"/>
        <v>-497.32313575525814</v>
      </c>
      <c r="AB75" s="103">
        <f t="shared" si="36"/>
        <v>0.8618546845124283</v>
      </c>
      <c r="AC75" s="278"/>
    </row>
    <row r="76" spans="1:29" ht="15.75" customHeight="1">
      <c r="A76" s="281"/>
      <c r="B76" s="92" t="s">
        <v>171</v>
      </c>
      <c r="C76" s="286" t="s">
        <v>179</v>
      </c>
      <c r="D76" s="286"/>
      <c r="E76" s="93">
        <v>38.630000000000003</v>
      </c>
      <c r="F76" s="94">
        <v>4197</v>
      </c>
      <c r="G76" s="95">
        <f t="shared" si="37"/>
        <v>162130.11000000002</v>
      </c>
      <c r="H76" s="96"/>
      <c r="I76" s="97">
        <v>20</v>
      </c>
      <c r="J76" s="98">
        <v>3600</v>
      </c>
      <c r="K76" s="99">
        <f t="shared" si="39"/>
        <v>180</v>
      </c>
      <c r="L76" s="100">
        <v>20</v>
      </c>
      <c r="M76" s="98">
        <f t="shared" si="38"/>
        <v>3247.8933791917443</v>
      </c>
      <c r="N76" s="99">
        <f t="shared" si="31"/>
        <v>162.39466895958722</v>
      </c>
      <c r="O76" s="101">
        <f t="shared" si="32"/>
        <v>0</v>
      </c>
      <c r="P76" s="102">
        <f t="shared" si="33"/>
        <v>-17.605331040412779</v>
      </c>
      <c r="Q76" s="103">
        <f t="shared" si="34"/>
        <v>0.90219260533104007</v>
      </c>
      <c r="R76" s="273"/>
      <c r="S76" s="1">
        <v>0.32115740740740739</v>
      </c>
      <c r="T76" s="2">
        <v>0.375</v>
      </c>
      <c r="U76" s="104">
        <v>7.4666666666666615</v>
      </c>
      <c r="V76" s="105">
        <v>77.53333333333336</v>
      </c>
      <c r="W76" s="106"/>
      <c r="X76" s="107"/>
      <c r="Y76" s="265"/>
      <c r="Z76" s="266"/>
      <c r="AA76" s="191">
        <f t="shared" si="35"/>
        <v>-352.10662080825568</v>
      </c>
      <c r="AB76" s="192">
        <f t="shared" si="36"/>
        <v>0.90219260533104007</v>
      </c>
      <c r="AC76" s="278"/>
    </row>
    <row r="77" spans="1:29" ht="15.75" customHeight="1">
      <c r="A77" s="282"/>
      <c r="B77" s="92" t="s">
        <v>171</v>
      </c>
      <c r="C77" s="286" t="s">
        <v>180</v>
      </c>
      <c r="D77" s="286"/>
      <c r="E77" s="93">
        <v>38</v>
      </c>
      <c r="F77" s="98">
        <v>4237</v>
      </c>
      <c r="G77" s="95">
        <f t="shared" si="37"/>
        <v>161006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3246.7432950191564</v>
      </c>
      <c r="N77" s="99">
        <f t="shared" si="31"/>
        <v>154.60682357234077</v>
      </c>
      <c r="O77" s="101">
        <f t="shared" si="32"/>
        <v>0</v>
      </c>
      <c r="P77" s="102">
        <f t="shared" si="33"/>
        <v>-16.821747856230644</v>
      </c>
      <c r="Q77" s="103">
        <f t="shared" si="34"/>
        <v>0.90187313750532128</v>
      </c>
      <c r="R77" s="273"/>
      <c r="S77" s="1">
        <v>0.38263888888888886</v>
      </c>
      <c r="T77" s="2">
        <v>0.43701388888888887</v>
      </c>
      <c r="U77" s="104">
        <v>10.999999999999961</v>
      </c>
      <c r="V77" s="105">
        <v>78.300000000000011</v>
      </c>
      <c r="W77" s="106">
        <v>0.43701388888888887</v>
      </c>
      <c r="X77" s="107">
        <v>0.47862268518518519</v>
      </c>
      <c r="Y77" s="265"/>
      <c r="Z77" s="266"/>
      <c r="AA77" s="191">
        <f t="shared" si="35"/>
        <v>-353.25670498084355</v>
      </c>
      <c r="AB77" s="192">
        <f t="shared" si="36"/>
        <v>0.90187313750532128</v>
      </c>
      <c r="AC77" s="278"/>
    </row>
    <row r="78" spans="1:29" ht="15.75" customHeight="1">
      <c r="A78" s="282"/>
      <c r="B78" s="92" t="s">
        <v>171</v>
      </c>
      <c r="C78" s="286" t="s">
        <v>177</v>
      </c>
      <c r="D78" s="286"/>
      <c r="E78" s="93">
        <v>37.94</v>
      </c>
      <c r="F78" s="98">
        <v>3718</v>
      </c>
      <c r="G78" s="115">
        <f t="shared" si="37"/>
        <v>141060.91999999998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3107.685163687021</v>
      </c>
      <c r="N78" s="99">
        <f t="shared" si="31"/>
        <v>147.98500779462006</v>
      </c>
      <c r="O78" s="101">
        <f t="shared" si="32"/>
        <v>0</v>
      </c>
      <c r="P78" s="102">
        <f t="shared" si="33"/>
        <v>-23.443563633951356</v>
      </c>
      <c r="Q78" s="103">
        <f t="shared" si="34"/>
        <v>0.86324587880195036</v>
      </c>
      <c r="R78" s="273"/>
      <c r="S78" s="1">
        <v>0.47862268518518519</v>
      </c>
      <c r="T78" s="2">
        <v>0.52847222222222223</v>
      </c>
      <c r="U78" s="104">
        <v>59.916666666666707</v>
      </c>
      <c r="V78" s="105">
        <v>71.783333333333331</v>
      </c>
      <c r="W78" s="106"/>
      <c r="X78" s="107"/>
      <c r="Y78" s="265"/>
      <c r="Z78" s="266"/>
      <c r="AA78" s="191">
        <f t="shared" si="35"/>
        <v>-492.31483631297897</v>
      </c>
      <c r="AB78" s="192">
        <f t="shared" si="36"/>
        <v>0.86324587880195025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2647.3586069188991</v>
      </c>
      <c r="N89" s="139">
        <f t="shared" ref="N89:N95" si="43">M89/L89</f>
        <v>129.1394442399463</v>
      </c>
      <c r="O89" s="140">
        <f t="shared" ref="O89:O95" si="44">L89-I89</f>
        <v>0</v>
      </c>
      <c r="P89" s="141">
        <f t="shared" ref="P89:P95" si="45">N89-K89</f>
        <v>-17.202019174687848</v>
      </c>
      <c r="Q89" s="142">
        <f t="shared" ref="Q89:Q95" si="46">N89/K89</f>
        <v>0.88245286897296638</v>
      </c>
      <c r="R89" s="274"/>
      <c r="S89" s="143">
        <f>S73</f>
        <v>0.16675925925925925</v>
      </c>
      <c r="T89" s="144">
        <f>INDEX(T73:T88,COUNTA(T73:T88))</f>
        <v>0.52847222222222223</v>
      </c>
      <c r="U89" s="145"/>
      <c r="V89" s="156"/>
      <c r="W89" s="135"/>
      <c r="X89" s="139"/>
      <c r="Y89" s="261"/>
      <c r="Z89" s="262"/>
      <c r="AA89" s="157">
        <f t="shared" ref="AA89:AA95" si="47">M89-J89</f>
        <v>-352.64139308110089</v>
      </c>
      <c r="AB89" s="142">
        <f t="shared" ref="AB89:AB95" si="48">M89/J89</f>
        <v>0.88245286897296638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1977</v>
      </c>
      <c r="G90" s="159">
        <f t="shared" ref="G90:G95" si="49">E90*F90</f>
        <v>67672.709999999992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 t="shared" ref="M90:M95" si="50">F90/V90*60</f>
        <v>2606.0783595752455</v>
      </c>
      <c r="N90" s="163">
        <f t="shared" si="43"/>
        <v>162.87989747345284</v>
      </c>
      <c r="O90" s="165">
        <f t="shared" si="44"/>
        <v>0</v>
      </c>
      <c r="P90" s="166">
        <f t="shared" si="45"/>
        <v>-24.620102526547157</v>
      </c>
      <c r="Q90" s="152">
        <f t="shared" si="46"/>
        <v>0.86869278652508186</v>
      </c>
      <c r="R90" s="272">
        <f>Q106</f>
        <v>0.87649424472200654</v>
      </c>
      <c r="S90" s="167">
        <v>0.25033564814814813</v>
      </c>
      <c r="T90" s="168">
        <v>0.28194444444444444</v>
      </c>
      <c r="U90" s="169"/>
      <c r="V90" s="170">
        <v>45.516666666666694</v>
      </c>
      <c r="W90" s="173"/>
      <c r="X90" s="151"/>
      <c r="Y90" s="275"/>
      <c r="Z90" s="276"/>
      <c r="AA90" s="109">
        <f t="shared" si="47"/>
        <v>-393.92164042475451</v>
      </c>
      <c r="AB90" s="152">
        <f t="shared" si="48"/>
        <v>0.86869278652508186</v>
      </c>
      <c r="AC90" s="277">
        <f>AB106</f>
        <v>0.87649424472200654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1650</v>
      </c>
      <c r="G91" s="95">
        <f t="shared" si="49"/>
        <v>57370.500000000007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 t="shared" si="50"/>
        <v>2606.4063185607724</v>
      </c>
      <c r="N91" s="99">
        <f t="shared" si="43"/>
        <v>236.94602896007021</v>
      </c>
      <c r="O91" s="101">
        <f t="shared" si="44"/>
        <v>0</v>
      </c>
      <c r="P91" s="102">
        <f t="shared" si="45"/>
        <v>-35.78124376720254</v>
      </c>
      <c r="Q91" s="103">
        <f t="shared" si="46"/>
        <v>0.86880210618692399</v>
      </c>
      <c r="R91" s="273"/>
      <c r="S91" s="1">
        <v>0.28681712962962963</v>
      </c>
      <c r="T91" s="2">
        <v>0.31319444444444444</v>
      </c>
      <c r="U91" s="104">
        <v>7.016666666666671</v>
      </c>
      <c r="V91" s="105">
        <v>37.983333333333327</v>
      </c>
      <c r="W91" s="106"/>
      <c r="X91" s="107"/>
      <c r="Y91" s="265"/>
      <c r="Z91" s="266"/>
      <c r="AA91" s="111">
        <f t="shared" si="47"/>
        <v>-393.59368143922757</v>
      </c>
      <c r="AB91" s="103">
        <f t="shared" si="48"/>
        <v>0.86880210618692411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4000</v>
      </c>
      <c r="G92" s="95">
        <f t="shared" si="49"/>
        <v>143320</v>
      </c>
      <c r="H92" s="96">
        <v>2</v>
      </c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 t="shared" si="50"/>
        <v>2904.3969342476798</v>
      </c>
      <c r="N92" s="99">
        <f t="shared" si="43"/>
        <v>242.03307785397331</v>
      </c>
      <c r="O92" s="101">
        <f t="shared" si="44"/>
        <v>0</v>
      </c>
      <c r="P92" s="102">
        <f t="shared" si="45"/>
        <v>-30.71692214602669</v>
      </c>
      <c r="Q92" s="103">
        <f t="shared" si="46"/>
        <v>0.88738067040870139</v>
      </c>
      <c r="R92" s="273"/>
      <c r="S92" s="1">
        <v>0.31831018518518517</v>
      </c>
      <c r="T92" s="2">
        <v>0.37569444444444444</v>
      </c>
      <c r="U92" s="104">
        <v>7.3666666666666458</v>
      </c>
      <c r="V92" s="105">
        <v>82.633333333333354</v>
      </c>
      <c r="W92" s="106"/>
      <c r="X92" s="107"/>
      <c r="Y92" s="265"/>
      <c r="Z92" s="266"/>
      <c r="AA92" s="111">
        <f t="shared" si="47"/>
        <v>-368.60306575232016</v>
      </c>
      <c r="AB92" s="103">
        <f t="shared" si="48"/>
        <v>0.8873806704087015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4685</v>
      </c>
      <c r="G93" s="95">
        <f t="shared" si="49"/>
        <v>170580.84999999998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 t="shared" si="50"/>
        <v>2902.92598967298</v>
      </c>
      <c r="N93" s="99">
        <f t="shared" si="43"/>
        <v>263.90236269754365</v>
      </c>
      <c r="O93" s="101">
        <f t="shared" si="44"/>
        <v>0</v>
      </c>
      <c r="P93" s="102">
        <f t="shared" si="45"/>
        <v>-33.64309184791091</v>
      </c>
      <c r="Q93" s="103">
        <f t="shared" si="46"/>
        <v>0.88693125257347383</v>
      </c>
      <c r="R93" s="273"/>
      <c r="S93" s="1">
        <v>0.40914351851851855</v>
      </c>
      <c r="T93" s="2">
        <v>0.47638888888888886</v>
      </c>
      <c r="U93" s="104">
        <v>7.1666666666666945</v>
      </c>
      <c r="V93" s="105">
        <v>96.833333333333258</v>
      </c>
      <c r="W93" s="106">
        <v>0.47638888888888886</v>
      </c>
      <c r="X93" s="107">
        <v>0.51696759259259262</v>
      </c>
      <c r="Y93" s="265"/>
      <c r="Z93" s="266"/>
      <c r="AA93" s="111">
        <f t="shared" si="47"/>
        <v>-370.07401032702001</v>
      </c>
      <c r="AB93" s="103">
        <f t="shared" si="48"/>
        <v>0.88693125257347383</v>
      </c>
      <c r="AC93" s="278"/>
    </row>
    <row r="94" spans="1:29" ht="15.75" customHeight="1">
      <c r="A94" s="268"/>
      <c r="B94" s="92" t="s">
        <v>158</v>
      </c>
      <c r="C94" s="263" t="s">
        <v>183</v>
      </c>
      <c r="D94" s="264"/>
      <c r="E94" s="93">
        <v>35.83</v>
      </c>
      <c r="F94" s="94">
        <v>2448</v>
      </c>
      <c r="G94" s="115">
        <f t="shared" si="49"/>
        <v>87711.84</v>
      </c>
      <c r="H94" s="116"/>
      <c r="I94" s="97">
        <v>12</v>
      </c>
      <c r="J94" s="98">
        <v>3273</v>
      </c>
      <c r="K94" s="99">
        <f t="shared" si="39"/>
        <v>272.75</v>
      </c>
      <c r="L94" s="100">
        <v>12</v>
      </c>
      <c r="M94" s="98">
        <f t="shared" si="50"/>
        <v>2904.6802900461425</v>
      </c>
      <c r="N94" s="99">
        <f t="shared" si="43"/>
        <v>242.05669083717854</v>
      </c>
      <c r="O94" s="101">
        <f t="shared" si="44"/>
        <v>0</v>
      </c>
      <c r="P94" s="102">
        <f t="shared" si="45"/>
        <v>-30.693309162821464</v>
      </c>
      <c r="Q94" s="103">
        <f t="shared" si="46"/>
        <v>0.88746724413264355</v>
      </c>
      <c r="R94" s="273"/>
      <c r="S94" s="1">
        <v>0.51696759259259262</v>
      </c>
      <c r="T94" s="2">
        <v>0.55208333333333337</v>
      </c>
      <c r="U94" s="104">
        <v>58.433333333333408</v>
      </c>
      <c r="V94" s="105">
        <v>50.566666666666684</v>
      </c>
      <c r="W94" s="106"/>
      <c r="X94" s="107"/>
      <c r="Y94" s="265"/>
      <c r="Z94" s="266"/>
      <c r="AA94" s="111">
        <f t="shared" si="47"/>
        <v>-368.31970995385745</v>
      </c>
      <c r="AB94" s="103">
        <f t="shared" si="48"/>
        <v>0.88746724413264366</v>
      </c>
      <c r="AC94" s="278"/>
    </row>
    <row r="95" spans="1:29" ht="15.75" customHeight="1">
      <c r="A95" s="268"/>
      <c r="B95" s="92" t="s">
        <v>158</v>
      </c>
      <c r="C95" s="263" t="s">
        <v>220</v>
      </c>
      <c r="D95" s="264"/>
      <c r="E95" s="93">
        <v>42.93</v>
      </c>
      <c r="F95" s="94">
        <v>1610</v>
      </c>
      <c r="G95" s="115">
        <f t="shared" si="49"/>
        <v>69117.3</v>
      </c>
      <c r="H95" s="119"/>
      <c r="I95" s="97">
        <v>15</v>
      </c>
      <c r="J95" s="98">
        <v>3600</v>
      </c>
      <c r="K95" s="99">
        <f t="shared" si="39"/>
        <v>240</v>
      </c>
      <c r="L95" s="114">
        <v>15</v>
      </c>
      <c r="M95" s="98">
        <f t="shared" si="50"/>
        <v>3096.1538461538221</v>
      </c>
      <c r="N95" s="99">
        <f t="shared" si="43"/>
        <v>206.41025641025482</v>
      </c>
      <c r="O95" s="120">
        <f t="shared" si="44"/>
        <v>0</v>
      </c>
      <c r="P95" s="121">
        <f t="shared" si="45"/>
        <v>-33.589743589745183</v>
      </c>
      <c r="Q95" s="122">
        <f t="shared" si="46"/>
        <v>0.86004273504272843</v>
      </c>
      <c r="R95" s="273"/>
      <c r="S95" s="1">
        <v>0.55694444444444424</v>
      </c>
      <c r="T95" s="2">
        <v>0.57861111111111108</v>
      </c>
      <c r="U95" s="104">
        <v>6.9999999999996554</v>
      </c>
      <c r="V95" s="105">
        <v>31.200000000000241</v>
      </c>
      <c r="W95" s="106"/>
      <c r="X95" s="107"/>
      <c r="Y95" s="265"/>
      <c r="Z95" s="266"/>
      <c r="AA95" s="111">
        <f t="shared" si="47"/>
        <v>-503.84615384617791</v>
      </c>
      <c r="AB95" s="103">
        <f t="shared" si="48"/>
        <v>0.86004273504272832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1">AVERAGE(I90:I105)</f>
        <v>12.833333333333334</v>
      </c>
      <c r="J106" s="138">
        <f t="shared" si="51"/>
        <v>3236.5</v>
      </c>
      <c r="K106" s="139">
        <f t="shared" ref="K106" si="52">J106/I106</f>
        <v>252.19480519480518</v>
      </c>
      <c r="L106" s="137">
        <f t="shared" ref="L106:M106" si="53">AVERAGE(L90:L105)</f>
        <v>12.833333333333334</v>
      </c>
      <c r="M106" s="138">
        <f t="shared" si="53"/>
        <v>2836.773623042774</v>
      </c>
      <c r="N106" s="139">
        <f>M106/L106</f>
        <v>221.04729530203434</v>
      </c>
      <c r="O106" s="140">
        <f>L106-I106</f>
        <v>0</v>
      </c>
      <c r="P106" s="141">
        <f>N106-K106</f>
        <v>-31.147509892770842</v>
      </c>
      <c r="Q106" s="142">
        <f>N106/K106</f>
        <v>0.87649424472200654</v>
      </c>
      <c r="R106" s="274"/>
      <c r="S106" s="143">
        <f>S90</f>
        <v>0.25033564814814813</v>
      </c>
      <c r="T106" s="144">
        <f>INDEX(T90:T105,COUNTA(T90:T105))</f>
        <v>0.57861111111111108</v>
      </c>
      <c r="U106" s="145"/>
      <c r="V106" s="156"/>
      <c r="W106" s="135"/>
      <c r="X106" s="139"/>
      <c r="Y106" s="261"/>
      <c r="Z106" s="262"/>
      <c r="AA106" s="157">
        <f>M106-J106</f>
        <v>-399.72637695722597</v>
      </c>
      <c r="AB106" s="142">
        <f>M106/J106</f>
        <v>0.87649424472200654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963</v>
      </c>
      <c r="G107" s="159">
        <f t="shared" ref="G107:G110" si="54">E107*F107</f>
        <v>25644.69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2867.4937965260497</v>
      </c>
      <c r="N107" s="163">
        <f>M107/L107</f>
        <v>477.91563275434163</v>
      </c>
      <c r="O107" s="165">
        <f>L107-I107</f>
        <v>0</v>
      </c>
      <c r="P107" s="166">
        <f>N107-K107</f>
        <v>-67.58436724565837</v>
      </c>
      <c r="Q107" s="152">
        <f>N107/K107</f>
        <v>0.87610565124535589</v>
      </c>
      <c r="R107" s="272">
        <f>Q123</f>
        <v>0.89830026898369786</v>
      </c>
      <c r="S107" s="193">
        <v>0.25</v>
      </c>
      <c r="T107" s="194">
        <v>0.26399305555555558</v>
      </c>
      <c r="U107" s="169"/>
      <c r="V107" s="170">
        <v>20.150000000000034</v>
      </c>
      <c r="W107" s="168"/>
      <c r="X107" s="171"/>
      <c r="Y107" s="275"/>
      <c r="Z107" s="276"/>
      <c r="AA107" s="109">
        <f>M107-J107</f>
        <v>-405.50620347395034</v>
      </c>
      <c r="AB107" s="152">
        <f>M107/J107</f>
        <v>0.87610565124535589</v>
      </c>
      <c r="AC107" s="277">
        <f>AB123</f>
        <v>0.89830026898369775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708</v>
      </c>
      <c r="G108" s="95">
        <f t="shared" si="54"/>
        <v>14237.88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3251.0204081632673</v>
      </c>
      <c r="N108" s="99">
        <f>M108/L108</f>
        <v>541.83673469387793</v>
      </c>
      <c r="O108" s="101">
        <f>L108-I108</f>
        <v>0</v>
      </c>
      <c r="P108" s="102">
        <f>N108-K108</f>
        <v>-58.163265306122071</v>
      </c>
      <c r="Q108" s="103">
        <f>N108/K108</f>
        <v>0.90306122448979653</v>
      </c>
      <c r="R108" s="273"/>
      <c r="S108" s="1">
        <v>0.26805555555555555</v>
      </c>
      <c r="T108" s="2">
        <v>0.27712962962962961</v>
      </c>
      <c r="U108" s="104">
        <v>5.8499999999999552</v>
      </c>
      <c r="V108" s="105">
        <v>13.066666666666658</v>
      </c>
      <c r="W108" s="106"/>
      <c r="X108" s="113"/>
      <c r="Y108" s="265"/>
      <c r="Z108" s="266"/>
      <c r="AA108" s="111">
        <f>M108-J108</f>
        <v>-348.97959183673265</v>
      </c>
      <c r="AB108" s="103">
        <f>M108/J108</f>
        <v>0.90306122448979653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2304</v>
      </c>
      <c r="G109" s="95">
        <f t="shared" si="54"/>
        <v>56977.919999999998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3260.3773584905666</v>
      </c>
      <c r="N109" s="99">
        <f>M109/L109</f>
        <v>543.39622641509447</v>
      </c>
      <c r="O109" s="101">
        <f>L109-I109</f>
        <v>0</v>
      </c>
      <c r="P109" s="102">
        <f>N109-K109</f>
        <v>-56.603773584905525</v>
      </c>
      <c r="Q109" s="103">
        <f>N109/K109</f>
        <v>0.90566037735849081</v>
      </c>
      <c r="R109" s="273"/>
      <c r="S109" s="1">
        <v>0.28125</v>
      </c>
      <c r="T109" s="2">
        <v>0.31069444444444444</v>
      </c>
      <c r="U109" s="104">
        <v>5.9333333333333549</v>
      </c>
      <c r="V109" s="105">
        <v>42.399999999999991</v>
      </c>
      <c r="W109" s="106"/>
      <c r="X109" s="107"/>
      <c r="Y109" s="265"/>
      <c r="Z109" s="266"/>
      <c r="AA109" s="111">
        <f>M109-J109</f>
        <v>-339.62264150943338</v>
      </c>
      <c r="AB109" s="103">
        <f>M109/J109</f>
        <v>0.9056603773584907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1839</v>
      </c>
      <c r="G110" s="95">
        <f t="shared" si="54"/>
        <v>45478.47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3262.8881222276946</v>
      </c>
      <c r="N110" s="99">
        <f>M110/L110</f>
        <v>543.81468703794906</v>
      </c>
      <c r="O110" s="101">
        <f>L110-I110</f>
        <v>0</v>
      </c>
      <c r="P110" s="102">
        <f>N110-K110</f>
        <v>-56.185312962050943</v>
      </c>
      <c r="Q110" s="103">
        <f>N110/K110</f>
        <v>0.90635781172991514</v>
      </c>
      <c r="R110" s="273"/>
      <c r="S110" s="1">
        <v>0.31540509259259258</v>
      </c>
      <c r="T110" s="2">
        <v>0.33888888888888891</v>
      </c>
      <c r="U110" s="104">
        <v>6.7833333333333279</v>
      </c>
      <c r="V110" s="105">
        <v>33.816666666666706</v>
      </c>
      <c r="W110" s="106"/>
      <c r="X110" s="113"/>
      <c r="Y110" s="265"/>
      <c r="Z110" s="266"/>
      <c r="AA110" s="111">
        <f>M110-J110</f>
        <v>-337.11187777230543</v>
      </c>
      <c r="AB110" s="103">
        <f>M110/J110</f>
        <v>0.90635781172991514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3518.25</v>
      </c>
      <c r="K123" s="139">
        <f t="shared" ref="K123" si="56">J123/I123</f>
        <v>586.375</v>
      </c>
      <c r="L123" s="137">
        <f t="shared" ref="L123:M123" si="57">AVERAGE(L107:L122)</f>
        <v>6</v>
      </c>
      <c r="M123" s="138">
        <f t="shared" si="57"/>
        <v>3160.4449213518947</v>
      </c>
      <c r="N123" s="139">
        <f>M123/L123</f>
        <v>526.74082022531582</v>
      </c>
      <c r="O123" s="140">
        <f>L123-I123</f>
        <v>0</v>
      </c>
      <c r="P123" s="141">
        <f>N123-K123</f>
        <v>-59.634179774684185</v>
      </c>
      <c r="Q123" s="142">
        <f>N123/K123</f>
        <v>0.89830026898369786</v>
      </c>
      <c r="R123" s="274"/>
      <c r="S123" s="143">
        <f>S107</f>
        <v>0.25</v>
      </c>
      <c r="T123" s="144">
        <f>INDEX(T107:T122,COUNTA(T107:T122))</f>
        <v>0.33888888888888891</v>
      </c>
      <c r="U123" s="145"/>
      <c r="V123" s="156"/>
      <c r="W123" s="135"/>
      <c r="X123" s="139"/>
      <c r="Y123" s="261"/>
      <c r="Z123" s="262"/>
      <c r="AA123" s="157">
        <f>M123-J123</f>
        <v>-357.80507864810534</v>
      </c>
      <c r="AB123" s="142">
        <f>M123/J123</f>
        <v>0.89830026898369775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3757</v>
      </c>
      <c r="G124" s="159">
        <f t="shared" ref="G124:G126" si="58">E124*F124</f>
        <v>215276.09999999998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21</v>
      </c>
      <c r="M124" s="162">
        <f>F124/V124*60</f>
        <v>1765.2310101801079</v>
      </c>
      <c r="N124" s="163">
        <f>M124/L124</f>
        <v>84.058619532386089</v>
      </c>
      <c r="O124" s="165">
        <f>L124-I124</f>
        <v>0</v>
      </c>
      <c r="P124" s="166">
        <f>N124-K124</f>
        <v>-11.179475705709152</v>
      </c>
      <c r="Q124" s="152">
        <f>N124/K124</f>
        <v>0.88261550509005393</v>
      </c>
      <c r="R124" s="272">
        <f>Q140</f>
        <v>0.88199809471480961</v>
      </c>
      <c r="S124" s="167">
        <v>0.70854166666666663</v>
      </c>
      <c r="T124" s="168">
        <v>0.79722222222222228</v>
      </c>
      <c r="U124" s="169"/>
      <c r="V124" s="170">
        <v>127.70000000000013</v>
      </c>
      <c r="W124" s="87"/>
      <c r="X124" s="88"/>
      <c r="Y124" s="275"/>
      <c r="Z124" s="276"/>
      <c r="AA124" s="109">
        <f>M124-J124</f>
        <v>-234.76898981989211</v>
      </c>
      <c r="AB124" s="152">
        <f>M124/J124</f>
        <v>0.88261550509005393</v>
      </c>
      <c r="AC124" s="352">
        <f>AB140</f>
        <v>0.88199809471480972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1633</v>
      </c>
      <c r="G125" s="95">
        <f t="shared" si="58"/>
        <v>82744.11</v>
      </c>
      <c r="H125" s="96"/>
      <c r="I125" s="97">
        <v>20</v>
      </c>
      <c r="J125" s="98">
        <v>2000</v>
      </c>
      <c r="K125" s="99">
        <f t="shared" ref="K125:K126" si="59">J125/I125</f>
        <v>100</v>
      </c>
      <c r="L125" s="100">
        <v>20</v>
      </c>
      <c r="M125" s="98">
        <f>F125/V125*60</f>
        <v>1763.8163816381621</v>
      </c>
      <c r="N125" s="99">
        <f>M125/L125</f>
        <v>88.190819081908103</v>
      </c>
      <c r="O125" s="101">
        <f>L125-I125</f>
        <v>0</v>
      </c>
      <c r="P125" s="102">
        <f>N125-K125</f>
        <v>-11.809180918091897</v>
      </c>
      <c r="Q125" s="103">
        <f>N125/K125</f>
        <v>0.88190819081908101</v>
      </c>
      <c r="R125" s="273"/>
      <c r="S125" s="1">
        <v>0.80239583333333331</v>
      </c>
      <c r="T125" s="2">
        <v>0.84097222222222223</v>
      </c>
      <c r="U125" s="104">
        <v>7.4499999999998856</v>
      </c>
      <c r="V125" s="105">
        <v>55.550000000000054</v>
      </c>
      <c r="W125" s="106"/>
      <c r="X125" s="107"/>
      <c r="Y125" s="265"/>
      <c r="Z125" s="266"/>
      <c r="AA125" s="111">
        <f>M125-J125</f>
        <v>-236.18361836183794</v>
      </c>
      <c r="AB125" s="103">
        <f>M125/J125</f>
        <v>0.88190819081908101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1665</v>
      </c>
      <c r="G126" s="95">
        <f t="shared" si="58"/>
        <v>73759.5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1762.9411764705878</v>
      </c>
      <c r="N126" s="99">
        <f>M126/L126</f>
        <v>103.7024221453287</v>
      </c>
      <c r="O126" s="101">
        <f>L126-I126</f>
        <v>0</v>
      </c>
      <c r="P126" s="102">
        <f>N126-K126</f>
        <v>-13.944636678200709</v>
      </c>
      <c r="Q126" s="103">
        <f>N126/K126</f>
        <v>0.88147058823529401</v>
      </c>
      <c r="R126" s="273"/>
      <c r="S126" s="1">
        <v>0.84606481481481477</v>
      </c>
      <c r="T126" s="2">
        <v>0.88541666666666663</v>
      </c>
      <c r="U126" s="104">
        <v>7.333333333333254</v>
      </c>
      <c r="V126" s="105">
        <v>56.666666666666679</v>
      </c>
      <c r="W126" s="106"/>
      <c r="X126" s="107"/>
      <c r="Y126" s="265"/>
      <c r="Z126" s="266"/>
      <c r="AA126" s="111">
        <f>M126-J126</f>
        <v>-237.05882352941217</v>
      </c>
      <c r="AB126" s="103">
        <f>M126/J126</f>
        <v>0.88147058823529389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0">AVERAGE(I124:I139)</f>
        <v>19.333333333333332</v>
      </c>
      <c r="J140" s="138">
        <f t="shared" si="60"/>
        <v>2000</v>
      </c>
      <c r="K140" s="139">
        <f t="shared" ref="K140" si="61">J140/I140</f>
        <v>103.44827586206897</v>
      </c>
      <c r="L140" s="137">
        <f t="shared" ref="L140:M140" si="62">AVERAGE(L124:L139)</f>
        <v>19.333333333333332</v>
      </c>
      <c r="M140" s="138">
        <f t="shared" si="62"/>
        <v>1763.9961894296193</v>
      </c>
      <c r="N140" s="139">
        <f>M140/L140</f>
        <v>91.241182211876861</v>
      </c>
      <c r="O140" s="140">
        <f>L140-I140</f>
        <v>0</v>
      </c>
      <c r="P140" s="141">
        <f>N140-K140</f>
        <v>-12.207093650192107</v>
      </c>
      <c r="Q140" s="142">
        <f>N140/K140</f>
        <v>0.88199809471480961</v>
      </c>
      <c r="R140" s="274"/>
      <c r="S140" s="143">
        <f>S124</f>
        <v>0.70854166666666663</v>
      </c>
      <c r="T140" s="144">
        <f>INDEX(T124:T139,COUNTA(T124:T139))</f>
        <v>0.88541666666666663</v>
      </c>
      <c r="U140" s="145"/>
      <c r="V140" s="156"/>
      <c r="W140" s="188"/>
      <c r="X140" s="189"/>
      <c r="Y140" s="261"/>
      <c r="Z140" s="262"/>
      <c r="AA140" s="157">
        <f>M140-J140</f>
        <v>-236.00381057038067</v>
      </c>
      <c r="AB140" s="142">
        <f>M140/J140</f>
        <v>0.88199809471480972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2567</v>
      </c>
      <c r="G141" s="159">
        <f t="shared" ref="G141:G143" si="63">E141*F141</f>
        <v>145779.93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1763.9244130559264</v>
      </c>
      <c r="N141" s="163">
        <f>M141/L141</f>
        <v>76.69236578504028</v>
      </c>
      <c r="O141" s="165">
        <f>L141-I141</f>
        <v>0</v>
      </c>
      <c r="P141" s="166">
        <f>N141-K141</f>
        <v>-10.264155954090157</v>
      </c>
      <c r="Q141" s="152">
        <f>N141/K141</f>
        <v>0.8819622065279632</v>
      </c>
      <c r="R141" s="272">
        <f>Q157</f>
        <v>0.88238793734326038</v>
      </c>
      <c r="S141" s="167">
        <v>0.70833333333333337</v>
      </c>
      <c r="T141" s="168">
        <v>0.76896990740740745</v>
      </c>
      <c r="U141" s="169"/>
      <c r="V141" s="170">
        <v>87.316666666666677</v>
      </c>
      <c r="W141" s="168"/>
      <c r="X141" s="171"/>
      <c r="Y141" s="275"/>
      <c r="Z141" s="276"/>
      <c r="AA141" s="109">
        <f>M141-J141</f>
        <v>-236.07558694407362</v>
      </c>
      <c r="AB141" s="152">
        <f>M141/J141</f>
        <v>0.8819622065279632</v>
      </c>
      <c r="AC141" s="277">
        <f>AB157</f>
        <v>0.88238793734326049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1953</v>
      </c>
      <c r="G142" s="95">
        <f t="shared" si="63"/>
        <v>111067.11</v>
      </c>
      <c r="H142" s="96"/>
      <c r="I142" s="97">
        <v>23</v>
      </c>
      <c r="J142" s="98">
        <v>2000</v>
      </c>
      <c r="K142" s="99">
        <f t="shared" ref="K142:K143" si="64">J142/I142</f>
        <v>86.956521739130437</v>
      </c>
      <c r="L142" s="100">
        <v>23</v>
      </c>
      <c r="M142" s="98">
        <f>F142/V142*60</f>
        <v>1763.8735574510818</v>
      </c>
      <c r="N142" s="99">
        <f>M142/L142</f>
        <v>76.690154671786161</v>
      </c>
      <c r="O142" s="101">
        <f>L142-I142</f>
        <v>0</v>
      </c>
      <c r="P142" s="102">
        <f>N142-K142</f>
        <v>-10.266367067344277</v>
      </c>
      <c r="Q142" s="103">
        <f>N142/K142</f>
        <v>0.88193677872554077</v>
      </c>
      <c r="R142" s="273"/>
      <c r="S142" s="1">
        <v>0.77430555555555558</v>
      </c>
      <c r="T142" s="2">
        <v>0.82043981481481476</v>
      </c>
      <c r="U142" s="104">
        <v>7.6833333333333087</v>
      </c>
      <c r="V142" s="105">
        <v>66.433333333333223</v>
      </c>
      <c r="W142" s="106"/>
      <c r="X142" s="107"/>
      <c r="Y142" s="265"/>
      <c r="Z142" s="266"/>
      <c r="AA142" s="111">
        <f>M142-J142</f>
        <v>-236.12644254891825</v>
      </c>
      <c r="AB142" s="103">
        <f>M142/J142</f>
        <v>0.88193677872554088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2507</v>
      </c>
      <c r="G143" s="95">
        <f t="shared" si="63"/>
        <v>119333.2</v>
      </c>
      <c r="H143" s="96"/>
      <c r="I143" s="97">
        <v>23</v>
      </c>
      <c r="J143" s="98">
        <v>2000</v>
      </c>
      <c r="K143" s="99">
        <f t="shared" si="64"/>
        <v>86.956521739130437</v>
      </c>
      <c r="L143" s="100">
        <v>23</v>
      </c>
      <c r="M143" s="98">
        <f>F143/V143*60</f>
        <v>1766.5296535525536</v>
      </c>
      <c r="N143" s="99">
        <f>M143/L143</f>
        <v>76.805637110980584</v>
      </c>
      <c r="O143" s="101">
        <f>L143-I143</f>
        <v>0</v>
      </c>
      <c r="P143" s="102">
        <f>N143-K143</f>
        <v>-10.150884628149853</v>
      </c>
      <c r="Q143" s="103">
        <f>N143/K143</f>
        <v>0.88326482677627671</v>
      </c>
      <c r="R143" s="273"/>
      <c r="S143" s="1">
        <v>0.82430555555555551</v>
      </c>
      <c r="T143" s="2">
        <v>0.88343749999999999</v>
      </c>
      <c r="U143" s="104">
        <v>5.5666666666666842</v>
      </c>
      <c r="V143" s="105">
        <v>85.150000000000034</v>
      </c>
      <c r="W143" s="106"/>
      <c r="X143" s="107"/>
      <c r="Y143" s="265"/>
      <c r="Z143" s="266"/>
      <c r="AA143" s="111">
        <f>M143-J143</f>
        <v>-233.47034644744645</v>
      </c>
      <c r="AB143" s="103">
        <f>M143/J143</f>
        <v>0.88326482677627682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5">AVERAGE(I141:I156)</f>
        <v>23</v>
      </c>
      <c r="J157" s="138">
        <f t="shared" si="65"/>
        <v>2000</v>
      </c>
      <c r="K157" s="139">
        <f t="shared" ref="K157" si="66">J157/I157</f>
        <v>86.956521739130437</v>
      </c>
      <c r="L157" s="137">
        <f t="shared" ref="L157:M157" si="67">AVERAGE(L141:L156)</f>
        <v>23</v>
      </c>
      <c r="M157" s="138">
        <f t="shared" si="67"/>
        <v>1764.7758746865209</v>
      </c>
      <c r="N157" s="139">
        <f>M157/L157</f>
        <v>76.729385855935689</v>
      </c>
      <c r="O157" s="140">
        <f>L157-I157</f>
        <v>0</v>
      </c>
      <c r="P157" s="141">
        <f>N157-K157</f>
        <v>-10.227135883194748</v>
      </c>
      <c r="Q157" s="142">
        <f>N157/K157</f>
        <v>0.88238793734326038</v>
      </c>
      <c r="R157" s="274"/>
      <c r="S157" s="143">
        <f>S141</f>
        <v>0.70833333333333337</v>
      </c>
      <c r="T157" s="144">
        <f>INDEX(T141:T156,COUNTA(T141:T156))</f>
        <v>0.88343749999999999</v>
      </c>
      <c r="U157" s="145"/>
      <c r="V157" s="156"/>
      <c r="W157" s="135"/>
      <c r="X157" s="139"/>
      <c r="Y157" s="261"/>
      <c r="Z157" s="262"/>
      <c r="AA157" s="157">
        <f>M157-J157</f>
        <v>-235.22412531347914</v>
      </c>
      <c r="AB157" s="142">
        <f>M157/J157</f>
        <v>0.88238793734326049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08" priority="3" operator="greaterThan">
      <formula>0</formula>
    </cfRule>
  </conditionalFormatting>
  <conditionalFormatting sqref="P5:P157 AA5:AA157">
    <cfRule type="cellIs" dxfId="507" priority="6" operator="lessThan">
      <formula>0</formula>
    </cfRule>
  </conditionalFormatting>
  <conditionalFormatting sqref="Q5:Q157 AB5:AB157">
    <cfRule type="cellIs" dxfId="506" priority="4" operator="greaterThan">
      <formula>1</formula>
    </cfRule>
    <cfRule type="cellIs" dxfId="505" priority="5" operator="lessThan">
      <formula>0.8</formula>
    </cfRule>
  </conditionalFormatting>
  <conditionalFormatting sqref="R5:R157 AC124">
    <cfRule type="cellIs" dxfId="504" priority="7" operator="lessThan">
      <formula>0.8</formula>
    </cfRule>
  </conditionalFormatting>
  <conditionalFormatting sqref="AC5:AC22 AC56:AC91">
    <cfRule type="cellIs" dxfId="503" priority="9" operator="lessThan">
      <formula>0.8</formula>
    </cfRule>
  </conditionalFormatting>
  <conditionalFormatting sqref="AC39">
    <cfRule type="cellIs" dxfId="502" priority="12" operator="lessThan">
      <formula>0.8</formula>
    </cfRule>
  </conditionalFormatting>
  <conditionalFormatting sqref="AC54">
    <cfRule type="cellIs" dxfId="501" priority="11" operator="lessThan">
      <formula>0.8</formula>
    </cfRule>
  </conditionalFormatting>
  <conditionalFormatting sqref="AC97:AC105">
    <cfRule type="cellIs" dxfId="500" priority="10" operator="lessThan">
      <formula>0.8</formula>
    </cfRule>
  </conditionalFormatting>
  <conditionalFormatting sqref="AC107:AC112">
    <cfRule type="cellIs" dxfId="499" priority="8" operator="lessThan">
      <formula>0.8</formula>
    </cfRule>
  </conditionalFormatting>
  <conditionalFormatting sqref="AC139">
    <cfRule type="cellIs" dxfId="498" priority="2" operator="lessThan">
      <formula>0.8</formula>
    </cfRule>
  </conditionalFormatting>
  <conditionalFormatting sqref="AC141:AC157">
    <cfRule type="cellIs" dxfId="497" priority="1" operator="lessThan">
      <formula>0.8</formula>
    </cfRule>
  </conditionalFormatting>
  <dataValidations count="1">
    <dataValidation type="list" allowBlank="1" showInputMessage="1" showErrorMessage="1" sqref="Y5:Z157" xr:uid="{63FBF172-65A8-481A-A854-5F7928E6B0A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AF32-E4C5-468A-BB7E-F6078C1F4CE9}">
  <sheetPr>
    <tabColor theme="8" tint="0.59999389629810485"/>
  </sheetPr>
  <dimension ref="B1:AR36"/>
  <sheetViews>
    <sheetView zoomScale="70" zoomScaleNormal="70" workbookViewId="0">
      <selection activeCell="M36" sqref="M3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257</v>
      </c>
      <c r="D3" s="249"/>
      <c r="E3" s="7" t="s">
        <v>2</v>
      </c>
      <c r="F3" s="250">
        <f>'1019(18度C)'!D1+'1019(4度C)'!D1</f>
        <v>262730</v>
      </c>
      <c r="G3" s="251"/>
      <c r="H3" s="7" t="s">
        <v>3</v>
      </c>
      <c r="I3" s="252">
        <f>'1019(18度C)'!F1+'1019(4度C)'!F1</f>
        <v>8298386.9300000025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460.89528102870395</v>
      </c>
      <c r="F6" s="227" t="e">
        <f>AVERAGE(#REF!,D13:K13)</f>
        <v>#REF!</v>
      </c>
      <c r="G6" s="228">
        <f>AVERAGE(D13:K13)</f>
        <v>192.94061785539412</v>
      </c>
      <c r="H6" s="229"/>
      <c r="I6" s="228">
        <f>AVERAGE(L13:O13)</f>
        <v>95.202398800599696</v>
      </c>
      <c r="J6" s="229"/>
      <c r="K6" s="228">
        <f>AVERAGE(D27:O27)</f>
        <v>604.95565815258908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405.23539573654784</v>
      </c>
      <c r="F7" s="231" t="e">
        <f>AVERAGE(#REF!,D14:K14)</f>
        <v>#REF!</v>
      </c>
      <c r="G7" s="218">
        <f>AVERAGE(D14:K14)</f>
        <v>171.40955388400303</v>
      </c>
      <c r="H7" s="219"/>
      <c r="I7" s="218">
        <f>AVERAGE(L14:O14)</f>
        <v>83.981852918223112</v>
      </c>
      <c r="J7" s="219"/>
      <c r="K7" s="218">
        <f>AVERAGE(D28:O28)</f>
        <v>530.99487264176412</v>
      </c>
      <c r="L7" s="219"/>
      <c r="M7" s="218">
        <f>AVERAGE(P28:X28)</f>
        <v>685.02972379013795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0.88008978980500052</v>
      </c>
      <c r="F8" s="223" t="e">
        <f>AVERAGE(D15:K15,#REF!)</f>
        <v>#REF!</v>
      </c>
      <c r="G8" s="224">
        <f>AVERAGE(D15:K15)</f>
        <v>0.88463505156039546</v>
      </c>
      <c r="H8" s="225"/>
      <c r="I8" s="224">
        <f>AVERAGE(L15:O15)</f>
        <v>0.88215673541799089</v>
      </c>
      <c r="J8" s="225"/>
      <c r="K8" s="224">
        <f>AVERAGE(D29:O29)</f>
        <v>0.87710049425786329</v>
      </c>
      <c r="L8" s="225"/>
      <c r="M8" s="224">
        <f>AVERAGE(P29:X29)</f>
        <v>0.87708465886824327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90.740740740740733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102.34133901219026</v>
      </c>
      <c r="E14" s="28">
        <v>70.196919053020636</v>
      </c>
      <c r="F14" s="28">
        <v>79.995839869753041</v>
      </c>
      <c r="G14" s="28">
        <v>74.337200244985425</v>
      </c>
      <c r="H14" s="28">
        <v>129.13184729315674</v>
      </c>
      <c r="I14" s="28">
        <v>217.15840888900681</v>
      </c>
      <c r="J14" s="28" t="s">
        <v>36</v>
      </c>
      <c r="K14" s="55">
        <v>526.70532282590841</v>
      </c>
      <c r="L14" s="27" t="s">
        <v>36</v>
      </c>
      <c r="M14" s="67" t="s">
        <v>36</v>
      </c>
      <c r="N14" s="28">
        <v>91.23771615444528</v>
      </c>
      <c r="O14" s="29">
        <v>76.725989682000943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0.88875373352691533</v>
      </c>
      <c r="E15" s="32">
        <f t="shared" si="0"/>
        <v>0.88448118006805998</v>
      </c>
      <c r="F15" s="32">
        <f t="shared" si="0"/>
        <v>0.88158680672789069</v>
      </c>
      <c r="G15" s="32">
        <f t="shared" si="0"/>
        <v>0.88275425290920184</v>
      </c>
      <c r="H15" s="32">
        <f t="shared" si="0"/>
        <v>0.88240095650323769</v>
      </c>
      <c r="I15" s="32">
        <f t="shared" si="0"/>
        <v>0.87422869923110635</v>
      </c>
      <c r="J15" s="32" t="s">
        <v>36</v>
      </c>
      <c r="K15" s="56">
        <f t="shared" ref="K15" si="1">K14/K13</f>
        <v>0.89823973195635631</v>
      </c>
      <c r="L15" s="31" t="s">
        <v>36</v>
      </c>
      <c r="M15" s="68" t="s">
        <v>36</v>
      </c>
      <c r="N15" s="32">
        <f t="shared" ref="N15:O15" si="2">N14/N13</f>
        <v>0.88196458949297107</v>
      </c>
      <c r="O15" s="33">
        <f t="shared" si="2"/>
        <v>0.88234888134301082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0.25033564814814813</v>
      </c>
      <c r="E16" s="2">
        <v>0.16666666666666666</v>
      </c>
      <c r="F16" s="2">
        <v>0.16666666666666666</v>
      </c>
      <c r="G16" s="2">
        <v>0.2502199074074074</v>
      </c>
      <c r="H16" s="2">
        <v>0.16678240740740741</v>
      </c>
      <c r="I16" s="2">
        <v>0.25033564814814813</v>
      </c>
      <c r="J16" s="2" t="s">
        <v>36</v>
      </c>
      <c r="K16" s="3">
        <v>0.25005787037037036</v>
      </c>
      <c r="L16" s="1" t="s">
        <v>36</v>
      </c>
      <c r="M16" s="69" t="s">
        <v>36</v>
      </c>
      <c r="N16" s="2">
        <v>0.70837962962962964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0.56068287037037035</v>
      </c>
      <c r="E17" s="2">
        <v>0.61391203703703701</v>
      </c>
      <c r="F17" s="2">
        <v>0.60658564814814819</v>
      </c>
      <c r="G17" s="2">
        <v>0.6494212962962963</v>
      </c>
      <c r="H17" s="2">
        <v>0.58333333333333337</v>
      </c>
      <c r="I17" s="2">
        <v>0.56388888888888888</v>
      </c>
      <c r="J17" s="2" t="s">
        <v>36</v>
      </c>
      <c r="K17" s="3">
        <v>0.33819444444444446</v>
      </c>
      <c r="L17" s="1" t="s">
        <v>36</v>
      </c>
      <c r="M17" s="69" t="s">
        <v>36</v>
      </c>
      <c r="N17" s="2">
        <v>0.88138888888888889</v>
      </c>
      <c r="O17" s="4">
        <v>0.88055555555555554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21.6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182.72492604893148</v>
      </c>
      <c r="E28" s="28" t="s">
        <v>36</v>
      </c>
      <c r="F28" s="28" t="s">
        <v>36</v>
      </c>
      <c r="G28" s="28">
        <v>284.9927149101502</v>
      </c>
      <c r="H28" s="28">
        <v>383.04316494726976</v>
      </c>
      <c r="I28" s="28">
        <v>368.81807836124216</v>
      </c>
      <c r="J28" s="28" t="s">
        <v>36</v>
      </c>
      <c r="K28" s="28" t="s">
        <v>36</v>
      </c>
      <c r="L28" s="28" t="s">
        <v>36</v>
      </c>
      <c r="M28" s="28">
        <v>764.67267243053277</v>
      </c>
      <c r="N28" s="28">
        <v>995.84105050730398</v>
      </c>
      <c r="O28" s="28">
        <v>736.87150128691837</v>
      </c>
      <c r="P28" s="27">
        <v>245.30632277914822</v>
      </c>
      <c r="Q28" s="28" t="s">
        <v>36</v>
      </c>
      <c r="R28" s="28" t="s">
        <v>36</v>
      </c>
      <c r="S28" s="28" t="s">
        <v>36</v>
      </c>
      <c r="T28" s="28">
        <v>741.35573709497862</v>
      </c>
      <c r="U28" s="28" t="s">
        <v>36</v>
      </c>
      <c r="V28" s="28">
        <v>676.20984636912169</v>
      </c>
      <c r="W28" s="28">
        <v>853.68296947676458</v>
      </c>
      <c r="X28" s="29">
        <v>908.59374323067641</v>
      </c>
    </row>
    <row r="29" spans="2:44" ht="40.15" customHeight="1">
      <c r="B29" s="206"/>
      <c r="C29" s="30" t="s">
        <v>38</v>
      </c>
      <c r="D29" s="32">
        <f>D28/D27</f>
        <v>0.86286770634217647</v>
      </c>
      <c r="E29" s="32" t="s">
        <v>36</v>
      </c>
      <c r="F29" s="32" t="s">
        <v>36</v>
      </c>
      <c r="G29" s="32">
        <f>G28/G27</f>
        <v>0.87081107333657015</v>
      </c>
      <c r="H29" s="32">
        <f>H28/H27</f>
        <v>0.88394576526293023</v>
      </c>
      <c r="I29" s="32">
        <f>I28/I27</f>
        <v>0.88516338806698114</v>
      </c>
      <c r="J29" s="32" t="s">
        <v>36</v>
      </c>
      <c r="K29" s="32" t="s">
        <v>36</v>
      </c>
      <c r="L29" s="32" t="s">
        <v>36</v>
      </c>
      <c r="M29" s="32">
        <f>M28/M27</f>
        <v>0.88825613464152797</v>
      </c>
      <c r="N29" s="32">
        <f>N28/N27</f>
        <v>0.8659487395715687</v>
      </c>
      <c r="O29" s="32">
        <f>O28/O27</f>
        <v>0.88271065258328774</v>
      </c>
      <c r="P29" s="31">
        <f>P28/P27</f>
        <v>0.86879322650948321</v>
      </c>
      <c r="Q29" s="32" t="s">
        <v>36</v>
      </c>
      <c r="R29" s="32" t="s">
        <v>36</v>
      </c>
      <c r="S29" s="32" t="s">
        <v>36</v>
      </c>
      <c r="T29" s="32">
        <f>T28/T27</f>
        <v>0.88256635368449832</v>
      </c>
      <c r="U29" s="32" t="s">
        <v>36</v>
      </c>
      <c r="V29" s="32">
        <f>V28/V27</f>
        <v>0.8879523235150083</v>
      </c>
      <c r="W29" s="32">
        <f>W28/W27</f>
        <v>0.88078401612682056</v>
      </c>
      <c r="X29" s="33">
        <f>X28/X27</f>
        <v>0.86532737450540609</v>
      </c>
    </row>
    <row r="30" spans="2:44" ht="17.25" customHeight="1">
      <c r="B30" s="207" t="s">
        <v>39</v>
      </c>
      <c r="C30" s="15" t="s">
        <v>40</v>
      </c>
      <c r="D30" s="2">
        <v>0.39331018518518518</v>
      </c>
      <c r="E30" s="2" t="s">
        <v>36</v>
      </c>
      <c r="F30" s="2" t="s">
        <v>36</v>
      </c>
      <c r="G30" s="2">
        <v>0.31527777777777777</v>
      </c>
      <c r="H30" s="2">
        <v>0.2502314814814815</v>
      </c>
      <c r="I30" s="2">
        <v>0.3420023148148148</v>
      </c>
      <c r="J30" s="2" t="s">
        <v>36</v>
      </c>
      <c r="K30" s="2" t="s">
        <v>36</v>
      </c>
      <c r="L30" s="2" t="s">
        <v>36</v>
      </c>
      <c r="M30" s="2">
        <v>0.16690972222222222</v>
      </c>
      <c r="N30" s="2">
        <v>0.16666666666666666</v>
      </c>
      <c r="O30" s="2">
        <v>0.16684027777777777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0.70855324074074078</v>
      </c>
      <c r="X30" s="4">
        <v>0.70854166666666663</v>
      </c>
    </row>
    <row r="31" spans="2:44" ht="17.25" customHeight="1">
      <c r="B31" s="204"/>
      <c r="C31" s="15" t="s">
        <v>41</v>
      </c>
      <c r="D31" s="2">
        <v>0.46953703703703703</v>
      </c>
      <c r="E31" s="2" t="s">
        <v>36</v>
      </c>
      <c r="F31" s="2" t="s">
        <v>36</v>
      </c>
      <c r="G31" s="2">
        <v>0.33910879629629631</v>
      </c>
      <c r="H31" s="2">
        <v>0.41944444444444445</v>
      </c>
      <c r="I31" s="2">
        <v>0.41319444444444442</v>
      </c>
      <c r="J31" s="2" t="s">
        <v>36</v>
      </c>
      <c r="K31" s="2" t="s">
        <v>36</v>
      </c>
      <c r="L31" s="2" t="s">
        <v>36</v>
      </c>
      <c r="M31" s="2">
        <v>0.49252314814814813</v>
      </c>
      <c r="N31" s="2">
        <v>0.47384259259259259</v>
      </c>
      <c r="O31" s="2">
        <v>0.43359953703703702</v>
      </c>
      <c r="P31" s="1">
        <v>0.82638888888888884</v>
      </c>
      <c r="Q31" s="2" t="s">
        <v>36</v>
      </c>
      <c r="R31" s="2" t="s">
        <v>36</v>
      </c>
      <c r="S31" s="2" t="s">
        <v>36</v>
      </c>
      <c r="T31" s="2">
        <v>0.92394675925925929</v>
      </c>
      <c r="U31" s="2" t="s">
        <v>36</v>
      </c>
      <c r="V31" s="2">
        <v>0.9133796296296296</v>
      </c>
      <c r="W31" s="2">
        <v>1.0708333333333333</v>
      </c>
      <c r="X31" s="4">
        <v>1.0694560185185185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4DC9-E2B7-413D-9994-F84FED7791A4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149172</v>
      </c>
      <c r="E1" s="77" t="s">
        <v>3</v>
      </c>
      <c r="F1" s="78">
        <f>SUM(G5:G208)</f>
        <v>2894874.0000000009</v>
      </c>
      <c r="G1" s="79" t="s">
        <v>73</v>
      </c>
      <c r="H1" s="80">
        <f>L21+L38+L55+L72+L89+L106+L123+L140+L157+L174+L191+L208</f>
        <v>78.083333333333329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45949</v>
      </c>
      <c r="B2" s="326"/>
      <c r="C2" s="82" t="s">
        <v>34</v>
      </c>
      <c r="D2" s="83">
        <f>AVERAGE(N21,N38,N55,N72,N89,N106,N123,N140,N157,N174,N191,N208)</f>
        <v>595.17606062025322</v>
      </c>
      <c r="E2" s="83" t="s">
        <v>80</v>
      </c>
      <c r="F2" s="84">
        <f>F1/D1</f>
        <v>19.40628268039579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2777</v>
      </c>
      <c r="G5" s="95">
        <f t="shared" ref="G5:G6" si="0">E5*F5</f>
        <v>82893.45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3106.6500932256035</v>
      </c>
      <c r="N5" s="99">
        <f>M5/L5</f>
        <v>182.74412313091784</v>
      </c>
      <c r="O5" s="101">
        <f>L5-I5</f>
        <v>0</v>
      </c>
      <c r="P5" s="102">
        <f>N5-K5</f>
        <v>-29.020582751435086</v>
      </c>
      <c r="Q5" s="103">
        <f>N5/K5</f>
        <v>0.86295835922933428</v>
      </c>
      <c r="R5" s="273">
        <f>Q21</f>
        <v>0.86286770634217647</v>
      </c>
      <c r="S5" s="1">
        <v>0.39331018518518518</v>
      </c>
      <c r="T5" s="2">
        <v>0.43055555555555558</v>
      </c>
      <c r="U5" s="104">
        <v>5.3666666666666529</v>
      </c>
      <c r="V5" s="105">
        <v>53.633333333333375</v>
      </c>
      <c r="W5" s="106"/>
      <c r="X5" s="107"/>
      <c r="Y5" s="275"/>
      <c r="Z5" s="276"/>
      <c r="AA5" s="109">
        <f>M5-J5</f>
        <v>-493.34990677439646</v>
      </c>
      <c r="AB5" s="110">
        <f>M5/J5</f>
        <v>0.86295835922933428</v>
      </c>
      <c r="AC5" s="292">
        <f>AB21</f>
        <v>0.86286770634217647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2647</v>
      </c>
      <c r="G6" s="95">
        <f t="shared" si="0"/>
        <v>78139.44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3105.9973924380674</v>
      </c>
      <c r="N6" s="99">
        <f>M6/L6</f>
        <v>182.70572896694514</v>
      </c>
      <c r="O6" s="101">
        <f>L6-I6</f>
        <v>0</v>
      </c>
      <c r="P6" s="102">
        <f>N6-K6</f>
        <v>-29.058976915407783</v>
      </c>
      <c r="Q6" s="103">
        <f>N6/K6</f>
        <v>0.86277705345501876</v>
      </c>
      <c r="R6" s="273"/>
      <c r="S6" s="1">
        <v>0.43402777777777773</v>
      </c>
      <c r="T6" s="2">
        <v>0.46953703703703703</v>
      </c>
      <c r="U6" s="104">
        <v>4.9999999999999023</v>
      </c>
      <c r="V6" s="105">
        <v>51.133333333333383</v>
      </c>
      <c r="W6" s="106">
        <v>0.46953703703703703</v>
      </c>
      <c r="X6" s="107">
        <v>0.51041666666666652</v>
      </c>
      <c r="Y6" s="265"/>
      <c r="Z6" s="266"/>
      <c r="AA6" s="111">
        <f>M6-J6</f>
        <v>-494.00260756193256</v>
      </c>
      <c r="AB6" s="112">
        <f>M6/J6</f>
        <v>0.86277705345501876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3106.3237428318353</v>
      </c>
      <c r="N21" s="139">
        <f>M21/L21</f>
        <v>182.72492604893148</v>
      </c>
      <c r="O21" s="140">
        <f>L21-I21</f>
        <v>0</v>
      </c>
      <c r="P21" s="141">
        <f>N21-K21</f>
        <v>-29.039779833421449</v>
      </c>
      <c r="Q21" s="142">
        <f>N21/K21</f>
        <v>0.86286770634217647</v>
      </c>
      <c r="R21" s="274"/>
      <c r="S21" s="143">
        <f>S5</f>
        <v>0.39331018518518518</v>
      </c>
      <c r="T21" s="144">
        <f>INDEX(T5:T20,COUNTA(T5:T20))</f>
        <v>0.46953703703703703</v>
      </c>
      <c r="U21" s="145"/>
      <c r="V21" s="145"/>
      <c r="W21" s="146"/>
      <c r="X21" s="147"/>
      <c r="Y21" s="261"/>
      <c r="Z21" s="262"/>
      <c r="AA21" s="148">
        <f>M21-J21</f>
        <v>-493.67625716816474</v>
      </c>
      <c r="AB21" s="149">
        <f>M21/J21</f>
        <v>0.86286770634217647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1793</v>
      </c>
      <c r="G22" s="95">
        <f t="shared" ref="G22" si="5">E22*F22</f>
        <v>45972.520000000004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3134.9198640116524</v>
      </c>
      <c r="N22" s="99">
        <f>M22/L22</f>
        <v>284.9927149101502</v>
      </c>
      <c r="O22" s="101">
        <f>L22-I22</f>
        <v>0</v>
      </c>
      <c r="P22" s="102">
        <f>N22-K22</f>
        <v>-42.280012362577054</v>
      </c>
      <c r="Q22" s="103">
        <f>N22/K22</f>
        <v>0.87081107333657015</v>
      </c>
      <c r="R22" s="272">
        <f>Q38</f>
        <v>0.87081107333657015</v>
      </c>
      <c r="S22" s="1">
        <v>0.31527777777777777</v>
      </c>
      <c r="T22" s="2">
        <v>0.33910879629629631</v>
      </c>
      <c r="U22" s="104">
        <v>4.8833333333333506</v>
      </c>
      <c r="V22" s="105">
        <v>34.316666666666706</v>
      </c>
      <c r="W22" s="106"/>
      <c r="X22" s="151"/>
      <c r="Y22" s="275"/>
      <c r="Z22" s="276"/>
      <c r="AA22" s="109">
        <f>M22-J22</f>
        <v>-465.08013598834759</v>
      </c>
      <c r="AB22" s="152">
        <f>M22/J22</f>
        <v>0.87081107333657015</v>
      </c>
      <c r="AC22" s="277">
        <f>AB38</f>
        <v>0.87081107333657015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3134.9198640116524</v>
      </c>
      <c r="N38" s="139">
        <f>M38/L38</f>
        <v>284.9927149101502</v>
      </c>
      <c r="O38" s="140">
        <f>L38-I38</f>
        <v>0</v>
      </c>
      <c r="P38" s="141">
        <f>N38-K38</f>
        <v>-42.280012362577054</v>
      </c>
      <c r="Q38" s="142">
        <f>N38/K38</f>
        <v>0.87081107333657015</v>
      </c>
      <c r="R38" s="274"/>
      <c r="S38" s="143">
        <f>S22</f>
        <v>0.31527777777777777</v>
      </c>
      <c r="T38" s="144">
        <f>INDEX(T22:T37,COUNTA(T22:T37))</f>
        <v>0.33910879629629631</v>
      </c>
      <c r="U38" s="145"/>
      <c r="V38" s="156"/>
      <c r="W38" s="135"/>
      <c r="X38" s="139"/>
      <c r="Y38" s="261"/>
      <c r="Z38" s="262"/>
      <c r="AA38" s="157">
        <f>M38-J38</f>
        <v>-465.08013598834759</v>
      </c>
      <c r="AB38" s="142">
        <f>M38/J38</f>
        <v>0.87081107333657015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3895</v>
      </c>
      <c r="G39" s="159">
        <f t="shared" ref="G39:G41" si="9">E39*F39</f>
        <v>54646.85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2298.6885245901635</v>
      </c>
      <c r="N39" s="163">
        <f>M39/L39</f>
        <v>383.11475409836061</v>
      </c>
      <c r="O39" s="165">
        <f>L39-I39</f>
        <v>0</v>
      </c>
      <c r="P39" s="166">
        <f>N39-K39</f>
        <v>-50.218579234972708</v>
      </c>
      <c r="Q39" s="152">
        <f>N39/K39</f>
        <v>0.88411097099621683</v>
      </c>
      <c r="R39" s="272">
        <f>Q55</f>
        <v>0.88394576526293023</v>
      </c>
      <c r="S39" s="167">
        <v>0.2502314814814815</v>
      </c>
      <c r="T39" s="168">
        <v>0.32083333333333336</v>
      </c>
      <c r="U39" s="169"/>
      <c r="V39" s="170">
        <v>101.66666666666669</v>
      </c>
      <c r="W39" s="168"/>
      <c r="X39" s="171"/>
      <c r="Y39" s="275"/>
      <c r="Z39" s="276"/>
      <c r="AA39" s="109">
        <f>M39-J39</f>
        <v>-301.31147540983648</v>
      </c>
      <c r="AB39" s="152">
        <f>M39/J39</f>
        <v>0.88411097099621672</v>
      </c>
      <c r="AC39" s="277">
        <f>AB55</f>
        <v>0.88394576526293012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2282</v>
      </c>
      <c r="G40" s="95">
        <f t="shared" si="9"/>
        <v>40459.86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2298.6010072747631</v>
      </c>
      <c r="N40" s="99">
        <f>M40/L40</f>
        <v>383.10016787912718</v>
      </c>
      <c r="O40" s="101">
        <f>L40-I40</f>
        <v>0</v>
      </c>
      <c r="P40" s="102">
        <f>N40-K40</f>
        <v>-50.23316545420613</v>
      </c>
      <c r="Q40" s="103">
        <f>N40/K40</f>
        <v>0.88407731049029359</v>
      </c>
      <c r="R40" s="273"/>
      <c r="S40" s="1">
        <v>0.32530092592592591</v>
      </c>
      <c r="T40" s="2">
        <v>0.36666666666666664</v>
      </c>
      <c r="U40" s="104">
        <v>6.4333333333332732</v>
      </c>
      <c r="V40" s="105">
        <v>59.566666666666649</v>
      </c>
      <c r="W40" s="106"/>
      <c r="X40" s="113"/>
      <c r="Y40" s="265"/>
      <c r="Z40" s="266"/>
      <c r="AA40" s="111">
        <f>M40-J40</f>
        <v>-301.39899272523689</v>
      </c>
      <c r="AB40" s="103">
        <f>M40/J40</f>
        <v>0.88407731049029348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2667</v>
      </c>
      <c r="G41" s="95">
        <f t="shared" si="9"/>
        <v>38644.83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2297.4874371859287</v>
      </c>
      <c r="N41" s="99">
        <f>M41/L41</f>
        <v>382.91457286432143</v>
      </c>
      <c r="O41" s="101">
        <f>L41-I41</f>
        <v>0</v>
      </c>
      <c r="P41" s="102">
        <f>N41-K41</f>
        <v>-50.418760469011886</v>
      </c>
      <c r="Q41" s="103">
        <f>N41/K41</f>
        <v>0.88364901430228027</v>
      </c>
      <c r="R41" s="273"/>
      <c r="S41" s="1">
        <v>0.37107638888888889</v>
      </c>
      <c r="T41" s="2">
        <v>0.41944444444444445</v>
      </c>
      <c r="U41" s="104">
        <v>6.3500000000000334</v>
      </c>
      <c r="V41" s="105">
        <v>69.65000000000002</v>
      </c>
      <c r="W41" s="106"/>
      <c r="X41" s="113"/>
      <c r="Y41" s="265"/>
      <c r="Z41" s="266"/>
      <c r="AA41" s="111">
        <f>M41-J41</f>
        <v>-302.51256281407132</v>
      </c>
      <c r="AB41" s="103">
        <f>M41/J41</f>
        <v>0.88364901430228027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6" si="12">J55/I55</f>
        <v>433.33333333333331</v>
      </c>
      <c r="L55" s="137">
        <f t="shared" ref="L55:M55" si="13">AVERAGE(L39:L54)</f>
        <v>6</v>
      </c>
      <c r="M55" s="138">
        <f t="shared" si="13"/>
        <v>2298.2589896836184</v>
      </c>
      <c r="N55" s="139">
        <f>M55/L55</f>
        <v>383.04316494726976</v>
      </c>
      <c r="O55" s="140">
        <f>L55-I55</f>
        <v>0</v>
      </c>
      <c r="P55" s="141">
        <f>N55-K55</f>
        <v>-50.290168386063556</v>
      </c>
      <c r="Q55" s="142">
        <f>N55/K55</f>
        <v>0.88394576526293023</v>
      </c>
      <c r="R55" s="274"/>
      <c r="S55" s="143">
        <f>S39</f>
        <v>0.2502314814814815</v>
      </c>
      <c r="T55" s="144">
        <f>INDEX(T39:T54,COUNTA(T39:T54))</f>
        <v>0.41944444444444445</v>
      </c>
      <c r="U55" s="145"/>
      <c r="V55" s="156"/>
      <c r="W55" s="135"/>
      <c r="X55" s="139"/>
      <c r="Y55" s="261"/>
      <c r="Z55" s="262"/>
      <c r="AA55" s="157">
        <f>M55-J55</f>
        <v>-301.74101031638156</v>
      </c>
      <c r="AB55" s="142">
        <f>M55/J55</f>
        <v>0.88394576526293012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3781</v>
      </c>
      <c r="G56" s="95">
        <f t="shared" ref="G56" si="14">E56*F56</f>
        <v>73313.59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2212.9084701674528</v>
      </c>
      <c r="N56" s="99">
        <f>M56/L56</f>
        <v>368.81807836124216</v>
      </c>
      <c r="O56" s="101">
        <f>L56-I56</f>
        <v>0</v>
      </c>
      <c r="P56" s="102">
        <f>N56-K56</f>
        <v>-47.848588305424528</v>
      </c>
      <c r="Q56" s="103">
        <f>N56/K56</f>
        <v>0.88516338806698114</v>
      </c>
      <c r="R56" s="272">
        <f>Q72</f>
        <v>0.88516338806698114</v>
      </c>
      <c r="S56" s="1">
        <v>0.3420023148148148</v>
      </c>
      <c r="T56" s="2">
        <v>0.41319444444444442</v>
      </c>
      <c r="U56" s="104">
        <v>5.4833333333332845</v>
      </c>
      <c r="V56" s="105">
        <v>102.51666666666665</v>
      </c>
      <c r="W56" s="106"/>
      <c r="X56" s="171"/>
      <c r="Y56" s="275"/>
      <c r="Z56" s="276"/>
      <c r="AA56" s="109">
        <f>M56-J56</f>
        <v>-287.09152983254717</v>
      </c>
      <c r="AB56" s="152">
        <f>M56/J56</f>
        <v>0.88516338806698114</v>
      </c>
      <c r="AC56" s="277">
        <f>AB72</f>
        <v>0.88516338806698114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13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2212.9084701674528</v>
      </c>
      <c r="N72" s="139">
        <f t="shared" ref="N72:N78" si="18">M72/L72</f>
        <v>368.81807836124216</v>
      </c>
      <c r="O72" s="140">
        <f t="shared" ref="O72:O78" si="19">L72-I72</f>
        <v>0</v>
      </c>
      <c r="P72" s="141">
        <f t="shared" ref="P72:P78" si="20">N72-K72</f>
        <v>-47.848588305424528</v>
      </c>
      <c r="Q72" s="142">
        <f t="shared" ref="Q72:Q78" si="21">N72/K72</f>
        <v>0.88516338806698114</v>
      </c>
      <c r="R72" s="274"/>
      <c r="S72" s="143">
        <f>S56</f>
        <v>0.3420023148148148</v>
      </c>
      <c r="T72" s="144">
        <f>INDEX(T56:T71,COUNTA(T56:T71))</f>
        <v>0.41319444444444442</v>
      </c>
      <c r="U72" s="145"/>
      <c r="V72" s="156"/>
      <c r="W72" s="135"/>
      <c r="X72" s="139"/>
      <c r="Y72" s="261"/>
      <c r="Z72" s="262"/>
      <c r="AA72" s="157">
        <f t="shared" ref="AA72:AA78" si="22">M72-J72</f>
        <v>-287.09152983254717</v>
      </c>
      <c r="AB72" s="142">
        <f t="shared" ref="AB72:AB78" si="23">M72/J72</f>
        <v>0.88516338806698114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211</v>
      </c>
      <c r="D73" s="271"/>
      <c r="E73" s="158">
        <v>21.45</v>
      </c>
      <c r="F73" s="87">
        <v>3806</v>
      </c>
      <c r="G73" s="159">
        <f t="shared" ref="G73:G78" si="24">E73*F73</f>
        <v>81638.7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 t="shared" ref="M73:M78" si="25">F73/V73*60</f>
        <v>2940.8886027044437</v>
      </c>
      <c r="N73" s="163">
        <f t="shared" si="18"/>
        <v>735.22215067611091</v>
      </c>
      <c r="O73" s="165">
        <f t="shared" si="19"/>
        <v>0</v>
      </c>
      <c r="P73" s="166">
        <f t="shared" si="20"/>
        <v>-89.777849323889086</v>
      </c>
      <c r="Q73" s="152">
        <f t="shared" si="21"/>
        <v>0.89117836445589205</v>
      </c>
      <c r="R73" s="272">
        <f>Q89</f>
        <v>0.88825613464152797</v>
      </c>
      <c r="S73" s="167">
        <v>0.16690972222222222</v>
      </c>
      <c r="T73" s="168">
        <v>0.22083333333333333</v>
      </c>
      <c r="U73" s="169"/>
      <c r="V73" s="170">
        <v>77.649999999999991</v>
      </c>
      <c r="W73" s="173"/>
      <c r="X73" s="151"/>
      <c r="Y73" s="275"/>
      <c r="Z73" s="276"/>
      <c r="AA73" s="109">
        <f t="shared" si="22"/>
        <v>-359.11139729555634</v>
      </c>
      <c r="AB73" s="152">
        <f t="shared" si="23"/>
        <v>0.89117836445589205</v>
      </c>
      <c r="AC73" s="277">
        <f>AB89</f>
        <v>0.88825613464152797</v>
      </c>
    </row>
    <row r="74" spans="1:29" ht="15.75" customHeight="1">
      <c r="A74" s="281"/>
      <c r="B74" s="92" t="s">
        <v>111</v>
      </c>
      <c r="C74" s="263" t="s">
        <v>113</v>
      </c>
      <c r="D74" s="264"/>
      <c r="E74" s="93">
        <v>21.45</v>
      </c>
      <c r="F74" s="94">
        <v>899</v>
      </c>
      <c r="G74" s="95">
        <f t="shared" si="24"/>
        <v>19283.55</v>
      </c>
      <c r="H74" s="96"/>
      <c r="I74" s="97">
        <v>3</v>
      </c>
      <c r="J74" s="98">
        <v>3300</v>
      </c>
      <c r="K74" s="99">
        <f t="shared" ref="K74:K78" si="26">J74/I74</f>
        <v>1100</v>
      </c>
      <c r="L74" s="100">
        <v>3</v>
      </c>
      <c r="M74" s="98">
        <f t="shared" si="25"/>
        <v>2923.5772357723567</v>
      </c>
      <c r="N74" s="99">
        <f t="shared" si="18"/>
        <v>974.52574525745229</v>
      </c>
      <c r="O74" s="101">
        <f t="shared" si="19"/>
        <v>0</v>
      </c>
      <c r="P74" s="102">
        <f t="shared" si="20"/>
        <v>-125.47425474254771</v>
      </c>
      <c r="Q74" s="103">
        <f t="shared" si="21"/>
        <v>0.885932495688593</v>
      </c>
      <c r="R74" s="273"/>
      <c r="S74" s="1">
        <v>0.22361111111111109</v>
      </c>
      <c r="T74" s="2">
        <v>0.2364236111111111</v>
      </c>
      <c r="U74" s="104">
        <v>3.9999999999999858</v>
      </c>
      <c r="V74" s="105">
        <v>18.450000000000006</v>
      </c>
      <c r="W74" s="106"/>
      <c r="X74" s="107"/>
      <c r="Y74" s="265"/>
      <c r="Z74" s="266"/>
      <c r="AA74" s="111">
        <f t="shared" si="22"/>
        <v>-376.42276422764326</v>
      </c>
      <c r="AB74" s="103">
        <f t="shared" si="23"/>
        <v>0.885932495688593</v>
      </c>
      <c r="AC74" s="278"/>
    </row>
    <row r="75" spans="1:29" ht="15.75" customHeight="1">
      <c r="A75" s="281"/>
      <c r="B75" s="92" t="s">
        <v>111</v>
      </c>
      <c r="C75" s="263" t="s">
        <v>115</v>
      </c>
      <c r="D75" s="264"/>
      <c r="E75" s="93">
        <v>22.28</v>
      </c>
      <c r="F75" s="94">
        <v>1497</v>
      </c>
      <c r="G75" s="95">
        <f t="shared" si="24"/>
        <v>33353.160000000003</v>
      </c>
      <c r="H75" s="96"/>
      <c r="I75" s="97">
        <v>5</v>
      </c>
      <c r="J75" s="98">
        <v>3300</v>
      </c>
      <c r="K75" s="99">
        <f t="shared" si="26"/>
        <v>660</v>
      </c>
      <c r="L75" s="100">
        <v>5</v>
      </c>
      <c r="M75" s="98">
        <f t="shared" si="25"/>
        <v>2930.5057096247929</v>
      </c>
      <c r="N75" s="99">
        <f t="shared" si="18"/>
        <v>586.1011419249586</v>
      </c>
      <c r="O75" s="101">
        <f t="shared" si="19"/>
        <v>0</v>
      </c>
      <c r="P75" s="102">
        <f t="shared" si="20"/>
        <v>-73.898858075041403</v>
      </c>
      <c r="Q75" s="103">
        <f t="shared" si="21"/>
        <v>0.8880320332196342</v>
      </c>
      <c r="R75" s="273"/>
      <c r="S75" s="1">
        <v>0.23982638888888888</v>
      </c>
      <c r="T75" s="2">
        <v>0.26111111111111113</v>
      </c>
      <c r="U75" s="104">
        <v>4.9000000000000066</v>
      </c>
      <c r="V75" s="105">
        <v>30.650000000000034</v>
      </c>
      <c r="W75" s="106"/>
      <c r="X75" s="107"/>
      <c r="Y75" s="265"/>
      <c r="Z75" s="266"/>
      <c r="AA75" s="111">
        <f t="shared" si="22"/>
        <v>-369.49429037520713</v>
      </c>
      <c r="AB75" s="103">
        <f t="shared" si="23"/>
        <v>0.8880320332196342</v>
      </c>
      <c r="AC75" s="278"/>
    </row>
    <row r="76" spans="1:29" ht="15.75" customHeight="1">
      <c r="A76" s="281"/>
      <c r="B76" s="92" t="s">
        <v>111</v>
      </c>
      <c r="C76" s="263" t="s">
        <v>116</v>
      </c>
      <c r="D76" s="264"/>
      <c r="E76" s="93">
        <v>17.89</v>
      </c>
      <c r="F76" s="94">
        <v>3691</v>
      </c>
      <c r="G76" s="95">
        <f t="shared" si="24"/>
        <v>66031.990000000005</v>
      </c>
      <c r="H76" s="96"/>
      <c r="I76" s="97">
        <v>4</v>
      </c>
      <c r="J76" s="98">
        <v>3300</v>
      </c>
      <c r="K76" s="99">
        <f t="shared" si="26"/>
        <v>825</v>
      </c>
      <c r="L76" s="100">
        <v>4</v>
      </c>
      <c r="M76" s="98">
        <f t="shared" si="25"/>
        <v>2933.8926915433835</v>
      </c>
      <c r="N76" s="99">
        <f t="shared" si="18"/>
        <v>733.47317288584588</v>
      </c>
      <c r="O76" s="101">
        <f t="shared" si="19"/>
        <v>0</v>
      </c>
      <c r="P76" s="102">
        <f t="shared" si="20"/>
        <v>-91.526827114154116</v>
      </c>
      <c r="Q76" s="103">
        <f t="shared" si="21"/>
        <v>0.88905839137678289</v>
      </c>
      <c r="R76" s="273"/>
      <c r="S76" s="1">
        <v>0.26458333333333328</v>
      </c>
      <c r="T76" s="2">
        <v>0.31700231481481483</v>
      </c>
      <c r="U76" s="104">
        <v>4.9999999999999023</v>
      </c>
      <c r="V76" s="105">
        <v>75.483333333333434</v>
      </c>
      <c r="W76" s="106"/>
      <c r="X76" s="107"/>
      <c r="Y76" s="265"/>
      <c r="Z76" s="266"/>
      <c r="AA76" s="111">
        <f t="shared" si="22"/>
        <v>-366.10730845661647</v>
      </c>
      <c r="AB76" s="103">
        <f t="shared" si="23"/>
        <v>0.88905839137678289</v>
      </c>
      <c r="AC76" s="278"/>
    </row>
    <row r="77" spans="1:29" ht="15.75" customHeight="1">
      <c r="A77" s="282"/>
      <c r="B77" s="92" t="s">
        <v>111</v>
      </c>
      <c r="C77" s="263" t="s">
        <v>250</v>
      </c>
      <c r="D77" s="264"/>
      <c r="E77" s="93">
        <v>21.45</v>
      </c>
      <c r="F77" s="94">
        <v>5718</v>
      </c>
      <c r="G77" s="95">
        <f t="shared" si="24"/>
        <v>122651.09999999999</v>
      </c>
      <c r="H77" s="113"/>
      <c r="I77" s="97">
        <v>3</v>
      </c>
      <c r="J77" s="98">
        <v>3300</v>
      </c>
      <c r="K77" s="99">
        <f t="shared" si="26"/>
        <v>1100</v>
      </c>
      <c r="L77" s="114">
        <v>3</v>
      </c>
      <c r="M77" s="98">
        <f t="shared" si="25"/>
        <v>2930.2206405693937</v>
      </c>
      <c r="N77" s="99">
        <f t="shared" si="18"/>
        <v>976.74021352313127</v>
      </c>
      <c r="O77" s="101">
        <f t="shared" si="19"/>
        <v>0</v>
      </c>
      <c r="P77" s="102">
        <f t="shared" si="20"/>
        <v>-123.25978647686873</v>
      </c>
      <c r="Q77" s="103">
        <f t="shared" si="21"/>
        <v>0.88794564865739212</v>
      </c>
      <c r="R77" s="273"/>
      <c r="S77" s="1">
        <v>0.32013888888888886</v>
      </c>
      <c r="T77" s="2">
        <v>0.40144675925925927</v>
      </c>
      <c r="U77" s="104">
        <v>4.5166666666666</v>
      </c>
      <c r="V77" s="105">
        <v>117.08333333333339</v>
      </c>
      <c r="W77" s="106"/>
      <c r="X77" s="107"/>
      <c r="Y77" s="265"/>
      <c r="Z77" s="266"/>
      <c r="AA77" s="111">
        <f t="shared" si="22"/>
        <v>-369.77935943060629</v>
      </c>
      <c r="AB77" s="103">
        <f t="shared" si="23"/>
        <v>0.88794564865739201</v>
      </c>
      <c r="AC77" s="278"/>
    </row>
    <row r="78" spans="1:29" ht="15.75" customHeight="1">
      <c r="A78" s="282"/>
      <c r="B78" s="92" t="s">
        <v>111</v>
      </c>
      <c r="C78" s="263" t="s">
        <v>117</v>
      </c>
      <c r="D78" s="264"/>
      <c r="E78" s="93">
        <v>16.66</v>
      </c>
      <c r="F78" s="94">
        <v>6161</v>
      </c>
      <c r="G78" s="115">
        <f t="shared" si="24"/>
        <v>102642.26</v>
      </c>
      <c r="H78" s="116"/>
      <c r="I78" s="97">
        <v>4</v>
      </c>
      <c r="J78" s="98">
        <v>3300</v>
      </c>
      <c r="K78" s="99">
        <f t="shared" si="26"/>
        <v>825</v>
      </c>
      <c r="L78" s="100">
        <v>4</v>
      </c>
      <c r="M78" s="98">
        <f t="shared" si="25"/>
        <v>2928.3865856878806</v>
      </c>
      <c r="N78" s="99">
        <f t="shared" si="18"/>
        <v>732.09664642197015</v>
      </c>
      <c r="O78" s="101">
        <f t="shared" si="19"/>
        <v>0</v>
      </c>
      <c r="P78" s="102">
        <f t="shared" si="20"/>
        <v>-92.903353578029851</v>
      </c>
      <c r="Q78" s="103">
        <f t="shared" si="21"/>
        <v>0.88738987445087292</v>
      </c>
      <c r="R78" s="273"/>
      <c r="S78" s="1">
        <v>0.40486111111111112</v>
      </c>
      <c r="T78" s="2">
        <v>0.49252314814814813</v>
      </c>
      <c r="U78" s="104">
        <v>4.9166666666666625</v>
      </c>
      <c r="V78" s="105">
        <v>126.23333333333329</v>
      </c>
      <c r="W78" s="106"/>
      <c r="X78" s="107"/>
      <c r="Y78" s="265"/>
      <c r="Z78" s="266"/>
      <c r="AA78" s="111">
        <f t="shared" si="22"/>
        <v>-371.6134143121194</v>
      </c>
      <c r="AB78" s="103">
        <f t="shared" si="23"/>
        <v>0.88738987445087292</v>
      </c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7">AVERAGE(I73:I88)</f>
        <v>3.8333333333333335</v>
      </c>
      <c r="J89" s="138">
        <f t="shared" si="27"/>
        <v>3300</v>
      </c>
      <c r="K89" s="139">
        <f t="shared" ref="K89" si="28">J89/I89</f>
        <v>860.86956521739125</v>
      </c>
      <c r="L89" s="137">
        <f t="shared" ref="L89:M89" si="29">AVERAGE(L73:L88)</f>
        <v>3.8333333333333335</v>
      </c>
      <c r="M89" s="138">
        <f t="shared" si="29"/>
        <v>2931.2452443170423</v>
      </c>
      <c r="N89" s="139">
        <f>M89/L89</f>
        <v>764.67267243053277</v>
      </c>
      <c r="O89" s="140">
        <f>L89-I89</f>
        <v>0</v>
      </c>
      <c r="P89" s="141">
        <f>N89-K89</f>
        <v>-96.196892786858484</v>
      </c>
      <c r="Q89" s="142">
        <f>N89/K89</f>
        <v>0.88825613464152797</v>
      </c>
      <c r="R89" s="274"/>
      <c r="S89" s="143">
        <f>S73</f>
        <v>0.16690972222222222</v>
      </c>
      <c r="T89" s="144">
        <f>INDEX(T73:T88,COUNTA(T73:T88))</f>
        <v>0.49252314814814813</v>
      </c>
      <c r="U89" s="145"/>
      <c r="V89" s="156"/>
      <c r="W89" s="89"/>
      <c r="X89" s="91"/>
      <c r="Y89" s="261"/>
      <c r="Z89" s="262"/>
      <c r="AA89" s="157">
        <f>M89-J89</f>
        <v>-368.75475568295769</v>
      </c>
      <c r="AB89" s="142">
        <f>M89/J89</f>
        <v>0.88825613464152797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2115</v>
      </c>
      <c r="G90" s="159">
        <f t="shared" ref="G90:G93" si="30">E90*F90</f>
        <v>38450.699999999997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3091.3520097442124</v>
      </c>
      <c r="N90" s="163">
        <f>M90/L90</f>
        <v>1030.4506699147375</v>
      </c>
      <c r="O90" s="165">
        <f>L90-I90</f>
        <v>0</v>
      </c>
      <c r="P90" s="166">
        <f>N90-K90</f>
        <v>-169.54933008526245</v>
      </c>
      <c r="Q90" s="152">
        <f>N90/K90</f>
        <v>0.85870889159561459</v>
      </c>
      <c r="R90" s="272">
        <f>Q106</f>
        <v>0.8659487395715687</v>
      </c>
      <c r="S90" s="167">
        <v>0.16666666666666666</v>
      </c>
      <c r="T90" s="168">
        <v>0.19517361111111112</v>
      </c>
      <c r="U90" s="169"/>
      <c r="V90" s="170">
        <v>41.050000000000026</v>
      </c>
      <c r="W90" s="173"/>
      <c r="X90" s="151"/>
      <c r="Y90" s="275"/>
      <c r="Z90" s="276"/>
      <c r="AA90" s="109">
        <f>M90-J90</f>
        <v>-508.64799025578759</v>
      </c>
      <c r="AB90" s="152">
        <f>M90/J90</f>
        <v>0.85870889159561459</v>
      </c>
      <c r="AC90" s="277">
        <f>AB106</f>
        <v>0.8659487395715687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2925</v>
      </c>
      <c r="G91" s="95">
        <f t="shared" si="30"/>
        <v>53176.5</v>
      </c>
      <c r="H91" s="96"/>
      <c r="I91" s="97">
        <v>3</v>
      </c>
      <c r="J91" s="98">
        <v>3600</v>
      </c>
      <c r="K91" s="99">
        <f t="shared" ref="K91:K127" si="31">J91/I91</f>
        <v>1200</v>
      </c>
      <c r="L91" s="100">
        <v>3</v>
      </c>
      <c r="M91" s="98">
        <f>F91/V91*60</f>
        <v>3095.2380952380936</v>
      </c>
      <c r="N91" s="99">
        <f>M91/L91</f>
        <v>1031.7460317460311</v>
      </c>
      <c r="O91" s="101">
        <f>L91-I91</f>
        <v>0</v>
      </c>
      <c r="P91" s="102">
        <f>N91-K91</f>
        <v>-168.25396825396888</v>
      </c>
      <c r="Q91" s="103">
        <f>N91/K91</f>
        <v>0.85978835978835921</v>
      </c>
      <c r="R91" s="273"/>
      <c r="S91" s="1">
        <v>0.20784722222222221</v>
      </c>
      <c r="T91" s="2">
        <v>0.24722222222222223</v>
      </c>
      <c r="U91" s="104">
        <v>18.249999999999975</v>
      </c>
      <c r="V91" s="105">
        <v>56.700000000000031</v>
      </c>
      <c r="W91" s="106"/>
      <c r="X91" s="107"/>
      <c r="Y91" s="265"/>
      <c r="Z91" s="266"/>
      <c r="AA91" s="111">
        <f>M91-J91</f>
        <v>-504.76190476190641</v>
      </c>
      <c r="AB91" s="103">
        <f>M91/J91</f>
        <v>0.85978835978835932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7636</v>
      </c>
      <c r="G92" s="95">
        <f t="shared" si="30"/>
        <v>109042.08</v>
      </c>
      <c r="H92" s="96"/>
      <c r="I92" s="97">
        <v>3</v>
      </c>
      <c r="J92" s="98">
        <v>3600</v>
      </c>
      <c r="K92" s="99">
        <f t="shared" si="31"/>
        <v>1200</v>
      </c>
      <c r="L92" s="100">
        <v>3</v>
      </c>
      <c r="M92" s="98">
        <f>F92/V92*60</f>
        <v>3098.117885720726</v>
      </c>
      <c r="N92" s="99">
        <f>M92/L92</f>
        <v>1032.7059619069087</v>
      </c>
      <c r="O92" s="101">
        <f>L92-I92</f>
        <v>0</v>
      </c>
      <c r="P92" s="102">
        <f>N92-K92</f>
        <v>-167.29403809309133</v>
      </c>
      <c r="Q92" s="103">
        <f>N92/K92</f>
        <v>0.86058830158909061</v>
      </c>
      <c r="R92" s="273"/>
      <c r="S92" s="1">
        <v>0.25771990740740741</v>
      </c>
      <c r="T92" s="2">
        <v>0.36041666666666666</v>
      </c>
      <c r="U92" s="104">
        <v>15.116666666666658</v>
      </c>
      <c r="V92" s="105">
        <v>147.88333333333333</v>
      </c>
      <c r="W92" s="106"/>
      <c r="X92" s="107"/>
      <c r="Y92" s="265"/>
      <c r="Z92" s="266"/>
      <c r="AA92" s="111">
        <f>M92-J92</f>
        <v>-501.88211427927399</v>
      </c>
      <c r="AB92" s="103">
        <f>M92/J92</f>
        <v>0.86058830158909061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6545</v>
      </c>
      <c r="G93" s="95">
        <f t="shared" si="30"/>
        <v>91826.349999999991</v>
      </c>
      <c r="H93" s="96"/>
      <c r="I93" s="97">
        <v>3</v>
      </c>
      <c r="J93" s="98">
        <v>3000</v>
      </c>
      <c r="K93" s="99">
        <f t="shared" si="31"/>
        <v>1000</v>
      </c>
      <c r="L93" s="100">
        <v>3</v>
      </c>
      <c r="M93" s="98">
        <f>F93/V93*60</f>
        <v>2665.3846153846175</v>
      </c>
      <c r="N93" s="99">
        <f>M93/L93</f>
        <v>888.46153846153913</v>
      </c>
      <c r="O93" s="101">
        <f>L93-I93</f>
        <v>0</v>
      </c>
      <c r="P93" s="102">
        <f>N93-K93</f>
        <v>-111.53846153846087</v>
      </c>
      <c r="Q93" s="103">
        <f>N93/K93</f>
        <v>0.88846153846153908</v>
      </c>
      <c r="R93" s="273"/>
      <c r="S93" s="1">
        <v>0.37152777777777785</v>
      </c>
      <c r="T93" s="2">
        <v>0.47384259259259259</v>
      </c>
      <c r="U93" s="104">
        <v>16.000000000000103</v>
      </c>
      <c r="V93" s="105">
        <v>147.33333333333323</v>
      </c>
      <c r="W93" s="106"/>
      <c r="X93" s="107"/>
      <c r="Y93" s="265"/>
      <c r="Z93" s="266"/>
      <c r="AA93" s="111">
        <f>M93-J93</f>
        <v>-334.61538461538248</v>
      </c>
      <c r="AB93" s="103">
        <f>M93/J93</f>
        <v>0.88846153846153919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2">AVERAGE(I90:I105)</f>
        <v>3</v>
      </c>
      <c r="J106" s="138">
        <f t="shared" si="32"/>
        <v>3450</v>
      </c>
      <c r="K106" s="139">
        <f t="shared" ref="K106" si="33">J106/I106</f>
        <v>1150</v>
      </c>
      <c r="L106" s="137">
        <f t="shared" ref="L106:M106" si="34">AVERAGE(L90:L105)</f>
        <v>3</v>
      </c>
      <c r="M106" s="138">
        <f t="shared" si="34"/>
        <v>2987.523151521912</v>
      </c>
      <c r="N106" s="139">
        <f t="shared" ref="N106:N112" si="35">M106/L106</f>
        <v>995.84105050730398</v>
      </c>
      <c r="O106" s="140">
        <f t="shared" ref="O106:O112" si="36">L106-I106</f>
        <v>0</v>
      </c>
      <c r="P106" s="141">
        <f t="shared" ref="P106:P112" si="37">N106-K106</f>
        <v>-154.15894949269602</v>
      </c>
      <c r="Q106" s="142">
        <f t="shared" ref="Q106:Q112" si="38">N106/K106</f>
        <v>0.8659487395715687</v>
      </c>
      <c r="R106" s="274"/>
      <c r="S106" s="143">
        <f>S90</f>
        <v>0.16666666666666666</v>
      </c>
      <c r="T106" s="144">
        <f>INDEX(T90:T105,COUNTA(T90:T105))</f>
        <v>0.47384259259259259</v>
      </c>
      <c r="U106" s="145"/>
      <c r="V106" s="156"/>
      <c r="W106" s="89"/>
      <c r="X106" s="91"/>
      <c r="Y106" s="261"/>
      <c r="Z106" s="262"/>
      <c r="AA106" s="157">
        <f t="shared" ref="AA106:AA112" si="39">M106-J106</f>
        <v>-462.47684847808796</v>
      </c>
      <c r="AB106" s="142">
        <f t="shared" ref="AB106:AB112" si="40">M106/J106</f>
        <v>0.8659487395715687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2212</v>
      </c>
      <c r="G107" s="159">
        <f t="shared" ref="G107:G112" si="41">E107*F107</f>
        <v>55366.36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2">F107/V107*60</f>
        <v>2900.9836065573772</v>
      </c>
      <c r="N107" s="163">
        <f t="shared" si="35"/>
        <v>725.24590163934431</v>
      </c>
      <c r="O107" s="165">
        <f t="shared" si="36"/>
        <v>0</v>
      </c>
      <c r="P107" s="166">
        <f t="shared" si="37"/>
        <v>-99.754098360655689</v>
      </c>
      <c r="Q107" s="152">
        <f t="shared" si="38"/>
        <v>0.87908594138102336</v>
      </c>
      <c r="R107" s="272">
        <f>Q123</f>
        <v>0.88271065258328774</v>
      </c>
      <c r="S107" s="167">
        <v>0.16684027777777777</v>
      </c>
      <c r="T107" s="168">
        <v>0.1986111111111111</v>
      </c>
      <c r="U107" s="169"/>
      <c r="V107" s="170">
        <v>45.75</v>
      </c>
      <c r="W107" s="168"/>
      <c r="X107" s="171"/>
      <c r="Y107" s="275"/>
      <c r="Z107" s="276"/>
      <c r="AA107" s="109">
        <f t="shared" si="39"/>
        <v>-399.01639344262276</v>
      </c>
      <c r="AB107" s="152">
        <f t="shared" si="40"/>
        <v>0.87908594138102336</v>
      </c>
      <c r="AC107" s="277">
        <f>AB123</f>
        <v>0.88271065258328762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1988</v>
      </c>
      <c r="G108" s="95">
        <f t="shared" si="41"/>
        <v>50594.6</v>
      </c>
      <c r="H108" s="96"/>
      <c r="I108" s="97">
        <v>4</v>
      </c>
      <c r="J108" s="98">
        <v>3300</v>
      </c>
      <c r="K108" s="99">
        <f t="shared" si="31"/>
        <v>825</v>
      </c>
      <c r="L108" s="100">
        <v>4</v>
      </c>
      <c r="M108" s="98">
        <f t="shared" si="42"/>
        <v>2902.1897810218989</v>
      </c>
      <c r="N108" s="99">
        <f t="shared" si="35"/>
        <v>725.54744525547471</v>
      </c>
      <c r="O108" s="101">
        <f t="shared" si="36"/>
        <v>0</v>
      </c>
      <c r="P108" s="102">
        <f t="shared" si="37"/>
        <v>-99.452554744525287</v>
      </c>
      <c r="Q108" s="103">
        <f t="shared" si="38"/>
        <v>0.87945144879451476</v>
      </c>
      <c r="R108" s="273"/>
      <c r="S108" s="1">
        <v>0.21111111111111111</v>
      </c>
      <c r="T108" s="2">
        <v>0.23965277777777777</v>
      </c>
      <c r="U108" s="104">
        <v>18.000000000000014</v>
      </c>
      <c r="V108" s="105">
        <v>41.099999999999987</v>
      </c>
      <c r="W108" s="106"/>
      <c r="X108" s="113"/>
      <c r="Y108" s="265"/>
      <c r="Z108" s="266"/>
      <c r="AA108" s="111">
        <f t="shared" si="39"/>
        <v>-397.81021897810115</v>
      </c>
      <c r="AB108" s="103">
        <f t="shared" si="40"/>
        <v>0.87945144879451476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637</v>
      </c>
      <c r="G109" s="95">
        <f t="shared" si="41"/>
        <v>17027.010000000002</v>
      </c>
      <c r="H109" s="96"/>
      <c r="I109" s="97">
        <v>4</v>
      </c>
      <c r="J109" s="98">
        <v>3300</v>
      </c>
      <c r="K109" s="99">
        <f t="shared" si="31"/>
        <v>825</v>
      </c>
      <c r="L109" s="100">
        <v>4</v>
      </c>
      <c r="M109" s="98">
        <f t="shared" si="42"/>
        <v>2899.1150442477797</v>
      </c>
      <c r="N109" s="99">
        <f t="shared" si="35"/>
        <v>724.77876106194492</v>
      </c>
      <c r="O109" s="101">
        <f t="shared" si="36"/>
        <v>0</v>
      </c>
      <c r="P109" s="102">
        <f t="shared" si="37"/>
        <v>-100.22123893805508</v>
      </c>
      <c r="Q109" s="103">
        <f t="shared" si="38"/>
        <v>0.87851971037811505</v>
      </c>
      <c r="R109" s="273"/>
      <c r="S109" s="1">
        <v>0.25069444444444444</v>
      </c>
      <c r="T109" s="2">
        <v>0.25984953703703706</v>
      </c>
      <c r="U109" s="104">
        <v>15.900000000000007</v>
      </c>
      <c r="V109" s="105">
        <v>13.183333333333369</v>
      </c>
      <c r="W109" s="106"/>
      <c r="X109" s="113"/>
      <c r="Y109" s="265"/>
      <c r="Z109" s="266"/>
      <c r="AA109" s="111">
        <f t="shared" si="39"/>
        <v>-400.88495575222032</v>
      </c>
      <c r="AB109" s="103">
        <f t="shared" si="40"/>
        <v>0.87851971037811505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2896</v>
      </c>
      <c r="G110" s="95">
        <f t="shared" si="41"/>
        <v>86880</v>
      </c>
      <c r="H110" s="96"/>
      <c r="I110" s="97">
        <v>4</v>
      </c>
      <c r="J110" s="98">
        <v>3000</v>
      </c>
      <c r="K110" s="99">
        <f t="shared" si="31"/>
        <v>750</v>
      </c>
      <c r="L110" s="100">
        <v>4</v>
      </c>
      <c r="M110" s="98">
        <f t="shared" si="42"/>
        <v>2676.6623876765107</v>
      </c>
      <c r="N110" s="99">
        <f t="shared" si="35"/>
        <v>669.16559691912767</v>
      </c>
      <c r="O110" s="101">
        <f t="shared" si="36"/>
        <v>0</v>
      </c>
      <c r="P110" s="102">
        <f t="shared" si="37"/>
        <v>-80.834403080872335</v>
      </c>
      <c r="Q110" s="103">
        <f t="shared" si="38"/>
        <v>0.89222079589217018</v>
      </c>
      <c r="R110" s="273"/>
      <c r="S110" s="1">
        <v>0.27297453703703706</v>
      </c>
      <c r="T110" s="2">
        <v>0.31805555555555554</v>
      </c>
      <c r="U110" s="104">
        <v>18.899999999999999</v>
      </c>
      <c r="V110" s="105">
        <v>64.916666666666615</v>
      </c>
      <c r="W110" s="106"/>
      <c r="X110" s="107"/>
      <c r="Y110" s="265"/>
      <c r="Z110" s="266"/>
      <c r="AA110" s="111">
        <f t="shared" si="39"/>
        <v>-323.33761232348934</v>
      </c>
      <c r="AB110" s="103">
        <f t="shared" si="40"/>
        <v>0.89222079589217018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2323</v>
      </c>
      <c r="G111" s="95">
        <f t="shared" si="41"/>
        <v>57656.86</v>
      </c>
      <c r="H111" s="113"/>
      <c r="I111" s="97">
        <v>4</v>
      </c>
      <c r="J111" s="98">
        <v>3300</v>
      </c>
      <c r="K111" s="99">
        <f t="shared" si="31"/>
        <v>825</v>
      </c>
      <c r="L111" s="114">
        <v>4</v>
      </c>
      <c r="M111" s="98">
        <f t="shared" si="42"/>
        <v>2893.7024221453357</v>
      </c>
      <c r="N111" s="99">
        <f t="shared" si="35"/>
        <v>723.42560553633393</v>
      </c>
      <c r="O111" s="101">
        <f t="shared" si="36"/>
        <v>0</v>
      </c>
      <c r="P111" s="102">
        <f t="shared" si="37"/>
        <v>-101.57439446366607</v>
      </c>
      <c r="Q111" s="103">
        <f t="shared" si="38"/>
        <v>0.87687952186222295</v>
      </c>
      <c r="R111" s="273"/>
      <c r="S111" s="1">
        <v>0.32847222222222228</v>
      </c>
      <c r="T111" s="2">
        <v>0.36192129629629627</v>
      </c>
      <c r="U111" s="104">
        <v>15.000000000000107</v>
      </c>
      <c r="V111" s="105">
        <v>48.166666666666551</v>
      </c>
      <c r="W111" s="106"/>
      <c r="X111" s="107"/>
      <c r="Y111" s="265"/>
      <c r="Z111" s="266"/>
      <c r="AA111" s="111">
        <f t="shared" si="39"/>
        <v>-406.29757785466427</v>
      </c>
      <c r="AB111" s="103">
        <f t="shared" si="40"/>
        <v>0.87687952186222295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3941</v>
      </c>
      <c r="G112" s="115">
        <f t="shared" si="41"/>
        <v>118230</v>
      </c>
      <c r="H112" s="116"/>
      <c r="I112" s="97">
        <v>3</v>
      </c>
      <c r="J112" s="98">
        <v>3000</v>
      </c>
      <c r="K112" s="99">
        <f t="shared" si="31"/>
        <v>1000</v>
      </c>
      <c r="L112" s="100">
        <v>3</v>
      </c>
      <c r="M112" s="98">
        <f t="shared" si="42"/>
        <v>2675.3912879502204</v>
      </c>
      <c r="N112" s="99">
        <f t="shared" si="35"/>
        <v>891.79709598340685</v>
      </c>
      <c r="O112" s="101">
        <f t="shared" si="36"/>
        <v>0</v>
      </c>
      <c r="P112" s="102">
        <f t="shared" si="37"/>
        <v>-108.20290401659315</v>
      </c>
      <c r="Q112" s="103">
        <f t="shared" si="38"/>
        <v>0.89179709598340684</v>
      </c>
      <c r="R112" s="273"/>
      <c r="S112" s="1">
        <v>0.37222222222222229</v>
      </c>
      <c r="T112" s="2">
        <v>0.43359953703703702</v>
      </c>
      <c r="U112" s="104">
        <v>14.833333333333467</v>
      </c>
      <c r="V112" s="105">
        <v>88.383333333333212</v>
      </c>
      <c r="W112" s="106"/>
      <c r="X112" s="4"/>
      <c r="Y112" s="265"/>
      <c r="Z112" s="266"/>
      <c r="AA112" s="111">
        <f t="shared" si="39"/>
        <v>-324.60871204977957</v>
      </c>
      <c r="AB112" s="103">
        <f t="shared" si="40"/>
        <v>0.89179709598340684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3.8333333333333335</v>
      </c>
      <c r="J123" s="138">
        <f t="shared" si="43"/>
        <v>3200</v>
      </c>
      <c r="K123" s="139">
        <f t="shared" ref="K123" si="44">J123/I123</f>
        <v>834.78260869565213</v>
      </c>
      <c r="L123" s="137">
        <f t="shared" ref="L123:M123" si="45">AVERAGE(L107:L122)</f>
        <v>3.8333333333333335</v>
      </c>
      <c r="M123" s="138">
        <f t="shared" si="45"/>
        <v>2824.6740882665204</v>
      </c>
      <c r="N123" s="139">
        <f>M123/L123</f>
        <v>736.87150128691837</v>
      </c>
      <c r="O123" s="140">
        <f>L123-I123</f>
        <v>0</v>
      </c>
      <c r="P123" s="141">
        <f>N123-K123</f>
        <v>-97.911107408733756</v>
      </c>
      <c r="Q123" s="142">
        <f>N123/K123</f>
        <v>0.88271065258328774</v>
      </c>
      <c r="R123" s="274"/>
      <c r="S123" s="143">
        <f>S107</f>
        <v>0.16684027777777777</v>
      </c>
      <c r="T123" s="144">
        <f>INDEX(T107:T122,COUNTA(T107:T122))</f>
        <v>0.43359953703703702</v>
      </c>
      <c r="U123" s="145"/>
      <c r="V123" s="156"/>
      <c r="W123" s="135"/>
      <c r="X123" s="139"/>
      <c r="Y123" s="261"/>
      <c r="Z123" s="262"/>
      <c r="AA123" s="157">
        <f>M123-J123</f>
        <v>-375.32591173347964</v>
      </c>
      <c r="AB123" s="142">
        <f>M123/J123</f>
        <v>0.88271065258328762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741</v>
      </c>
      <c r="G124" s="159">
        <f t="shared" ref="G124:G127" si="46">E124*F124</f>
        <v>9944.2199999999993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3160.6635071090254</v>
      </c>
      <c r="N124" s="163">
        <f>M124/L124</f>
        <v>526.77725118483761</v>
      </c>
      <c r="O124" s="165">
        <f>L124-I124</f>
        <v>0</v>
      </c>
      <c r="P124" s="166">
        <f>N124-K124</f>
        <v>-73.22274881516239</v>
      </c>
      <c r="Q124" s="152">
        <f>N124/K124</f>
        <v>0.87796208530806263</v>
      </c>
      <c r="R124" s="272">
        <f>Q140</f>
        <v>0.86879322650948321</v>
      </c>
      <c r="S124" s="167">
        <v>0.70833333333333337</v>
      </c>
      <c r="T124" s="168">
        <v>0.71810185185185182</v>
      </c>
      <c r="U124" s="169"/>
      <c r="V124" s="170">
        <v>14.066666666666574</v>
      </c>
      <c r="W124" s="168"/>
      <c r="X124" s="171"/>
      <c r="Y124" s="275"/>
      <c r="Z124" s="276"/>
      <c r="AA124" s="109">
        <f>M124-J124</f>
        <v>-439.33649289097457</v>
      </c>
      <c r="AB124" s="152">
        <f>M124/J124</f>
        <v>0.87796208530806263</v>
      </c>
      <c r="AC124" s="277">
        <f>AB140</f>
        <v>0.86879322650948321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2082</v>
      </c>
      <c r="G125" s="95">
        <f t="shared" si="46"/>
        <v>53382.48</v>
      </c>
      <c r="H125" s="96"/>
      <c r="I125" s="97">
        <v>11</v>
      </c>
      <c r="J125" s="98">
        <v>3600</v>
      </c>
      <c r="K125" s="99">
        <f t="shared" si="31"/>
        <v>327.27272727272725</v>
      </c>
      <c r="L125" s="100">
        <v>11</v>
      </c>
      <c r="M125" s="98">
        <f>F125/V125*60</f>
        <v>3133.4448160535162</v>
      </c>
      <c r="N125" s="99">
        <f>M125/L125</f>
        <v>284.85861964122876</v>
      </c>
      <c r="O125" s="101">
        <f>L125-I125</f>
        <v>0</v>
      </c>
      <c r="P125" s="102">
        <f>N125-K125</f>
        <v>-42.414107631498496</v>
      </c>
      <c r="Q125" s="103">
        <f>N125/K125</f>
        <v>0.8704013377926435</v>
      </c>
      <c r="R125" s="273"/>
      <c r="S125" s="1">
        <v>0.72370370370370374</v>
      </c>
      <c r="T125" s="2">
        <v>0.75138888888888888</v>
      </c>
      <c r="U125" s="104">
        <v>8.0666666666667552</v>
      </c>
      <c r="V125" s="105">
        <v>39.86666666666661</v>
      </c>
      <c r="W125" s="106"/>
      <c r="X125" s="113"/>
      <c r="Y125" s="265"/>
      <c r="Z125" s="266"/>
      <c r="AA125" s="111">
        <f>M125-J125</f>
        <v>-466.55518394648379</v>
      </c>
      <c r="AB125" s="103">
        <f>M125/J125</f>
        <v>0.87040133779264339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2481</v>
      </c>
      <c r="G126" s="95">
        <f t="shared" si="46"/>
        <v>73239.12</v>
      </c>
      <c r="H126" s="96"/>
      <c r="I126" s="97">
        <v>17</v>
      </c>
      <c r="J126" s="98">
        <v>3600</v>
      </c>
      <c r="K126" s="99">
        <f t="shared" si="31"/>
        <v>211.76470588235293</v>
      </c>
      <c r="L126" s="100">
        <v>17</v>
      </c>
      <c r="M126" s="98">
        <f>F126/V126*60</f>
        <v>3106.6434782608749</v>
      </c>
      <c r="N126" s="99">
        <f>M126/L126</f>
        <v>182.74373401534558</v>
      </c>
      <c r="O126" s="101">
        <f>L126-I126</f>
        <v>0</v>
      </c>
      <c r="P126" s="102">
        <f>N126-K126</f>
        <v>-29.020971867007347</v>
      </c>
      <c r="Q126" s="103">
        <f>N126/K126</f>
        <v>0.86295652173913195</v>
      </c>
      <c r="R126" s="273"/>
      <c r="S126" s="1">
        <v>0.75561342592592595</v>
      </c>
      <c r="T126" s="2">
        <v>0.78888888888888886</v>
      </c>
      <c r="U126" s="104">
        <v>6.0833333333333783</v>
      </c>
      <c r="V126" s="105">
        <v>47.916666666666586</v>
      </c>
      <c r="W126" s="106"/>
      <c r="X126" s="113"/>
      <c r="Y126" s="265"/>
      <c r="Z126" s="266"/>
      <c r="AA126" s="111">
        <f>M126-J126</f>
        <v>-493.35652173912513</v>
      </c>
      <c r="AB126" s="103">
        <f>M126/J126</f>
        <v>0.86295652173913195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2538</v>
      </c>
      <c r="G127" s="95">
        <f t="shared" si="46"/>
        <v>75759.3</v>
      </c>
      <c r="H127" s="96"/>
      <c r="I127" s="97">
        <v>17</v>
      </c>
      <c r="J127" s="98">
        <v>3600</v>
      </c>
      <c r="K127" s="99">
        <f t="shared" si="31"/>
        <v>211.76470588235293</v>
      </c>
      <c r="L127" s="100">
        <v>17</v>
      </c>
      <c r="M127" s="98">
        <f>F127/V127*60</f>
        <v>3109.8706603131427</v>
      </c>
      <c r="N127" s="99">
        <f>M127/L127</f>
        <v>182.93356825371427</v>
      </c>
      <c r="O127" s="101">
        <f>L127-I127</f>
        <v>0</v>
      </c>
      <c r="P127" s="102">
        <f>N127-K127</f>
        <v>-28.831137628638658</v>
      </c>
      <c r="Q127" s="103">
        <f>N127/K127</f>
        <v>0.86385296119809518</v>
      </c>
      <c r="R127" s="273"/>
      <c r="S127" s="1">
        <v>0.79238425925925926</v>
      </c>
      <c r="T127" s="2">
        <v>0.82638888888888884</v>
      </c>
      <c r="U127" s="104">
        <v>5.0333333333333741</v>
      </c>
      <c r="V127" s="105">
        <v>48.966666666666598</v>
      </c>
      <c r="W127" s="106"/>
      <c r="X127" s="107"/>
      <c r="Y127" s="265"/>
      <c r="Z127" s="266"/>
      <c r="AA127" s="111">
        <f>M127-J127</f>
        <v>-490.12933968685729</v>
      </c>
      <c r="AB127" s="103">
        <f>M127/J127</f>
        <v>0.86385296119809518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7">AVERAGE(I124:I139)</f>
        <v>12.75</v>
      </c>
      <c r="J140" s="138">
        <f t="shared" si="47"/>
        <v>3600</v>
      </c>
      <c r="K140" s="139">
        <f t="shared" ref="K140" si="48">J140/I140</f>
        <v>282.35294117647061</v>
      </c>
      <c r="L140" s="137">
        <f t="shared" ref="L140:M140" si="49">AVERAGE(L124:L139)</f>
        <v>12.75</v>
      </c>
      <c r="M140" s="138">
        <f t="shared" si="49"/>
        <v>3127.6556154341397</v>
      </c>
      <c r="N140" s="139">
        <f>M140/L140</f>
        <v>245.30632277914822</v>
      </c>
      <c r="O140" s="140">
        <f>L140-I140</f>
        <v>0</v>
      </c>
      <c r="P140" s="141">
        <f>N140-K140</f>
        <v>-37.046618397322391</v>
      </c>
      <c r="Q140" s="142">
        <f>N140/K140</f>
        <v>0.86879322650948321</v>
      </c>
      <c r="R140" s="274"/>
      <c r="S140" s="143">
        <f>S124</f>
        <v>0.70833333333333337</v>
      </c>
      <c r="T140" s="144">
        <f>INDEX(T124:T139,COUNTA(T124:T139))</f>
        <v>0.82638888888888884</v>
      </c>
      <c r="U140" s="145"/>
      <c r="V140" s="156"/>
      <c r="W140" s="135"/>
      <c r="X140" s="139"/>
      <c r="Y140" s="261"/>
      <c r="Z140" s="262"/>
      <c r="AA140" s="157">
        <f>M140-J140</f>
        <v>-472.34438456586031</v>
      </c>
      <c r="AB140" s="142">
        <f>M140/J140</f>
        <v>0.86879322650948321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1408</v>
      </c>
      <c r="G141" s="159">
        <f t="shared" ref="G141:G144" si="50">E141*F141</f>
        <v>38832.639999999999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2627.6827371695254</v>
      </c>
      <c r="N141" s="163">
        <f>M141/L141</f>
        <v>656.92068429238134</v>
      </c>
      <c r="O141" s="165">
        <f>L141-I141</f>
        <v>0</v>
      </c>
      <c r="P141" s="166">
        <f>N141-K141</f>
        <v>-93.079315707618662</v>
      </c>
      <c r="Q141" s="152">
        <f>N141/K141</f>
        <v>0.87589424572317509</v>
      </c>
      <c r="R141" s="272">
        <f>Q157</f>
        <v>0.88256635368449832</v>
      </c>
      <c r="S141" s="167">
        <v>0.70833333333333337</v>
      </c>
      <c r="T141" s="168">
        <v>0.7306597222222222</v>
      </c>
      <c r="U141" s="169"/>
      <c r="V141" s="170">
        <v>32.149999999999906</v>
      </c>
      <c r="W141" s="173"/>
      <c r="X141" s="151"/>
      <c r="Y141" s="275"/>
      <c r="Z141" s="276"/>
      <c r="AA141" s="109">
        <f>M141-J141</f>
        <v>-372.31726283047465</v>
      </c>
      <c r="AB141" s="152">
        <f>M141/J141</f>
        <v>0.87589424572317509</v>
      </c>
      <c r="AC141" s="277">
        <f>AB157</f>
        <v>0.88256635368449843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1162</v>
      </c>
      <c r="G142" s="95">
        <f t="shared" si="50"/>
        <v>28062.3</v>
      </c>
      <c r="H142" s="96"/>
      <c r="I142" s="97">
        <v>4</v>
      </c>
      <c r="J142" s="98">
        <v>3000</v>
      </c>
      <c r="K142" s="99">
        <f t="shared" ref="K142:K144" si="51">J142/I142</f>
        <v>750</v>
      </c>
      <c r="L142" s="100">
        <v>4</v>
      </c>
      <c r="M142" s="98">
        <f>F142/V142*60</f>
        <v>2629.2897548711567</v>
      </c>
      <c r="N142" s="99">
        <f>M142/L142</f>
        <v>657.32243871778917</v>
      </c>
      <c r="O142" s="101">
        <f>L142-I142</f>
        <v>0</v>
      </c>
      <c r="P142" s="102">
        <f>N142-K142</f>
        <v>-92.677561282210831</v>
      </c>
      <c r="Q142" s="103">
        <f>N142/K142</f>
        <v>0.87642991829038552</v>
      </c>
      <c r="R142" s="273"/>
      <c r="S142" s="1">
        <v>0.73575231481481485</v>
      </c>
      <c r="T142" s="2">
        <v>0.75416666666666665</v>
      </c>
      <c r="U142" s="104">
        <v>7.3333333333334139</v>
      </c>
      <c r="V142" s="105">
        <v>26.516666666666602</v>
      </c>
      <c r="W142" s="106"/>
      <c r="X142" s="107"/>
      <c r="Y142" s="265"/>
      <c r="Z142" s="266"/>
      <c r="AA142" s="111">
        <f>M142-J142</f>
        <v>-370.71024512884333</v>
      </c>
      <c r="AB142" s="103">
        <f>M142/J142</f>
        <v>0.87642991829038552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4444</v>
      </c>
      <c r="G143" s="95">
        <f t="shared" si="50"/>
        <v>74214.8</v>
      </c>
      <c r="H143" s="96"/>
      <c r="I143" s="97">
        <v>3</v>
      </c>
      <c r="J143" s="98">
        <v>3300</v>
      </c>
      <c r="K143" s="99">
        <f t="shared" si="51"/>
        <v>1100</v>
      </c>
      <c r="L143" s="100">
        <v>3</v>
      </c>
      <c r="M143" s="98">
        <f>F143/V143*60</f>
        <v>2930.1098901098899</v>
      </c>
      <c r="N143" s="99">
        <f>M143/L143</f>
        <v>976.70329670329659</v>
      </c>
      <c r="O143" s="101">
        <f>L143-I143</f>
        <v>0</v>
      </c>
      <c r="P143" s="102">
        <f>N143-K143</f>
        <v>-123.29670329670341</v>
      </c>
      <c r="Q143" s="103">
        <f>N143/K143</f>
        <v>0.88791208791208776</v>
      </c>
      <c r="R143" s="273"/>
      <c r="S143" s="1">
        <v>0.75833333333333341</v>
      </c>
      <c r="T143" s="2">
        <v>0.82152777777777786</v>
      </c>
      <c r="U143" s="104">
        <v>6.0000000000001386</v>
      </c>
      <c r="V143" s="105">
        <v>91</v>
      </c>
      <c r="W143" s="106"/>
      <c r="X143" s="107"/>
      <c r="Y143" s="265"/>
      <c r="Z143" s="266"/>
      <c r="AA143" s="111">
        <f>M143-J143</f>
        <v>-369.89010989011012</v>
      </c>
      <c r="AB143" s="103">
        <f>M143/J143</f>
        <v>0.88791208791208787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6819</v>
      </c>
      <c r="G144" s="95">
        <f t="shared" si="50"/>
        <v>121991.91</v>
      </c>
      <c r="H144" s="96"/>
      <c r="I144" s="97">
        <v>4</v>
      </c>
      <c r="J144" s="98">
        <v>3300</v>
      </c>
      <c r="K144" s="99">
        <f t="shared" si="51"/>
        <v>825</v>
      </c>
      <c r="L144" s="100">
        <v>4</v>
      </c>
      <c r="M144" s="98">
        <f>F144/V144*60</f>
        <v>2933.2536742741077</v>
      </c>
      <c r="N144" s="99">
        <f>M144/L144</f>
        <v>733.31341856852691</v>
      </c>
      <c r="O144" s="101">
        <f>L144-I144</f>
        <v>0</v>
      </c>
      <c r="P144" s="102">
        <f>N144-K144</f>
        <v>-91.686581431473087</v>
      </c>
      <c r="Q144" s="103">
        <f>N144/K144</f>
        <v>0.8888647497800326</v>
      </c>
      <c r="R144" s="273"/>
      <c r="S144" s="1">
        <v>0.82708333333333339</v>
      </c>
      <c r="T144" s="2">
        <v>0.92394675925925929</v>
      </c>
      <c r="U144" s="104">
        <v>7.9999999999999716</v>
      </c>
      <c r="V144" s="105">
        <v>139.48333333333329</v>
      </c>
      <c r="W144" s="106"/>
      <c r="X144" s="107"/>
      <c r="Y144" s="265"/>
      <c r="Z144" s="266"/>
      <c r="AA144" s="111">
        <f>M144-J144</f>
        <v>-366.74632572589235</v>
      </c>
      <c r="AB144" s="103">
        <f>M144/J144</f>
        <v>0.8888647497800326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2">AVERAGE(I141:I156)</f>
        <v>3.75</v>
      </c>
      <c r="J157" s="138">
        <f t="shared" si="52"/>
        <v>3150</v>
      </c>
      <c r="K157" s="139">
        <f t="shared" ref="K157" si="53">J157/I157</f>
        <v>840</v>
      </c>
      <c r="L157" s="137">
        <f t="shared" ref="L157:M157" si="54">AVERAGE(L141:L156)</f>
        <v>3.75</v>
      </c>
      <c r="M157" s="138">
        <f t="shared" si="54"/>
        <v>2780.0840141061699</v>
      </c>
      <c r="N157" s="139">
        <f>M157/L157</f>
        <v>741.35573709497862</v>
      </c>
      <c r="O157" s="140">
        <f>L157-I157</f>
        <v>0</v>
      </c>
      <c r="P157" s="141">
        <f>N157-K157</f>
        <v>-98.644262905021378</v>
      </c>
      <c r="Q157" s="142">
        <f>N157/K157</f>
        <v>0.88256635368449832</v>
      </c>
      <c r="R157" s="274"/>
      <c r="S157" s="143">
        <f>S141</f>
        <v>0.70833333333333337</v>
      </c>
      <c r="T157" s="144">
        <f>INDEX(T141:T156,COUNTA(T141:T156))</f>
        <v>0.92394675925925929</v>
      </c>
      <c r="U157" s="145"/>
      <c r="V157" s="156"/>
      <c r="W157" s="89"/>
      <c r="X157" s="91"/>
      <c r="Y157" s="261"/>
      <c r="Z157" s="262"/>
      <c r="AA157" s="157">
        <f>M157-J157</f>
        <v>-369.91598589383011</v>
      </c>
      <c r="AB157" s="142">
        <f>M157/J157</f>
        <v>0.88256635368449843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2160</v>
      </c>
      <c r="G158" s="159">
        <f t="shared" ref="G158:G160" si="55">E158*F158</f>
        <v>48124.800000000003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2927.7108433734943</v>
      </c>
      <c r="N158" s="163">
        <f>M158/L158</f>
        <v>585.54216867469881</v>
      </c>
      <c r="O158" s="165">
        <f>L158-I158</f>
        <v>0</v>
      </c>
      <c r="P158" s="166">
        <f>N158-K158</f>
        <v>-74.457831325301186</v>
      </c>
      <c r="Q158" s="152">
        <f>N158/K158</f>
        <v>0.887185104052574</v>
      </c>
      <c r="R158" s="272">
        <f>Q174</f>
        <v>0.8879523235150083</v>
      </c>
      <c r="S158" s="167">
        <v>0.70833333333333337</v>
      </c>
      <c r="T158" s="168">
        <v>0.73907407407407411</v>
      </c>
      <c r="U158" s="169"/>
      <c r="V158" s="170">
        <v>44.266666666666659</v>
      </c>
      <c r="W158" s="173"/>
      <c r="X158" s="151"/>
      <c r="Y158" s="275"/>
      <c r="Z158" s="276"/>
      <c r="AA158" s="109">
        <f>M158-J158</f>
        <v>-372.2891566265057</v>
      </c>
      <c r="AB158" s="152">
        <f>M158/J158</f>
        <v>0.887185104052574</v>
      </c>
      <c r="AC158" s="277">
        <f>AB174</f>
        <v>0.88795232351500819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1535</v>
      </c>
      <c r="G159" s="95">
        <f t="shared" si="55"/>
        <v>27906.3</v>
      </c>
      <c r="H159" s="96"/>
      <c r="I159" s="97">
        <v>4</v>
      </c>
      <c r="J159" s="98">
        <v>3300</v>
      </c>
      <c r="K159" s="99">
        <f t="shared" ref="K159:K197" si="56">J159/I159</f>
        <v>825</v>
      </c>
      <c r="L159" s="100">
        <v>4</v>
      </c>
      <c r="M159" s="98">
        <f>F159/V159*60</f>
        <v>2928.4578696343438</v>
      </c>
      <c r="N159" s="99">
        <f>M159/L159</f>
        <v>732.11446740858594</v>
      </c>
      <c r="O159" s="101">
        <f>L159-I159</f>
        <v>0</v>
      </c>
      <c r="P159" s="102">
        <f>N159-K159</f>
        <v>-92.885532591414062</v>
      </c>
      <c r="Q159" s="103">
        <f>N159/K159</f>
        <v>0.88741147564677081</v>
      </c>
      <c r="R159" s="273"/>
      <c r="S159" s="1">
        <v>0.74236111111111114</v>
      </c>
      <c r="T159" s="2">
        <v>0.76420138888888889</v>
      </c>
      <c r="U159" s="104">
        <v>4.7333333333333272</v>
      </c>
      <c r="V159" s="105">
        <v>31.44999999999996</v>
      </c>
      <c r="W159" s="106"/>
      <c r="X159" s="107"/>
      <c r="Y159" s="265"/>
      <c r="Z159" s="266"/>
      <c r="AA159" s="111">
        <f>M159-J159</f>
        <v>-371.54213036565625</v>
      </c>
      <c r="AB159" s="103">
        <f>M159/J159</f>
        <v>0.88741147564677081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10284</v>
      </c>
      <c r="G160" s="95">
        <f t="shared" si="55"/>
        <v>171331.44</v>
      </c>
      <c r="H160" s="96"/>
      <c r="I160" s="97">
        <v>4</v>
      </c>
      <c r="J160" s="98">
        <v>3300</v>
      </c>
      <c r="K160" s="99">
        <f t="shared" si="56"/>
        <v>825</v>
      </c>
      <c r="L160" s="100">
        <v>4</v>
      </c>
      <c r="M160" s="98">
        <f>F160/V160*60</f>
        <v>2934.5592897907441</v>
      </c>
      <c r="N160" s="99">
        <f>M160/L160</f>
        <v>733.63982244768602</v>
      </c>
      <c r="O160" s="101">
        <f>L160-I160</f>
        <v>0</v>
      </c>
      <c r="P160" s="102">
        <f>N160-K160</f>
        <v>-91.360177552313985</v>
      </c>
      <c r="Q160" s="103">
        <f>N160/K160</f>
        <v>0.88926039084567998</v>
      </c>
      <c r="R160" s="273"/>
      <c r="S160" s="1">
        <v>0.76736111111111116</v>
      </c>
      <c r="T160" s="2">
        <v>0.9133796296296296</v>
      </c>
      <c r="U160" s="104">
        <v>4.5500000000000718</v>
      </c>
      <c r="V160" s="105">
        <v>210.26666666666654</v>
      </c>
      <c r="W160" s="106"/>
      <c r="X160" s="107"/>
      <c r="Y160" s="265"/>
      <c r="Z160" s="266"/>
      <c r="AA160" s="111">
        <f>M160-J160</f>
        <v>-365.44071020925594</v>
      </c>
      <c r="AB160" s="103">
        <f>M160/J160</f>
        <v>0.88926039084567998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4.333333333333333</v>
      </c>
      <c r="J174" s="138">
        <f t="shared" si="57"/>
        <v>3300</v>
      </c>
      <c r="K174" s="139">
        <f t="shared" ref="K174" si="58">J174/I174</f>
        <v>761.53846153846155</v>
      </c>
      <c r="L174" s="137">
        <f t="shared" ref="L174:M174" si="59">AVERAGE(L158:L173)</f>
        <v>4.333333333333333</v>
      </c>
      <c r="M174" s="138">
        <f t="shared" si="59"/>
        <v>2930.2426675995271</v>
      </c>
      <c r="N174" s="139">
        <f>M174/L174</f>
        <v>676.20984636912169</v>
      </c>
      <c r="O174" s="140">
        <f>L174-I174</f>
        <v>0</v>
      </c>
      <c r="P174" s="141">
        <f>N174-K174</f>
        <v>-85.328615169339855</v>
      </c>
      <c r="Q174" s="142">
        <f>N174/K174</f>
        <v>0.8879523235150083</v>
      </c>
      <c r="R174" s="274"/>
      <c r="S174" s="143">
        <f>S158</f>
        <v>0.70833333333333337</v>
      </c>
      <c r="T174" s="144">
        <f>INDEX(T158:T173,COUNTA(T158:T173))</f>
        <v>0.9133796296296296</v>
      </c>
      <c r="U174" s="145"/>
      <c r="V174" s="156"/>
      <c r="W174" s="89"/>
      <c r="X174" s="91"/>
      <c r="Y174" s="261"/>
      <c r="Z174" s="262"/>
      <c r="AA174" s="157">
        <f>M174-J174</f>
        <v>-369.75733240047293</v>
      </c>
      <c r="AB174" s="142">
        <f>M174/J174</f>
        <v>0.88795232351500819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141</v>
      </c>
      <c r="D175" s="271"/>
      <c r="E175" s="158">
        <v>18.18</v>
      </c>
      <c r="F175" s="87">
        <v>2698</v>
      </c>
      <c r="G175" s="159">
        <f t="shared" ref="G175:G178" si="60">E175*F175</f>
        <v>49049.64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2667.6187860477917</v>
      </c>
      <c r="N175" s="163">
        <f>M175/L175</f>
        <v>666.90469651194792</v>
      </c>
      <c r="O175" s="165">
        <f>L175-I175</f>
        <v>0</v>
      </c>
      <c r="P175" s="166">
        <f>N175-K175</f>
        <v>-83.095303488052082</v>
      </c>
      <c r="Q175" s="152">
        <f>N175/K175</f>
        <v>0.88920626201593056</v>
      </c>
      <c r="R175" s="272">
        <f>Q191</f>
        <v>0.88078401612682056</v>
      </c>
      <c r="S175" s="167">
        <v>0.70855324074074078</v>
      </c>
      <c r="T175" s="168">
        <v>0.75069444444444444</v>
      </c>
      <c r="U175" s="169"/>
      <c r="V175" s="170">
        <v>60.68333333333328</v>
      </c>
      <c r="W175" s="173"/>
      <c r="X175" s="151"/>
      <c r="Y175" s="275"/>
      <c r="Z175" s="276"/>
      <c r="AA175" s="109">
        <f>M175-J175</f>
        <v>-332.38121395220833</v>
      </c>
      <c r="AB175" s="152">
        <f>M175/J175</f>
        <v>0.88920626201593056</v>
      </c>
      <c r="AC175" s="277">
        <f>AB191</f>
        <v>0.88078401612682067</v>
      </c>
    </row>
    <row r="176" spans="1:29" ht="15.75" customHeight="1">
      <c r="A176" s="281"/>
      <c r="B176" s="92" t="s">
        <v>111</v>
      </c>
      <c r="C176" s="263" t="s">
        <v>125</v>
      </c>
      <c r="D176" s="264"/>
      <c r="E176" s="93">
        <v>14.03</v>
      </c>
      <c r="F176" s="94">
        <v>353</v>
      </c>
      <c r="G176" s="95">
        <f t="shared" si="60"/>
        <v>4952.59</v>
      </c>
      <c r="H176" s="96">
        <v>2</v>
      </c>
      <c r="I176" s="97">
        <v>3</v>
      </c>
      <c r="J176" s="98">
        <v>3000</v>
      </c>
      <c r="K176" s="99">
        <f t="shared" si="56"/>
        <v>1000</v>
      </c>
      <c r="L176" s="100">
        <v>3</v>
      </c>
      <c r="M176" s="98">
        <f>F176/V176*60</f>
        <v>2664.1509433961851</v>
      </c>
      <c r="N176" s="99">
        <f>M176/L176</f>
        <v>888.05031446539499</v>
      </c>
      <c r="O176" s="101">
        <f>L176-I176</f>
        <v>0</v>
      </c>
      <c r="P176" s="102">
        <f>N176-K176</f>
        <v>-111.94968553460501</v>
      </c>
      <c r="Q176" s="103">
        <f>N176/K176</f>
        <v>0.88805031446539495</v>
      </c>
      <c r="R176" s="273"/>
      <c r="S176" s="1">
        <v>0.76045138888888886</v>
      </c>
      <c r="T176" s="2">
        <v>0.76597222222222228</v>
      </c>
      <c r="U176" s="104">
        <v>14.049999999999958</v>
      </c>
      <c r="V176" s="105">
        <v>7.9500000000001236</v>
      </c>
      <c r="W176" s="106"/>
      <c r="X176" s="107"/>
      <c r="Y176" s="265"/>
      <c r="Z176" s="266"/>
      <c r="AA176" s="111">
        <f>M176-J176</f>
        <v>-335.84905660381492</v>
      </c>
      <c r="AB176" s="103">
        <f>M176/J176</f>
        <v>0.88805031446539506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6520</v>
      </c>
      <c r="G177" s="95">
        <f t="shared" si="60"/>
        <v>93105.599999999991</v>
      </c>
      <c r="H177" s="96">
        <v>2</v>
      </c>
      <c r="I177" s="97">
        <v>3</v>
      </c>
      <c r="J177" s="98">
        <v>3600</v>
      </c>
      <c r="K177" s="99">
        <f t="shared" si="56"/>
        <v>1200</v>
      </c>
      <c r="L177" s="100">
        <v>3</v>
      </c>
      <c r="M177" s="98">
        <f>F177/V177*60</f>
        <v>3099.4321933183637</v>
      </c>
      <c r="N177" s="99">
        <f>M177/L177</f>
        <v>1033.1440644394545</v>
      </c>
      <c r="O177" s="101">
        <f>L177-I177</f>
        <v>0</v>
      </c>
      <c r="P177" s="102">
        <f>N177-K177</f>
        <v>-166.8559355605455</v>
      </c>
      <c r="Q177" s="103">
        <f>N177/K177</f>
        <v>0.86095338703287871</v>
      </c>
      <c r="R177" s="273"/>
      <c r="S177" s="1">
        <v>0.77569444444444435</v>
      </c>
      <c r="T177" s="2">
        <v>0.86334490740740744</v>
      </c>
      <c r="U177" s="104">
        <v>13.99999999999979</v>
      </c>
      <c r="V177" s="105">
        <v>126.21666666666684</v>
      </c>
      <c r="W177" s="106">
        <v>0.86334490740740744</v>
      </c>
      <c r="X177" s="107">
        <v>0.91672453703703705</v>
      </c>
      <c r="Y177" s="265"/>
      <c r="Z177" s="266"/>
      <c r="AA177" s="111">
        <f>M177-J177</f>
        <v>-500.56780668163628</v>
      </c>
      <c r="AB177" s="103">
        <f>M177/J177</f>
        <v>0.86095338703287883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9863</v>
      </c>
      <c r="G178" s="95">
        <f t="shared" si="60"/>
        <v>138377.88999999998</v>
      </c>
      <c r="H178" s="96"/>
      <c r="I178" s="97">
        <v>3</v>
      </c>
      <c r="J178" s="98">
        <v>3000</v>
      </c>
      <c r="K178" s="99">
        <f t="shared" si="56"/>
        <v>1000</v>
      </c>
      <c r="L178" s="100">
        <v>3</v>
      </c>
      <c r="M178" s="98">
        <f>F178/V178*60</f>
        <v>2666.6766804355993</v>
      </c>
      <c r="N178" s="99">
        <f>M178/L178</f>
        <v>888.89222681186641</v>
      </c>
      <c r="O178" s="101">
        <f>L178-I178</f>
        <v>0</v>
      </c>
      <c r="P178" s="102">
        <f>N178-K178</f>
        <v>-111.10777318813359</v>
      </c>
      <c r="Q178" s="103">
        <f>N178/K178</f>
        <v>0.88889222681186641</v>
      </c>
      <c r="R178" s="273"/>
      <c r="S178" s="1">
        <v>0.91672453703703705</v>
      </c>
      <c r="T178" s="2">
        <v>1.0708333333333333</v>
      </c>
      <c r="U178" s="104">
        <v>76.866666666666646</v>
      </c>
      <c r="V178" s="105">
        <v>221.9166666666666</v>
      </c>
      <c r="W178" s="106"/>
      <c r="X178" s="107"/>
      <c r="Y178" s="265"/>
      <c r="Z178" s="266"/>
      <c r="AA178" s="111">
        <f>M178-J178</f>
        <v>-333.32331956440066</v>
      </c>
      <c r="AB178" s="103">
        <f>M178/J178</f>
        <v>0.88889222681186641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1">AVERAGE(I175:I190)</f>
        <v>3.25</v>
      </c>
      <c r="J191" s="138">
        <f t="shared" si="61"/>
        <v>3150</v>
      </c>
      <c r="K191" s="139">
        <f t="shared" ref="K191" si="62">J191/I191</f>
        <v>969.23076923076928</v>
      </c>
      <c r="L191" s="137">
        <f t="shared" ref="L191:M191" si="63">AVERAGE(L175:L190)</f>
        <v>3.25</v>
      </c>
      <c r="M191" s="138">
        <f t="shared" si="63"/>
        <v>2774.469650799485</v>
      </c>
      <c r="N191" s="139">
        <f t="shared" ref="N191:N197" si="64">M191/L191</f>
        <v>853.68296947676458</v>
      </c>
      <c r="O191" s="140">
        <f t="shared" ref="O191:O197" si="65">L191-I191</f>
        <v>0</v>
      </c>
      <c r="P191" s="141">
        <f t="shared" ref="P191:P197" si="66">N191-K191</f>
        <v>-115.5477997540047</v>
      </c>
      <c r="Q191" s="142">
        <f t="shared" ref="Q191:Q197" si="67">N191/K191</f>
        <v>0.88078401612682056</v>
      </c>
      <c r="R191" s="274"/>
      <c r="S191" s="143">
        <f>S175</f>
        <v>0.70855324074074078</v>
      </c>
      <c r="T191" s="144">
        <f>INDEX(T175:T190,COUNTA(T175:T190))</f>
        <v>1.0708333333333333</v>
      </c>
      <c r="U191" s="145"/>
      <c r="V191" s="156"/>
      <c r="W191" s="89"/>
      <c r="X191" s="91"/>
      <c r="Y191" s="261"/>
      <c r="Z191" s="262"/>
      <c r="AA191" s="157">
        <f t="shared" ref="AA191:AA197" si="68">M191-J191</f>
        <v>-375.53034920051505</v>
      </c>
      <c r="AB191" s="142">
        <f t="shared" ref="AB191:AB197" si="69">M191/J191</f>
        <v>0.88078401612682067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500</v>
      </c>
      <c r="G192" s="159">
        <f t="shared" ref="G192:G197" si="70">E192*F192</f>
        <v>9090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1">F192/V192*60</f>
        <v>3092.7835051546144</v>
      </c>
      <c r="N192" s="163">
        <f t="shared" si="64"/>
        <v>1030.9278350515381</v>
      </c>
      <c r="O192" s="165">
        <f t="shared" si="65"/>
        <v>0</v>
      </c>
      <c r="P192" s="166">
        <f t="shared" si="66"/>
        <v>-169.07216494846193</v>
      </c>
      <c r="Q192" s="152">
        <f t="shared" si="67"/>
        <v>0.85910652920961506</v>
      </c>
      <c r="R192" s="272">
        <f>Q208</f>
        <v>0.86532737450540609</v>
      </c>
      <c r="S192" s="167">
        <v>0.70854166666666663</v>
      </c>
      <c r="T192" s="168">
        <v>0.71527777777777779</v>
      </c>
      <c r="U192" s="169"/>
      <c r="V192" s="170">
        <v>9.7000000000000774</v>
      </c>
      <c r="W192" s="168"/>
      <c r="X192" s="171"/>
      <c r="Y192" s="275"/>
      <c r="Z192" s="276"/>
      <c r="AA192" s="174">
        <f t="shared" si="68"/>
        <v>-507.21649484538557</v>
      </c>
      <c r="AB192" s="152">
        <f t="shared" si="69"/>
        <v>0.85910652920961517</v>
      </c>
      <c r="AC192" s="277">
        <f>AB208</f>
        <v>0.86532737450540609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2239</v>
      </c>
      <c r="G193" s="95">
        <f t="shared" si="70"/>
        <v>40705.019999999997</v>
      </c>
      <c r="H193" s="96"/>
      <c r="I193" s="97">
        <v>3</v>
      </c>
      <c r="J193" s="98">
        <v>3600</v>
      </c>
      <c r="K193" s="99">
        <f t="shared" si="56"/>
        <v>1200</v>
      </c>
      <c r="L193" s="100">
        <v>3</v>
      </c>
      <c r="M193" s="98">
        <f t="shared" si="71"/>
        <v>3091.8296892980384</v>
      </c>
      <c r="N193" s="99">
        <f t="shared" si="64"/>
        <v>1030.6098964326795</v>
      </c>
      <c r="O193" s="101">
        <f t="shared" si="65"/>
        <v>0</v>
      </c>
      <c r="P193" s="102">
        <f t="shared" si="66"/>
        <v>-169.39010356732047</v>
      </c>
      <c r="Q193" s="103">
        <f t="shared" si="67"/>
        <v>0.85884158036056624</v>
      </c>
      <c r="R193" s="273"/>
      <c r="S193" s="1">
        <v>0.72499999999999998</v>
      </c>
      <c r="T193" s="2">
        <v>0.75517361111111114</v>
      </c>
      <c r="U193" s="104">
        <v>13.99999999999995</v>
      </c>
      <c r="V193" s="105">
        <v>43.450000000000074</v>
      </c>
      <c r="W193" s="106"/>
      <c r="X193" s="113"/>
      <c r="Y193" s="265"/>
      <c r="Z193" s="266"/>
      <c r="AA193" s="175">
        <f t="shared" si="68"/>
        <v>-508.17031070196163</v>
      </c>
      <c r="AB193" s="103">
        <f t="shared" si="69"/>
        <v>0.85884158036056624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3370</v>
      </c>
      <c r="G194" s="95">
        <f t="shared" si="70"/>
        <v>83643.399999999994</v>
      </c>
      <c r="H194" s="96"/>
      <c r="I194" s="97">
        <v>4</v>
      </c>
      <c r="J194" s="98">
        <v>3300</v>
      </c>
      <c r="K194" s="99">
        <f t="shared" si="56"/>
        <v>825</v>
      </c>
      <c r="L194" s="100">
        <v>4</v>
      </c>
      <c r="M194" s="98">
        <f t="shared" si="71"/>
        <v>2892.7038626609419</v>
      </c>
      <c r="N194" s="99">
        <f t="shared" si="64"/>
        <v>723.17596566523548</v>
      </c>
      <c r="O194" s="101">
        <f t="shared" si="65"/>
        <v>0</v>
      </c>
      <c r="P194" s="102">
        <f t="shared" si="66"/>
        <v>-101.82403433476452</v>
      </c>
      <c r="Q194" s="103">
        <f t="shared" si="67"/>
        <v>0.87657692807907328</v>
      </c>
      <c r="R194" s="273"/>
      <c r="S194" s="1">
        <v>0.76534722222222218</v>
      </c>
      <c r="T194" s="2">
        <v>0.81388888888888888</v>
      </c>
      <c r="U194" s="104">
        <v>14.649999999999892</v>
      </c>
      <c r="V194" s="105">
        <v>69.900000000000063</v>
      </c>
      <c r="W194" s="106"/>
      <c r="X194" s="113"/>
      <c r="Y194" s="265"/>
      <c r="Z194" s="266"/>
      <c r="AA194" s="175">
        <f t="shared" si="68"/>
        <v>-407.29613733905808</v>
      </c>
      <c r="AB194" s="103">
        <f t="shared" si="69"/>
        <v>0.87657692807907328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2931</v>
      </c>
      <c r="G195" s="95">
        <f t="shared" si="70"/>
        <v>73362.930000000008</v>
      </c>
      <c r="H195" s="96"/>
      <c r="I195" s="97">
        <v>4</v>
      </c>
      <c r="J195" s="98">
        <v>3300</v>
      </c>
      <c r="K195" s="99">
        <f t="shared" si="56"/>
        <v>825</v>
      </c>
      <c r="L195" s="100">
        <v>4</v>
      </c>
      <c r="M195" s="98">
        <f t="shared" si="71"/>
        <v>2902.7785419532279</v>
      </c>
      <c r="N195" s="99">
        <f t="shared" si="64"/>
        <v>725.69463548830697</v>
      </c>
      <c r="O195" s="101">
        <f t="shared" si="65"/>
        <v>0</v>
      </c>
      <c r="P195" s="102">
        <f t="shared" si="66"/>
        <v>-99.305364511693028</v>
      </c>
      <c r="Q195" s="103">
        <f t="shared" si="67"/>
        <v>0.87962986119794784</v>
      </c>
      <c r="R195" s="273"/>
      <c r="S195" s="1">
        <v>0.82390046296296293</v>
      </c>
      <c r="T195" s="2">
        <v>0.86597222222222225</v>
      </c>
      <c r="U195" s="104">
        <v>14.416666666666629</v>
      </c>
      <c r="V195" s="105">
        <v>60.583333333333428</v>
      </c>
      <c r="W195" s="106">
        <v>0.86597222222222225</v>
      </c>
      <c r="X195" s="107">
        <v>0.92093749999999996</v>
      </c>
      <c r="Y195" s="265"/>
      <c r="Z195" s="266"/>
      <c r="AA195" s="175">
        <f t="shared" si="68"/>
        <v>-397.22145804677211</v>
      </c>
      <c r="AB195" s="103">
        <f t="shared" si="69"/>
        <v>0.87962986119794784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4115</v>
      </c>
      <c r="G196" s="95">
        <f t="shared" si="70"/>
        <v>74810.7</v>
      </c>
      <c r="H196" s="113"/>
      <c r="I196" s="97">
        <v>3</v>
      </c>
      <c r="J196" s="98">
        <v>3600</v>
      </c>
      <c r="K196" s="99">
        <f t="shared" si="56"/>
        <v>1200</v>
      </c>
      <c r="L196" s="114">
        <v>3</v>
      </c>
      <c r="M196" s="98">
        <f t="shared" si="71"/>
        <v>3092.0475892298055</v>
      </c>
      <c r="N196" s="99">
        <f t="shared" si="64"/>
        <v>1030.6825297432686</v>
      </c>
      <c r="O196" s="101">
        <f t="shared" si="65"/>
        <v>0</v>
      </c>
      <c r="P196" s="102">
        <f t="shared" si="66"/>
        <v>-169.31747025673144</v>
      </c>
      <c r="Q196" s="103">
        <f t="shared" si="67"/>
        <v>0.85890210811939049</v>
      </c>
      <c r="R196" s="273"/>
      <c r="S196" s="1">
        <v>0.92093749999999996</v>
      </c>
      <c r="T196" s="2">
        <v>0.97638888888888886</v>
      </c>
      <c r="U196" s="104">
        <v>79.149999999999906</v>
      </c>
      <c r="V196" s="105">
        <v>79.850000000000009</v>
      </c>
      <c r="W196" s="106"/>
      <c r="X196" s="107"/>
      <c r="Y196" s="265"/>
      <c r="Z196" s="266"/>
      <c r="AA196" s="175">
        <f t="shared" si="68"/>
        <v>-507.95241077019455</v>
      </c>
      <c r="AB196" s="103">
        <f t="shared" si="69"/>
        <v>0.85890210811939038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6097</v>
      </c>
      <c r="G197" s="115">
        <f t="shared" si="70"/>
        <v>87065.159999999989</v>
      </c>
      <c r="H197" s="116"/>
      <c r="I197" s="97">
        <v>3</v>
      </c>
      <c r="J197" s="98">
        <v>3600</v>
      </c>
      <c r="K197" s="99">
        <f t="shared" si="56"/>
        <v>1200</v>
      </c>
      <c r="L197" s="100">
        <v>3</v>
      </c>
      <c r="M197" s="98">
        <f t="shared" si="71"/>
        <v>3099.7316763168997</v>
      </c>
      <c r="N197" s="99">
        <f t="shared" si="64"/>
        <v>1033.2438921056332</v>
      </c>
      <c r="O197" s="101">
        <f t="shared" si="65"/>
        <v>0</v>
      </c>
      <c r="P197" s="102">
        <f t="shared" si="66"/>
        <v>-166.75610789436678</v>
      </c>
      <c r="Q197" s="103">
        <f t="shared" si="67"/>
        <v>0.86103657675469436</v>
      </c>
      <c r="R197" s="273"/>
      <c r="S197" s="1">
        <v>0.98749999999999982</v>
      </c>
      <c r="T197" s="2">
        <v>1.0694560185185185</v>
      </c>
      <c r="U197" s="104">
        <v>15.999999999999783</v>
      </c>
      <c r="V197" s="105">
        <v>118.01666666666684</v>
      </c>
      <c r="W197" s="106"/>
      <c r="X197" s="4"/>
      <c r="Y197" s="265"/>
      <c r="Z197" s="266"/>
      <c r="AA197" s="175">
        <f t="shared" si="68"/>
        <v>-500.26832368310033</v>
      </c>
      <c r="AB197" s="103">
        <f t="shared" si="69"/>
        <v>0.86103657675469436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2">AVERAGE(I192:I207)</f>
        <v>3.3333333333333335</v>
      </c>
      <c r="J208" s="138">
        <f t="shared" si="72"/>
        <v>3500</v>
      </c>
      <c r="K208" s="139">
        <f t="shared" ref="K208" si="73">J208/I208</f>
        <v>1050</v>
      </c>
      <c r="L208" s="137">
        <f t="shared" ref="L208:M208" si="74">AVERAGE(L192:L207)</f>
        <v>3.3333333333333335</v>
      </c>
      <c r="M208" s="138">
        <f t="shared" si="74"/>
        <v>3028.6458107689214</v>
      </c>
      <c r="N208" s="139">
        <f>M208/L208</f>
        <v>908.59374323067641</v>
      </c>
      <c r="O208" s="140">
        <f>L208-I208</f>
        <v>0</v>
      </c>
      <c r="P208" s="141">
        <f>N208-K208</f>
        <v>-141.40625676932359</v>
      </c>
      <c r="Q208" s="142">
        <f>N208/K208</f>
        <v>0.86532737450540609</v>
      </c>
      <c r="R208" s="274"/>
      <c r="S208" s="143">
        <f>S192</f>
        <v>0.70854166666666663</v>
      </c>
      <c r="T208" s="144">
        <f>INDEX(T192:T207,COUNTA(T192:T207))</f>
        <v>1.0694560185185185</v>
      </c>
      <c r="U208" s="145"/>
      <c r="V208" s="156"/>
      <c r="W208" s="135"/>
      <c r="X208" s="139"/>
      <c r="Y208" s="261"/>
      <c r="Z208" s="262"/>
      <c r="AA208" s="177">
        <f>M208-J208</f>
        <v>-471.35418923107864</v>
      </c>
      <c r="AB208" s="142">
        <f>M208/J208</f>
        <v>0.86532737450540609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496" priority="1" operator="greaterThan">
      <formula>0</formula>
    </cfRule>
  </conditionalFormatting>
  <conditionalFormatting sqref="P5:P208 AA5:AA208">
    <cfRule type="cellIs" dxfId="495" priority="4" operator="lessThan">
      <formula>0</formula>
    </cfRule>
  </conditionalFormatting>
  <conditionalFormatting sqref="Q5:Q208 AB5:AB208">
    <cfRule type="cellIs" dxfId="494" priority="2" operator="greaterThan">
      <formula>1</formula>
    </cfRule>
    <cfRule type="cellIs" dxfId="493" priority="3" operator="lessThan">
      <formula>0.8</formula>
    </cfRule>
  </conditionalFormatting>
  <conditionalFormatting sqref="AC5:AC23 R5:R208 AC124:AC129">
    <cfRule type="cellIs" dxfId="492" priority="5" operator="lessThan">
      <formula>0.8</formula>
    </cfRule>
  </conditionalFormatting>
  <conditionalFormatting sqref="AC29:AC37">
    <cfRule type="cellIs" dxfId="491" priority="15" operator="lessThan">
      <formula>0.8</formula>
    </cfRule>
  </conditionalFormatting>
  <conditionalFormatting sqref="AC39:AC44">
    <cfRule type="cellIs" dxfId="490" priority="14" operator="lessThan">
      <formula>0.8</formula>
    </cfRule>
  </conditionalFormatting>
  <conditionalFormatting sqref="AC56:AC61">
    <cfRule type="cellIs" dxfId="489" priority="8" operator="lessThan">
      <formula>0.8</formula>
    </cfRule>
  </conditionalFormatting>
  <conditionalFormatting sqref="AC73">
    <cfRule type="cellIs" dxfId="488" priority="13" operator="lessThan">
      <formula>0.8</formula>
    </cfRule>
  </conditionalFormatting>
  <conditionalFormatting sqref="AC90">
    <cfRule type="cellIs" dxfId="487" priority="7" operator="lessThan">
      <formula>0.8</formula>
    </cfRule>
  </conditionalFormatting>
  <conditionalFormatting sqref="AC107:AC112">
    <cfRule type="cellIs" dxfId="486" priority="6" operator="lessThan">
      <formula>0.8</formula>
    </cfRule>
  </conditionalFormatting>
  <conditionalFormatting sqref="AC141">
    <cfRule type="cellIs" dxfId="485" priority="12" operator="lessThan">
      <formula>0.8</formula>
    </cfRule>
  </conditionalFormatting>
  <conditionalFormatting sqref="AC158">
    <cfRule type="cellIs" dxfId="484" priority="11" operator="lessThan">
      <formula>0.8</formula>
    </cfRule>
  </conditionalFormatting>
  <conditionalFormatting sqref="AC175">
    <cfRule type="cellIs" dxfId="483" priority="10" operator="lessThan">
      <formula>0.8</formula>
    </cfRule>
  </conditionalFormatting>
  <conditionalFormatting sqref="AC192:AC197">
    <cfRule type="cellIs" dxfId="482" priority="9" operator="lessThan">
      <formula>0.8</formula>
    </cfRule>
  </conditionalFormatting>
  <dataValidations count="1">
    <dataValidation type="list" allowBlank="1" showInputMessage="1" showErrorMessage="1" sqref="Y5:Z208" xr:uid="{98FFDFF8-1F7D-472B-B200-93D7CBE1B306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B7F7-5B71-4708-BEC1-A2D983EB4527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113558</v>
      </c>
      <c r="E1" s="77" t="s">
        <v>3</v>
      </c>
      <c r="F1" s="78">
        <f>SUM(G5:G157)</f>
        <v>5403512.9300000016</v>
      </c>
      <c r="G1" s="79" t="s">
        <v>73</v>
      </c>
      <c r="H1" s="80">
        <f>L21+L38+L55+L72+L89+L106+L123+L140+L157</f>
        <v>168.88333333333335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45949</v>
      </c>
      <c r="B2" s="326"/>
      <c r="C2" s="82" t="s">
        <v>34</v>
      </c>
      <c r="D2" s="83">
        <f>AVERAGE(N21,N38,N55,N72,N89,N106,N123,N140,N157)</f>
        <v>151.98117589160748</v>
      </c>
      <c r="E2" s="83" t="s">
        <v>80</v>
      </c>
      <c r="F2" s="84">
        <f>F1/D1</f>
        <v>47.58372752249953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3591</v>
      </c>
      <c r="G5" s="159">
        <f t="shared" ref="G5:G6" si="0">E5*F5</f>
        <v>70742.7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1074.5241459562794</v>
      </c>
      <c r="N5" s="163">
        <f>M5/L5</f>
        <v>82.655703535098411</v>
      </c>
      <c r="O5" s="179">
        <f>L5-I5</f>
        <v>0</v>
      </c>
      <c r="P5" s="180">
        <f>N5-K5</f>
        <v>-9.6519887725938958</v>
      </c>
      <c r="Q5" s="132">
        <f>N5/K5</f>
        <v>0.89543678829689943</v>
      </c>
      <c r="R5" s="273">
        <f>Q21</f>
        <v>0.88875373352691533</v>
      </c>
      <c r="S5" s="167">
        <v>0.25033564814814813</v>
      </c>
      <c r="T5" s="168">
        <v>0.38958333333333334</v>
      </c>
      <c r="U5" s="169"/>
      <c r="V5" s="170">
        <v>200.51666666666671</v>
      </c>
      <c r="W5" s="87"/>
      <c r="X5" s="88"/>
      <c r="Y5" s="275"/>
      <c r="Z5" s="276"/>
      <c r="AA5" s="109">
        <f>M5-J5</f>
        <v>-125.47585404372057</v>
      </c>
      <c r="AB5" s="110">
        <f>M5/J5</f>
        <v>0.89543678829689954</v>
      </c>
      <c r="AC5" s="292">
        <f>AB21</f>
        <v>0.88875373352691545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2778</v>
      </c>
      <c r="G6" s="95">
        <f t="shared" si="0"/>
        <v>83256.66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2302.7400414459994</v>
      </c>
      <c r="N6" s="99">
        <f>M6/L6</f>
        <v>115.13700207229996</v>
      </c>
      <c r="O6" s="101">
        <f>L6-I6</f>
        <v>0</v>
      </c>
      <c r="P6" s="102">
        <f>N6-K6</f>
        <v>-14.862997927700036</v>
      </c>
      <c r="Q6" s="103">
        <f>N6/K6</f>
        <v>0.88566924670999969</v>
      </c>
      <c r="R6" s="273"/>
      <c r="S6" s="1">
        <v>0.51041666666666652</v>
      </c>
      <c r="T6" s="2">
        <v>0.56068287037037035</v>
      </c>
      <c r="U6" s="104">
        <v>58.866666666666461</v>
      </c>
      <c r="V6" s="105">
        <v>72.38333333333351</v>
      </c>
      <c r="W6" s="2"/>
      <c r="X6" s="107"/>
      <c r="Y6" s="265"/>
      <c r="Z6" s="266"/>
      <c r="AA6" s="111">
        <f>M6-J6</f>
        <v>-297.2599585540006</v>
      </c>
      <c r="AB6" s="112">
        <f>M6/J6</f>
        <v>0.8856692467099998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1688.6320937011394</v>
      </c>
      <c r="N21" s="139">
        <f t="shared" ref="N21:N26" si="5">M21/L21</f>
        <v>102.34133901219026</v>
      </c>
      <c r="O21" s="140">
        <f t="shared" ref="O21:O26" si="6">L21-I21</f>
        <v>0</v>
      </c>
      <c r="P21" s="141">
        <f t="shared" ref="P21:P26" si="7">N21-K21</f>
        <v>-12.810176139324895</v>
      </c>
      <c r="Q21" s="142">
        <f t="shared" ref="Q21:Q26" si="8">N21/K21</f>
        <v>0.88875373352691533</v>
      </c>
      <c r="R21" s="274"/>
      <c r="S21" s="143">
        <f>S5</f>
        <v>0.25033564814814813</v>
      </c>
      <c r="T21" s="144">
        <f>INDEX(T5:T20,COUNTA(T5:T20))</f>
        <v>0.56068287037037035</v>
      </c>
      <c r="U21" s="145"/>
      <c r="V21" s="145"/>
      <c r="W21" s="146"/>
      <c r="X21" s="147"/>
      <c r="Y21" s="261"/>
      <c r="Z21" s="262"/>
      <c r="AA21" s="148">
        <f t="shared" ref="AA21:AA26" si="9">M21-J21</f>
        <v>-211.36790629886059</v>
      </c>
      <c r="AB21" s="149">
        <f t="shared" ref="AB21:AB26" si="10">M21/J21</f>
        <v>0.88875373352691545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4490</v>
      </c>
      <c r="G22" s="159">
        <f t="shared" ref="G22:G26" si="11">E22*F22</f>
        <v>254897.30000000002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1772.3684210526317</v>
      </c>
      <c r="N22" s="163">
        <f t="shared" si="5"/>
        <v>70.89473684210526</v>
      </c>
      <c r="O22" s="165">
        <f t="shared" si="6"/>
        <v>0</v>
      </c>
      <c r="P22" s="166">
        <f t="shared" si="7"/>
        <v>-9.1052631578947398</v>
      </c>
      <c r="Q22" s="152">
        <f t="shared" si="8"/>
        <v>0.8861842105263158</v>
      </c>
      <c r="R22" s="272">
        <f>Q38</f>
        <v>0.88448118006805998</v>
      </c>
      <c r="S22" s="167">
        <v>0.16666666666666666</v>
      </c>
      <c r="T22" s="168">
        <v>0.2722222222222222</v>
      </c>
      <c r="U22" s="169"/>
      <c r="V22" s="170">
        <v>152</v>
      </c>
      <c r="W22" s="181"/>
      <c r="X22" s="163"/>
      <c r="Y22" s="275"/>
      <c r="Z22" s="276"/>
      <c r="AA22" s="109">
        <f t="shared" si="9"/>
        <v>-227.63157894736833</v>
      </c>
      <c r="AB22" s="152">
        <f t="shared" si="10"/>
        <v>0.8861842105263158</v>
      </c>
      <c r="AC22" s="352">
        <f>AB38</f>
        <v>0.88448118006805998</v>
      </c>
    </row>
    <row r="23" spans="1:29" ht="15.75" customHeight="1">
      <c r="A23" s="268"/>
      <c r="B23" s="92" t="s">
        <v>161</v>
      </c>
      <c r="C23" s="286" t="s">
        <v>198</v>
      </c>
      <c r="D23" s="286"/>
      <c r="E23" s="93">
        <v>57.3</v>
      </c>
      <c r="F23" s="94">
        <v>914</v>
      </c>
      <c r="G23" s="95">
        <f t="shared" si="11"/>
        <v>52372.2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1759.5721925133678</v>
      </c>
      <c r="N23" s="99">
        <f t="shared" si="5"/>
        <v>67.675853558206455</v>
      </c>
      <c r="O23" s="101">
        <f t="shared" si="6"/>
        <v>0</v>
      </c>
      <c r="P23" s="102">
        <f t="shared" si="7"/>
        <v>-9.2472233648704645</v>
      </c>
      <c r="Q23" s="103">
        <f t="shared" si="8"/>
        <v>0.87978609625668391</v>
      </c>
      <c r="R23" s="273"/>
      <c r="S23" s="1">
        <v>0.27499999999999997</v>
      </c>
      <c r="T23" s="2">
        <v>0.2966435185185185</v>
      </c>
      <c r="U23" s="104">
        <v>3.9999999999999858</v>
      </c>
      <c r="V23" s="105">
        <v>31.166666666666689</v>
      </c>
      <c r="W23" s="106"/>
      <c r="X23" s="107"/>
      <c r="Y23" s="265"/>
      <c r="Z23" s="266"/>
      <c r="AA23" s="111">
        <f t="shared" si="9"/>
        <v>-240.42780748663222</v>
      </c>
      <c r="AB23" s="103">
        <f t="shared" si="10"/>
        <v>0.87978609625668391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1642</v>
      </c>
      <c r="G24" s="95">
        <f t="shared" si="11"/>
        <v>85154.12</v>
      </c>
      <c r="H24" s="96"/>
      <c r="I24" s="97">
        <v>25</v>
      </c>
      <c r="J24" s="98">
        <v>2000</v>
      </c>
      <c r="K24" s="99">
        <f t="shared" si="12"/>
        <v>80</v>
      </c>
      <c r="L24" s="100">
        <v>25</v>
      </c>
      <c r="M24" s="98">
        <f>F24/V24*60</f>
        <v>1760.3335318642032</v>
      </c>
      <c r="N24" s="99">
        <f t="shared" si="5"/>
        <v>70.413341274568126</v>
      </c>
      <c r="O24" s="101">
        <f t="shared" si="6"/>
        <v>0</v>
      </c>
      <c r="P24" s="102">
        <f t="shared" si="7"/>
        <v>-9.5866587254318745</v>
      </c>
      <c r="Q24" s="103">
        <f t="shared" si="8"/>
        <v>0.88016676593210152</v>
      </c>
      <c r="R24" s="273"/>
      <c r="S24" s="1">
        <v>0.30002314814814812</v>
      </c>
      <c r="T24" s="2">
        <v>0.33888888888888891</v>
      </c>
      <c r="U24" s="104">
        <v>4.8666666666666547</v>
      </c>
      <c r="V24" s="105">
        <v>55.966666666666725</v>
      </c>
      <c r="W24" s="106"/>
      <c r="X24" s="107"/>
      <c r="Y24" s="265"/>
      <c r="Z24" s="266"/>
      <c r="AA24" s="111">
        <f t="shared" si="9"/>
        <v>-239.66646813579678</v>
      </c>
      <c r="AB24" s="103">
        <f t="shared" si="10"/>
        <v>0.88016676593210164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3694</v>
      </c>
      <c r="G25" s="95">
        <f t="shared" si="11"/>
        <v>285693.96000000002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1771.4666311442652</v>
      </c>
      <c r="N25" s="99">
        <f t="shared" si="5"/>
        <v>70.858665245770609</v>
      </c>
      <c r="O25" s="101">
        <f t="shared" si="6"/>
        <v>0</v>
      </c>
      <c r="P25" s="102">
        <f t="shared" si="7"/>
        <v>-9.1413347542293906</v>
      </c>
      <c r="Q25" s="103">
        <f t="shared" si="8"/>
        <v>0.88573331557213264</v>
      </c>
      <c r="R25" s="273"/>
      <c r="S25" s="1">
        <v>0.34236111111111112</v>
      </c>
      <c r="T25" s="2">
        <v>0.42924768518518519</v>
      </c>
      <c r="U25" s="104">
        <v>4.9999999999999822</v>
      </c>
      <c r="V25" s="105">
        <v>125.11666666666667</v>
      </c>
      <c r="W25" s="106">
        <v>0.42924768518518519</v>
      </c>
      <c r="X25" s="107">
        <v>0.47083333333333333</v>
      </c>
      <c r="Y25" s="265"/>
      <c r="Z25" s="266"/>
      <c r="AA25" s="111">
        <f t="shared" si="9"/>
        <v>-228.53336885573481</v>
      </c>
      <c r="AB25" s="103">
        <f t="shared" si="10"/>
        <v>0.88573331557213264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6116</v>
      </c>
      <c r="G26" s="95">
        <f t="shared" si="11"/>
        <v>364024.32000000001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1781.071024106132</v>
      </c>
      <c r="N26" s="99">
        <f t="shared" si="5"/>
        <v>71.242840964245275</v>
      </c>
      <c r="O26" s="101">
        <f t="shared" si="6"/>
        <v>0</v>
      </c>
      <c r="P26" s="102">
        <f t="shared" si="7"/>
        <v>-8.7571590357547251</v>
      </c>
      <c r="Q26" s="103">
        <f t="shared" si="8"/>
        <v>0.89053551205306591</v>
      </c>
      <c r="R26" s="273"/>
      <c r="S26" s="1">
        <v>0.47083333333333333</v>
      </c>
      <c r="T26" s="2">
        <v>0.61391203703703701</v>
      </c>
      <c r="U26" s="104">
        <v>59.883333333333312</v>
      </c>
      <c r="V26" s="105">
        <v>206.0333333333333</v>
      </c>
      <c r="W26" s="106"/>
      <c r="X26" s="107"/>
      <c r="Y26" s="265"/>
      <c r="Z26" s="266"/>
      <c r="AA26" s="111">
        <f t="shared" si="9"/>
        <v>-218.92897589386803</v>
      </c>
      <c r="AB26" s="103">
        <f t="shared" si="10"/>
        <v>0.89053551205306603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1768.96236013612</v>
      </c>
      <c r="N38" s="139">
        <f t="shared" ref="N38:N43" si="16">M38/L38</f>
        <v>70.196919053020636</v>
      </c>
      <c r="O38" s="140">
        <f t="shared" ref="O38:O43" si="17">L38-I38</f>
        <v>0</v>
      </c>
      <c r="P38" s="141">
        <f t="shared" ref="P38:P43" si="18">N38-K38</f>
        <v>-9.1681603120587312</v>
      </c>
      <c r="Q38" s="142">
        <f t="shared" ref="Q38:Q43" si="19">N38/K38</f>
        <v>0.88448118006805998</v>
      </c>
      <c r="R38" s="274"/>
      <c r="S38" s="143">
        <f>S22</f>
        <v>0.16666666666666666</v>
      </c>
      <c r="T38" s="144">
        <f>INDEX(T22:T37,COUNTA(T22:T37))</f>
        <v>0.61391203703703701</v>
      </c>
      <c r="U38" s="145"/>
      <c r="V38" s="156"/>
      <c r="W38" s="135"/>
      <c r="X38" s="139"/>
      <c r="Y38" s="261"/>
      <c r="Z38" s="262"/>
      <c r="AA38" s="157">
        <f t="shared" ref="AA38:AA43" si="20">M38-J38</f>
        <v>-231.03763986388003</v>
      </c>
      <c r="AB38" s="142">
        <f t="shared" ref="AB38:AB43" si="21">M38/J38</f>
        <v>0.88448118006805998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7124</v>
      </c>
      <c r="G39" s="159">
        <f t="shared" ref="G39:G43" si="22">E39*F39</f>
        <v>408205.19999999995</v>
      </c>
      <c r="H39" s="160"/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>F39/V39*60</f>
        <v>1588.9962825278808</v>
      </c>
      <c r="N39" s="163">
        <f t="shared" si="16"/>
        <v>63.559851301115231</v>
      </c>
      <c r="O39" s="165">
        <f t="shared" si="17"/>
        <v>0</v>
      </c>
      <c r="P39" s="166">
        <f t="shared" si="18"/>
        <v>-8.4401486988847694</v>
      </c>
      <c r="Q39" s="152">
        <f t="shared" si="19"/>
        <v>0.88277571251548936</v>
      </c>
      <c r="R39" s="272">
        <f>Q55</f>
        <v>0.88158680672789069</v>
      </c>
      <c r="S39" s="167">
        <v>0.16666666666666666</v>
      </c>
      <c r="T39" s="168">
        <v>0.35347222222222224</v>
      </c>
      <c r="U39" s="169"/>
      <c r="V39" s="170">
        <v>269.00000000000006</v>
      </c>
      <c r="W39" s="87"/>
      <c r="X39" s="88"/>
      <c r="Y39" s="275"/>
      <c r="Z39" s="276"/>
      <c r="AA39" s="109">
        <f t="shared" si="20"/>
        <v>-211.00371747211921</v>
      </c>
      <c r="AB39" s="152">
        <f t="shared" si="21"/>
        <v>0.88277571251548936</v>
      </c>
      <c r="AC39" s="352">
        <f>AB55</f>
        <v>0.88158680672789069</v>
      </c>
    </row>
    <row r="40" spans="1:29" ht="15.75" customHeight="1">
      <c r="A40" s="281"/>
      <c r="B40" s="153" t="s">
        <v>161</v>
      </c>
      <c r="C40" s="263" t="s">
        <v>201</v>
      </c>
      <c r="D40" s="264"/>
      <c r="E40" s="93">
        <v>56.43</v>
      </c>
      <c r="F40" s="104">
        <v>2886</v>
      </c>
      <c r="G40" s="95">
        <f t="shared" si="22"/>
        <v>162856.98000000001</v>
      </c>
      <c r="H40" s="96"/>
      <c r="I40" s="100">
        <v>22</v>
      </c>
      <c r="J40" s="98">
        <v>2000</v>
      </c>
      <c r="K40" s="99">
        <f t="shared" si="12"/>
        <v>90.909090909090907</v>
      </c>
      <c r="L40" s="100">
        <v>22</v>
      </c>
      <c r="M40" s="98">
        <f>F40/V40*60</f>
        <v>1765.4375531011053</v>
      </c>
      <c r="N40" s="99">
        <f t="shared" si="16"/>
        <v>80.247161504595695</v>
      </c>
      <c r="O40" s="101">
        <f t="shared" si="17"/>
        <v>0</v>
      </c>
      <c r="P40" s="102">
        <f t="shared" si="18"/>
        <v>-10.661929404495211</v>
      </c>
      <c r="Q40" s="103">
        <f t="shared" si="19"/>
        <v>0.88271877655055264</v>
      </c>
      <c r="R40" s="273"/>
      <c r="S40" s="1">
        <v>0.3576388888888889</v>
      </c>
      <c r="T40" s="2">
        <v>0.42575231481481479</v>
      </c>
      <c r="U40" s="104">
        <v>5.9999999999999787</v>
      </c>
      <c r="V40" s="105">
        <v>98.083333333333286</v>
      </c>
      <c r="W40" s="106"/>
      <c r="X40" s="107"/>
      <c r="Y40" s="265"/>
      <c r="Z40" s="266"/>
      <c r="AA40" s="111">
        <f t="shared" si="20"/>
        <v>-234.56244689889468</v>
      </c>
      <c r="AB40" s="103">
        <f t="shared" si="21"/>
        <v>0.88271877655055264</v>
      </c>
      <c r="AC40" s="294"/>
    </row>
    <row r="41" spans="1:29" ht="15.75" customHeight="1">
      <c r="A41" s="281"/>
      <c r="B41" s="153" t="s">
        <v>164</v>
      </c>
      <c r="C41" s="263" t="s">
        <v>173</v>
      </c>
      <c r="D41" s="264"/>
      <c r="E41" s="93">
        <v>47.37</v>
      </c>
      <c r="F41" s="104">
        <v>1956</v>
      </c>
      <c r="G41" s="95">
        <f t="shared" si="22"/>
        <v>92655.72</v>
      </c>
      <c r="H41" s="96"/>
      <c r="I41" s="100">
        <v>21</v>
      </c>
      <c r="J41" s="98">
        <v>2000</v>
      </c>
      <c r="K41" s="99">
        <f t="shared" si="12"/>
        <v>95.238095238095241</v>
      </c>
      <c r="L41" s="100">
        <v>21</v>
      </c>
      <c r="M41" s="98">
        <f>F41/V41*60</f>
        <v>1761.2806403201603</v>
      </c>
      <c r="N41" s="99">
        <f t="shared" si="16"/>
        <v>83.870506681912389</v>
      </c>
      <c r="O41" s="101">
        <f t="shared" si="17"/>
        <v>0</v>
      </c>
      <c r="P41" s="102">
        <f t="shared" si="18"/>
        <v>-11.367588556182852</v>
      </c>
      <c r="Q41" s="103">
        <f t="shared" si="19"/>
        <v>0.88064032016008009</v>
      </c>
      <c r="R41" s="273"/>
      <c r="S41" s="1">
        <v>0.43011574074074072</v>
      </c>
      <c r="T41" s="2">
        <v>0.47638888888888886</v>
      </c>
      <c r="U41" s="104">
        <v>6.2833333333333297</v>
      </c>
      <c r="V41" s="105">
        <v>66.633333333333326</v>
      </c>
      <c r="W41" s="106">
        <v>0.47638888888888886</v>
      </c>
      <c r="X41" s="107">
        <v>0.51696759259259262</v>
      </c>
      <c r="Y41" s="265"/>
      <c r="Z41" s="266"/>
      <c r="AA41" s="111">
        <f t="shared" si="20"/>
        <v>-238.71935967983973</v>
      </c>
      <c r="AB41" s="103">
        <f t="shared" si="21"/>
        <v>0.88064032016008009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1162</v>
      </c>
      <c r="G42" s="95">
        <f t="shared" si="22"/>
        <v>66582.599999999991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1762.0893007582185</v>
      </c>
      <c r="N42" s="99">
        <f t="shared" si="16"/>
        <v>88.104465037910927</v>
      </c>
      <c r="O42" s="101">
        <f t="shared" si="17"/>
        <v>0</v>
      </c>
      <c r="P42" s="102">
        <f t="shared" si="18"/>
        <v>-11.895534962089073</v>
      </c>
      <c r="Q42" s="103">
        <f t="shared" si="19"/>
        <v>0.88104465037910928</v>
      </c>
      <c r="R42" s="273"/>
      <c r="S42" s="1">
        <v>0.51696759259259262</v>
      </c>
      <c r="T42" s="2">
        <v>0.5444444444444444</v>
      </c>
      <c r="U42" s="104">
        <v>58.433333333333408</v>
      </c>
      <c r="V42" s="105">
        <v>39.566666666666563</v>
      </c>
      <c r="W42" s="106"/>
      <c r="X42" s="107"/>
      <c r="Y42" s="265"/>
      <c r="Z42" s="266"/>
      <c r="AA42" s="111">
        <f t="shared" si="20"/>
        <v>-237.91069924178146</v>
      </c>
      <c r="AB42" s="103">
        <f t="shared" si="21"/>
        <v>0.88104465037910928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2510</v>
      </c>
      <c r="G43" s="95">
        <f t="shared" si="22"/>
        <v>148993.60000000001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>F43/V43*60</f>
        <v>1761.7469292259636</v>
      </c>
      <c r="N43" s="99">
        <f t="shared" si="16"/>
        <v>88.087346461298182</v>
      </c>
      <c r="O43" s="101">
        <f t="shared" si="17"/>
        <v>0</v>
      </c>
      <c r="P43" s="102">
        <f t="shared" si="18"/>
        <v>-11.912653538701818</v>
      </c>
      <c r="Q43" s="103">
        <f t="shared" si="19"/>
        <v>0.88087346461298177</v>
      </c>
      <c r="R43" s="273"/>
      <c r="S43" s="1">
        <v>0.54722222222222205</v>
      </c>
      <c r="T43" s="2">
        <v>0.60658564814814819</v>
      </c>
      <c r="U43" s="104">
        <v>3.9999999999998259</v>
      </c>
      <c r="V43" s="105">
        <v>85.483333333333633</v>
      </c>
      <c r="W43" s="106"/>
      <c r="X43" s="107"/>
      <c r="Y43" s="265"/>
      <c r="Z43" s="266"/>
      <c r="AA43" s="111">
        <f t="shared" si="20"/>
        <v>-238.25307077403636</v>
      </c>
      <c r="AB43" s="103">
        <f t="shared" si="21"/>
        <v>0.88087346461298177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21.6</v>
      </c>
      <c r="J55" s="138">
        <f t="shared" si="23"/>
        <v>1960</v>
      </c>
      <c r="K55" s="139">
        <f t="shared" ref="K55" si="24">J55/I55</f>
        <v>90.740740740740733</v>
      </c>
      <c r="L55" s="137">
        <f t="shared" ref="L55:M55" si="25">AVERAGE(L39:L54)</f>
        <v>21.6</v>
      </c>
      <c r="M55" s="138">
        <f t="shared" si="25"/>
        <v>1727.9101411866657</v>
      </c>
      <c r="N55" s="139">
        <f>M55/L55</f>
        <v>79.995839869753041</v>
      </c>
      <c r="O55" s="140">
        <f>L55-I55</f>
        <v>0</v>
      </c>
      <c r="P55" s="141">
        <f>N55-K55</f>
        <v>-10.744900870987692</v>
      </c>
      <c r="Q55" s="142">
        <f>N55/K55</f>
        <v>0.88158680672789069</v>
      </c>
      <c r="R55" s="274"/>
      <c r="S55" s="143">
        <f>S39</f>
        <v>0.16666666666666666</v>
      </c>
      <c r="T55" s="144">
        <f>INDEX(T39:T54,COUNTA(T39:T54))</f>
        <v>0.60658564814814819</v>
      </c>
      <c r="U55" s="145"/>
      <c r="V55" s="156"/>
      <c r="W55" s="188"/>
      <c r="X55" s="189"/>
      <c r="Y55" s="261"/>
      <c r="Z55" s="262"/>
      <c r="AA55" s="157">
        <f>M55-J55</f>
        <v>-232.08985881333433</v>
      </c>
      <c r="AB55" s="142">
        <f>M55/J55</f>
        <v>0.88158680672789069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2547</v>
      </c>
      <c r="G56" s="159">
        <f t="shared" ref="G56:G59" si="26">E56*F56</f>
        <v>151138.98000000001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1762.9686598731009</v>
      </c>
      <c r="N56" s="163">
        <f>M56/L56</f>
        <v>73.457027494712534</v>
      </c>
      <c r="O56" s="165">
        <f>L56-I56</f>
        <v>0</v>
      </c>
      <c r="P56" s="166">
        <f>N56-K56</f>
        <v>-9.8763058386207945</v>
      </c>
      <c r="Q56" s="152">
        <f>N56/K56</f>
        <v>0.88148432993655046</v>
      </c>
      <c r="R56" s="272">
        <f>Q72</f>
        <v>0.88275425290920184</v>
      </c>
      <c r="S56" s="167">
        <v>0.2502199074074074</v>
      </c>
      <c r="T56" s="168">
        <v>0.31041666666666667</v>
      </c>
      <c r="U56" s="169"/>
      <c r="V56" s="170">
        <v>86.683333333333351</v>
      </c>
      <c r="W56" s="168"/>
      <c r="X56" s="171"/>
      <c r="Y56" s="275"/>
      <c r="Z56" s="276"/>
      <c r="AA56" s="109">
        <f>M56-J56</f>
        <v>-237.03134012689907</v>
      </c>
      <c r="AB56" s="152">
        <f>M56/J56</f>
        <v>0.88148432993655046</v>
      </c>
      <c r="AC56" s="277">
        <f>AB72</f>
        <v>0.88275425290920195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4928</v>
      </c>
      <c r="G57" s="95">
        <f t="shared" si="26"/>
        <v>289125.76000000001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1772.4847637126582</v>
      </c>
      <c r="N57" s="99">
        <f>M57/L57</f>
        <v>73.853531821360761</v>
      </c>
      <c r="O57" s="101">
        <f>L57-I57</f>
        <v>0</v>
      </c>
      <c r="P57" s="102">
        <f>N57-K57</f>
        <v>-9.4798015119725676</v>
      </c>
      <c r="Q57" s="103">
        <f>N57/K57</f>
        <v>0.8862423818563292</v>
      </c>
      <c r="R57" s="273"/>
      <c r="S57" s="1">
        <v>0.3140162037037037</v>
      </c>
      <c r="T57" s="2">
        <v>0.42986111111111114</v>
      </c>
      <c r="U57" s="104">
        <v>5.1833333333333176</v>
      </c>
      <c r="V57" s="105">
        <v>166.81666666666672</v>
      </c>
      <c r="W57" s="106"/>
      <c r="X57" s="107"/>
      <c r="Y57" s="265"/>
      <c r="Z57" s="266"/>
      <c r="AA57" s="111">
        <f>M57-J57</f>
        <v>-227.51523628734185</v>
      </c>
      <c r="AB57" s="103">
        <f>M57/J57</f>
        <v>0.88624238185632909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3192</v>
      </c>
      <c r="G58" s="95">
        <f t="shared" si="26"/>
        <v>228387.59999999998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1762.4539877300615</v>
      </c>
      <c r="N58" s="99">
        <f>M58/L58</f>
        <v>73.435582822085891</v>
      </c>
      <c r="O58" s="101">
        <f>L58-I58</f>
        <v>0</v>
      </c>
      <c r="P58" s="102">
        <f>N58-K58</f>
        <v>-9.8977505112474375</v>
      </c>
      <c r="Q58" s="103">
        <f>N58/K58</f>
        <v>0.88122699386503078</v>
      </c>
      <c r="R58" s="273"/>
      <c r="S58" s="1">
        <v>0.43425925925925923</v>
      </c>
      <c r="T58" s="2">
        <v>0.50972222222222219</v>
      </c>
      <c r="U58" s="104">
        <v>6.3333333333332575</v>
      </c>
      <c r="V58" s="105">
        <v>108.66666666666666</v>
      </c>
      <c r="W58" s="106">
        <v>0.50972222222222219</v>
      </c>
      <c r="X58" s="107">
        <v>0.55069444444444438</v>
      </c>
      <c r="Y58" s="265"/>
      <c r="Z58" s="266"/>
      <c r="AA58" s="111">
        <f>M58-J58</f>
        <v>-237.5460122699385</v>
      </c>
      <c r="AB58" s="103">
        <f>M58/J58</f>
        <v>0.88122699386503078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4180</v>
      </c>
      <c r="G59" s="95">
        <f t="shared" si="26"/>
        <v>248877.19999999998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1764.1266119577947</v>
      </c>
      <c r="N59" s="99">
        <f>M59/L59</f>
        <v>76.701157041643242</v>
      </c>
      <c r="O59" s="101">
        <f>L59-I59</f>
        <v>0</v>
      </c>
      <c r="P59" s="102">
        <f>N59-K59</f>
        <v>-10.255364697487195</v>
      </c>
      <c r="Q59" s="103">
        <f>N59/K59</f>
        <v>0.88206330597889726</v>
      </c>
      <c r="R59" s="273"/>
      <c r="S59" s="1">
        <v>0.55069444444444438</v>
      </c>
      <c r="T59" s="2">
        <v>0.6494212962962963</v>
      </c>
      <c r="U59" s="104">
        <v>58.99999999999995</v>
      </c>
      <c r="V59" s="105">
        <v>142.16666666666677</v>
      </c>
      <c r="W59" s="106"/>
      <c r="X59" s="107"/>
      <c r="Y59" s="265"/>
      <c r="Z59" s="266"/>
      <c r="AA59" s="111">
        <f>M59-J59</f>
        <v>-235.87338804220531</v>
      </c>
      <c r="AB59" s="103">
        <f>M59/J59</f>
        <v>0.88206330597889737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1765.5085058184038</v>
      </c>
      <c r="N72" s="139">
        <f t="shared" ref="N72:N78" si="30">M72/L72</f>
        <v>74.337200244985425</v>
      </c>
      <c r="O72" s="140">
        <f t="shared" ref="O72:O78" si="31">L72-I72</f>
        <v>0</v>
      </c>
      <c r="P72" s="141">
        <f t="shared" ref="P72:P78" si="32">N72-K72</f>
        <v>-9.8733260708040547</v>
      </c>
      <c r="Q72" s="142">
        <f t="shared" ref="Q72:Q78" si="33">N72/K72</f>
        <v>0.88275425290920184</v>
      </c>
      <c r="R72" s="274"/>
      <c r="S72" s="143">
        <f>S56</f>
        <v>0.2502199074074074</v>
      </c>
      <c r="T72" s="144">
        <f>INDEX(T56:T71,COUNTA(T56:T71))</f>
        <v>0.6494212962962963</v>
      </c>
      <c r="U72" s="145"/>
      <c r="V72" s="156"/>
      <c r="W72" s="135"/>
      <c r="X72" s="139"/>
      <c r="Y72" s="261"/>
      <c r="Z72" s="262"/>
      <c r="AA72" s="157">
        <f t="shared" ref="AA72:AA78" si="34">M72-J72</f>
        <v>-234.49149418159618</v>
      </c>
      <c r="AB72" s="142">
        <f t="shared" ref="AB72:AB78" si="35">M72/J72</f>
        <v>0.88275425290920195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179</v>
      </c>
      <c r="D73" s="291"/>
      <c r="E73" s="158">
        <v>38.630000000000003</v>
      </c>
      <c r="F73" s="87">
        <v>5025</v>
      </c>
      <c r="G73" s="159">
        <f t="shared" ref="G73:G78" si="36">E73*F73</f>
        <v>194115.75</v>
      </c>
      <c r="H73" s="160"/>
      <c r="I73" s="161">
        <v>20</v>
      </c>
      <c r="J73" s="162">
        <v>3600</v>
      </c>
      <c r="K73" s="163">
        <f>J73/I73</f>
        <v>180</v>
      </c>
      <c r="L73" s="164">
        <v>20</v>
      </c>
      <c r="M73" s="162">
        <f t="shared" ref="M73:M78" si="37">F73/V73*60</f>
        <v>3247.7558348294433</v>
      </c>
      <c r="N73" s="163">
        <f t="shared" si="30"/>
        <v>162.38779174147217</v>
      </c>
      <c r="O73" s="165">
        <f t="shared" si="31"/>
        <v>0</v>
      </c>
      <c r="P73" s="166">
        <f t="shared" si="32"/>
        <v>-17.612208258527829</v>
      </c>
      <c r="Q73" s="152">
        <f t="shared" si="33"/>
        <v>0.90215439856373425</v>
      </c>
      <c r="R73" s="272">
        <f>Q89</f>
        <v>0.88240095650323769</v>
      </c>
      <c r="S73" s="167">
        <v>0.16678240740740741</v>
      </c>
      <c r="T73" s="168">
        <v>0.23125000000000001</v>
      </c>
      <c r="U73" s="169"/>
      <c r="V73" s="170">
        <v>92.833333333333343</v>
      </c>
      <c r="W73" s="168"/>
      <c r="X73" s="171"/>
      <c r="Y73" s="275"/>
      <c r="Z73" s="276"/>
      <c r="AA73" s="109">
        <f t="shared" si="34"/>
        <v>-352.2441651705567</v>
      </c>
      <c r="AB73" s="152">
        <f t="shared" si="35"/>
        <v>0.90215439856373425</v>
      </c>
      <c r="AC73" s="277">
        <f>AB89</f>
        <v>0.88240095650323758</v>
      </c>
    </row>
    <row r="74" spans="1:29" ht="15.75" customHeight="1">
      <c r="A74" s="281"/>
      <c r="B74" s="92" t="s">
        <v>171</v>
      </c>
      <c r="C74" s="286" t="s">
        <v>180</v>
      </c>
      <c r="D74" s="286"/>
      <c r="E74" s="93">
        <v>38</v>
      </c>
      <c r="F74" s="94">
        <v>6360</v>
      </c>
      <c r="G74" s="95">
        <f t="shared" si="36"/>
        <v>241680</v>
      </c>
      <c r="H74" s="96"/>
      <c r="I74" s="97">
        <v>21</v>
      </c>
      <c r="J74" s="98">
        <v>3600</v>
      </c>
      <c r="K74" s="99">
        <f t="shared" ref="K74:K110" si="38">J74/I74</f>
        <v>171.42857142857142</v>
      </c>
      <c r="L74" s="100">
        <v>21</v>
      </c>
      <c r="M74" s="98">
        <f t="shared" si="37"/>
        <v>3246.2781794980865</v>
      </c>
      <c r="N74" s="99">
        <f t="shared" si="30"/>
        <v>154.58467521419459</v>
      </c>
      <c r="O74" s="101">
        <f t="shared" si="31"/>
        <v>0</v>
      </c>
      <c r="P74" s="102">
        <f t="shared" si="32"/>
        <v>-16.843896214376826</v>
      </c>
      <c r="Q74" s="103">
        <f t="shared" si="33"/>
        <v>0.90174393874946845</v>
      </c>
      <c r="R74" s="273"/>
      <c r="S74" s="1">
        <v>0.23572916666666666</v>
      </c>
      <c r="T74" s="2">
        <v>0.31736111111111109</v>
      </c>
      <c r="U74" s="104">
        <v>6.4499999999999691</v>
      </c>
      <c r="V74" s="105">
        <v>117.54999999999998</v>
      </c>
      <c r="W74" s="106"/>
      <c r="X74" s="107"/>
      <c r="Y74" s="265"/>
      <c r="Z74" s="266"/>
      <c r="AA74" s="111">
        <f t="shared" si="34"/>
        <v>-353.7218205019135</v>
      </c>
      <c r="AB74" s="103">
        <f t="shared" si="35"/>
        <v>0.90174393874946845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3906</v>
      </c>
      <c r="G75" s="95">
        <f t="shared" si="36"/>
        <v>122140.62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3102.7360988526025</v>
      </c>
      <c r="N75" s="99">
        <f t="shared" si="30"/>
        <v>163.30189993961065</v>
      </c>
      <c r="O75" s="101">
        <f t="shared" si="31"/>
        <v>0</v>
      </c>
      <c r="P75" s="102">
        <f t="shared" si="32"/>
        <v>-26.17178427091568</v>
      </c>
      <c r="Q75" s="103">
        <f t="shared" si="33"/>
        <v>0.86187113857016728</v>
      </c>
      <c r="R75" s="273"/>
      <c r="S75" s="1">
        <v>0.32115740740740739</v>
      </c>
      <c r="T75" s="2">
        <v>0.37361111111111112</v>
      </c>
      <c r="U75" s="104">
        <v>5.4666666666666686</v>
      </c>
      <c r="V75" s="105">
        <v>75.53333333333336</v>
      </c>
      <c r="W75" s="106"/>
      <c r="X75" s="107"/>
      <c r="Y75" s="265"/>
      <c r="Z75" s="266"/>
      <c r="AA75" s="111">
        <f t="shared" si="34"/>
        <v>-497.26390114739752</v>
      </c>
      <c r="AB75" s="103">
        <f t="shared" si="35"/>
        <v>0.86187113857016739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5700</v>
      </c>
      <c r="G76" s="95">
        <f t="shared" si="36"/>
        <v>216258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3107.2077528770424</v>
      </c>
      <c r="N76" s="99">
        <f t="shared" si="30"/>
        <v>147.96227394652584</v>
      </c>
      <c r="O76" s="101">
        <f t="shared" si="31"/>
        <v>0</v>
      </c>
      <c r="P76" s="102">
        <f t="shared" si="32"/>
        <v>-23.466297482045576</v>
      </c>
      <c r="Q76" s="103">
        <f t="shared" si="33"/>
        <v>0.86311326468806748</v>
      </c>
      <c r="R76" s="273"/>
      <c r="S76" s="1">
        <v>0.37638888888888888</v>
      </c>
      <c r="T76" s="2">
        <v>0.4528240740740741</v>
      </c>
      <c r="U76" s="104">
        <v>3.9999999999999858</v>
      </c>
      <c r="V76" s="105">
        <v>110.06666666666672</v>
      </c>
      <c r="W76" s="106">
        <v>0.4528240740740741</v>
      </c>
      <c r="X76" s="107">
        <v>0.49249999999999999</v>
      </c>
      <c r="Y76" s="265"/>
      <c r="Z76" s="266"/>
      <c r="AA76" s="191">
        <f t="shared" si="34"/>
        <v>-492.79224712295763</v>
      </c>
      <c r="AB76" s="192">
        <f t="shared" si="35"/>
        <v>0.86311326468806737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1054</v>
      </c>
      <c r="G77" s="95">
        <f t="shared" si="36"/>
        <v>48125.64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1588.9447236180879</v>
      </c>
      <c r="N77" s="99">
        <f t="shared" si="30"/>
        <v>79.447236180904397</v>
      </c>
      <c r="O77" s="101">
        <f t="shared" si="31"/>
        <v>0</v>
      </c>
      <c r="P77" s="102">
        <f t="shared" si="32"/>
        <v>-10.552763819095603</v>
      </c>
      <c r="Q77" s="103">
        <f t="shared" si="33"/>
        <v>0.88274706867671549</v>
      </c>
      <c r="R77" s="273"/>
      <c r="S77" s="1">
        <v>0.49249999999999999</v>
      </c>
      <c r="T77" s="2">
        <v>0.52013888888888893</v>
      </c>
      <c r="U77" s="104">
        <v>57.133333333333283</v>
      </c>
      <c r="V77" s="105">
        <v>39.800000000000068</v>
      </c>
      <c r="W77" s="106"/>
      <c r="X77" s="107"/>
      <c r="Y77" s="265"/>
      <c r="Z77" s="266"/>
      <c r="AA77" s="191">
        <f t="shared" si="34"/>
        <v>-211.05527638191211</v>
      </c>
      <c r="AB77" s="192">
        <f t="shared" si="35"/>
        <v>0.88274706867671549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2294</v>
      </c>
      <c r="G78" s="115">
        <f t="shared" si="36"/>
        <v>132432.62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1590.2946273830137</v>
      </c>
      <c r="N78" s="99">
        <f t="shared" si="30"/>
        <v>72.286119426500619</v>
      </c>
      <c r="O78" s="101">
        <f t="shared" si="31"/>
        <v>0</v>
      </c>
      <c r="P78" s="102">
        <f t="shared" si="32"/>
        <v>-9.532062391681194</v>
      </c>
      <c r="Q78" s="103">
        <f t="shared" si="33"/>
        <v>0.88349701521278545</v>
      </c>
      <c r="R78" s="273"/>
      <c r="S78" s="1">
        <v>0.52322916666666663</v>
      </c>
      <c r="T78" s="2">
        <v>0.58333333333333337</v>
      </c>
      <c r="U78" s="104">
        <v>4.4499999999998963</v>
      </c>
      <c r="V78" s="105">
        <v>86.550000000000097</v>
      </c>
      <c r="W78" s="106"/>
      <c r="X78" s="107"/>
      <c r="Y78" s="265"/>
      <c r="Z78" s="266"/>
      <c r="AA78" s="191">
        <f t="shared" si="34"/>
        <v>-209.70537261698632</v>
      </c>
      <c r="AB78" s="192">
        <f t="shared" si="35"/>
        <v>0.88349701521278534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2647.2028695097129</v>
      </c>
      <c r="N89" s="139">
        <f t="shared" ref="N89:N94" si="42">M89/L89</f>
        <v>129.13184729315674</v>
      </c>
      <c r="O89" s="140">
        <f t="shared" ref="O89:O94" si="43">L89-I89</f>
        <v>0</v>
      </c>
      <c r="P89" s="141">
        <f t="shared" ref="P89:P94" si="44">N89-K89</f>
        <v>-17.20961612147741</v>
      </c>
      <c r="Q89" s="142">
        <f t="shared" ref="Q89:Q94" si="45">N89/K89</f>
        <v>0.88240095650323769</v>
      </c>
      <c r="R89" s="274"/>
      <c r="S89" s="143">
        <f>S73</f>
        <v>0.16678240740740741</v>
      </c>
      <c r="T89" s="144">
        <f>INDEX(T73:T88,COUNTA(T73:T88))</f>
        <v>0.58333333333333337</v>
      </c>
      <c r="U89" s="145"/>
      <c r="V89" s="156"/>
      <c r="W89" s="135"/>
      <c r="X89" s="139"/>
      <c r="Y89" s="261"/>
      <c r="Z89" s="262"/>
      <c r="AA89" s="157">
        <f t="shared" ref="AA89:AA94" si="46">M89-J89</f>
        <v>-352.79713049028715</v>
      </c>
      <c r="AB89" s="142">
        <f t="shared" ref="AB89:AB94" si="47">M89/J89</f>
        <v>0.88240095650323758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1977</v>
      </c>
      <c r="G90" s="159">
        <f t="shared" ref="G90:G94" si="48">E90*F90</f>
        <v>67672.709999999992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2606.0783595752455</v>
      </c>
      <c r="N90" s="163">
        <f t="shared" si="42"/>
        <v>162.87989747345284</v>
      </c>
      <c r="O90" s="165">
        <f t="shared" si="43"/>
        <v>0</v>
      </c>
      <c r="P90" s="166">
        <f t="shared" si="44"/>
        <v>-24.620102526547157</v>
      </c>
      <c r="Q90" s="152">
        <f t="shared" si="45"/>
        <v>0.86869278652508186</v>
      </c>
      <c r="R90" s="272">
        <f>Q106</f>
        <v>0.87422869923110635</v>
      </c>
      <c r="S90" s="167">
        <v>0.25033564814814813</v>
      </c>
      <c r="T90" s="168">
        <v>0.28194444444444444</v>
      </c>
      <c r="U90" s="169"/>
      <c r="V90" s="170">
        <v>45.516666666666694</v>
      </c>
      <c r="W90" s="173"/>
      <c r="X90" s="151"/>
      <c r="Y90" s="275"/>
      <c r="Z90" s="276"/>
      <c r="AA90" s="109">
        <f t="shared" si="46"/>
        <v>-393.92164042475451</v>
      </c>
      <c r="AB90" s="152">
        <f t="shared" si="47"/>
        <v>0.86869278652508186</v>
      </c>
      <c r="AC90" s="277">
        <f>AB106</f>
        <v>0.87422869923110647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1699</v>
      </c>
      <c r="G91" s="95">
        <f t="shared" si="48"/>
        <v>59074.23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2606.0502769492982</v>
      </c>
      <c r="N91" s="99">
        <f t="shared" si="42"/>
        <v>236.91366154084528</v>
      </c>
      <c r="O91" s="101">
        <f t="shared" si="43"/>
        <v>0</v>
      </c>
      <c r="P91" s="102">
        <f t="shared" si="44"/>
        <v>-35.813611186427465</v>
      </c>
      <c r="Q91" s="103">
        <f t="shared" si="45"/>
        <v>0.86868342564976597</v>
      </c>
      <c r="R91" s="273"/>
      <c r="S91" s="1">
        <v>0.28472222222222221</v>
      </c>
      <c r="T91" s="2">
        <v>0.31188657407407405</v>
      </c>
      <c r="U91" s="104">
        <v>3.9999999999999858</v>
      </c>
      <c r="V91" s="105">
        <v>39.116666666666653</v>
      </c>
      <c r="W91" s="106"/>
      <c r="X91" s="107"/>
      <c r="Y91" s="265"/>
      <c r="Z91" s="266"/>
      <c r="AA91" s="111">
        <f t="shared" si="46"/>
        <v>-393.94972305070178</v>
      </c>
      <c r="AB91" s="103">
        <f t="shared" si="47"/>
        <v>0.86868342564976608</v>
      </c>
      <c r="AC91" s="278"/>
    </row>
    <row r="92" spans="1:29" ht="15.75" customHeight="1">
      <c r="A92" s="268"/>
      <c r="B92" s="92" t="s">
        <v>158</v>
      </c>
      <c r="C92" s="263" t="s">
        <v>220</v>
      </c>
      <c r="D92" s="264"/>
      <c r="E92" s="93">
        <v>42.93</v>
      </c>
      <c r="F92" s="94">
        <v>1568</v>
      </c>
      <c r="G92" s="95">
        <f t="shared" si="48"/>
        <v>67314.240000000005</v>
      </c>
      <c r="H92" s="96"/>
      <c r="I92" s="97">
        <v>15</v>
      </c>
      <c r="J92" s="98">
        <v>3600</v>
      </c>
      <c r="K92" s="99">
        <f t="shared" si="38"/>
        <v>240</v>
      </c>
      <c r="L92" s="100">
        <v>15</v>
      </c>
      <c r="M92" s="98">
        <f>F92/V92*60</f>
        <v>3096.4344487109156</v>
      </c>
      <c r="N92" s="99">
        <f t="shared" si="42"/>
        <v>206.42896324739436</v>
      </c>
      <c r="O92" s="101">
        <f t="shared" si="43"/>
        <v>0</v>
      </c>
      <c r="P92" s="102">
        <f t="shared" si="44"/>
        <v>-33.571036752605636</v>
      </c>
      <c r="Q92" s="103">
        <f t="shared" si="45"/>
        <v>0.86012068019747656</v>
      </c>
      <c r="R92" s="273"/>
      <c r="S92" s="1">
        <v>0.34375</v>
      </c>
      <c r="T92" s="2">
        <v>0.36484953703703704</v>
      </c>
      <c r="U92" s="104">
        <v>6.6833333333333123</v>
      </c>
      <c r="V92" s="105">
        <v>30.38333333333334</v>
      </c>
      <c r="W92" s="106"/>
      <c r="X92" s="107"/>
      <c r="Y92" s="265"/>
      <c r="Z92" s="266"/>
      <c r="AA92" s="111">
        <f t="shared" si="46"/>
        <v>-503.5655512890844</v>
      </c>
      <c r="AB92" s="103">
        <f t="shared" si="47"/>
        <v>0.86012068019747656</v>
      </c>
      <c r="AC92" s="278"/>
    </row>
    <row r="93" spans="1:29" ht="15.75" customHeight="1">
      <c r="A93" s="268"/>
      <c r="B93" s="92" t="s">
        <v>158</v>
      </c>
      <c r="C93" s="263" t="s">
        <v>183</v>
      </c>
      <c r="D93" s="264"/>
      <c r="E93" s="93">
        <v>35.83</v>
      </c>
      <c r="F93" s="94">
        <v>6115</v>
      </c>
      <c r="G93" s="95">
        <f t="shared" si="48"/>
        <v>219100.44999999998</v>
      </c>
      <c r="H93" s="113"/>
      <c r="I93" s="97">
        <v>12</v>
      </c>
      <c r="J93" s="98">
        <v>3273</v>
      </c>
      <c r="K93" s="99">
        <f t="shared" si="38"/>
        <v>272.75</v>
      </c>
      <c r="L93" s="114">
        <v>12</v>
      </c>
      <c r="M93" s="98">
        <f>F93/V93*60</f>
        <v>2904.2216358839037</v>
      </c>
      <c r="N93" s="99">
        <f t="shared" si="42"/>
        <v>242.01846965699198</v>
      </c>
      <c r="O93" s="101">
        <f t="shared" si="43"/>
        <v>0</v>
      </c>
      <c r="P93" s="102">
        <f t="shared" si="44"/>
        <v>-30.731530343008018</v>
      </c>
      <c r="Q93" s="103">
        <f t="shared" si="45"/>
        <v>0.88732711148301369</v>
      </c>
      <c r="R93" s="273"/>
      <c r="S93" s="1">
        <v>0.36874999999999997</v>
      </c>
      <c r="T93" s="2">
        <v>0.45648148148148149</v>
      </c>
      <c r="U93" s="104">
        <v>5.6166666666666121</v>
      </c>
      <c r="V93" s="105">
        <v>126.33333333333339</v>
      </c>
      <c r="W93" s="106">
        <v>0.45648148148148149</v>
      </c>
      <c r="X93" s="107">
        <v>0.49799768518518517</v>
      </c>
      <c r="Y93" s="265"/>
      <c r="Z93" s="266"/>
      <c r="AA93" s="111">
        <f t="shared" si="46"/>
        <v>-368.77836411609633</v>
      </c>
      <c r="AB93" s="103">
        <f t="shared" si="47"/>
        <v>0.88732711148301369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4590</v>
      </c>
      <c r="G94" s="115">
        <f t="shared" si="48"/>
        <v>167121.9</v>
      </c>
      <c r="H94" s="116"/>
      <c r="I94" s="97">
        <v>11</v>
      </c>
      <c r="J94" s="98">
        <v>3273</v>
      </c>
      <c r="K94" s="99">
        <f t="shared" si="38"/>
        <v>297.54545454545456</v>
      </c>
      <c r="L94" s="100">
        <v>11</v>
      </c>
      <c r="M94" s="98">
        <f>F94/V94*60</f>
        <v>2902.5118566660803</v>
      </c>
      <c r="N94" s="99">
        <f t="shared" si="42"/>
        <v>263.86471424237095</v>
      </c>
      <c r="O94" s="101">
        <f t="shared" si="43"/>
        <v>0</v>
      </c>
      <c r="P94" s="102">
        <f t="shared" si="44"/>
        <v>-33.68074030308361</v>
      </c>
      <c r="Q94" s="103">
        <f t="shared" si="45"/>
        <v>0.88680472247665143</v>
      </c>
      <c r="R94" s="273"/>
      <c r="S94" s="1">
        <v>0.49799768518518517</v>
      </c>
      <c r="T94" s="2">
        <v>0.56388888888888888</v>
      </c>
      <c r="U94" s="104">
        <v>59.783333333333303</v>
      </c>
      <c r="V94" s="105">
        <v>94.883333333333354</v>
      </c>
      <c r="W94" s="106"/>
      <c r="X94" s="107"/>
      <c r="Y94" s="265"/>
      <c r="Z94" s="266"/>
      <c r="AA94" s="111">
        <f t="shared" si="46"/>
        <v>-370.48814333391965</v>
      </c>
      <c r="AB94" s="103">
        <f t="shared" si="47"/>
        <v>0.88680472247665154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2823.0593155570887</v>
      </c>
      <c r="N106" s="139">
        <f>M106/L106</f>
        <v>217.15840888900681</v>
      </c>
      <c r="O106" s="140">
        <f>L106-I106</f>
        <v>0</v>
      </c>
      <c r="P106" s="141">
        <f>N106-K106</f>
        <v>-31.24159111099317</v>
      </c>
      <c r="Q106" s="142">
        <f>N106/K106</f>
        <v>0.87422869923110635</v>
      </c>
      <c r="R106" s="274"/>
      <c r="S106" s="143">
        <f>S90</f>
        <v>0.25033564814814813</v>
      </c>
      <c r="T106" s="144">
        <f>INDEX(T90:T105,COUNTA(T90:T105))</f>
        <v>0.56388888888888888</v>
      </c>
      <c r="U106" s="145"/>
      <c r="V106" s="156"/>
      <c r="W106" s="135"/>
      <c r="X106" s="139"/>
      <c r="Y106" s="261"/>
      <c r="Z106" s="262"/>
      <c r="AA106" s="157">
        <f>M106-J106</f>
        <v>-406.14068444291115</v>
      </c>
      <c r="AB106" s="142">
        <f>M106/J106</f>
        <v>0.87422869923110647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952</v>
      </c>
      <c r="G107" s="159">
        <f t="shared" ref="G107:G110" si="52">E107*F107</f>
        <v>25351.759999999998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2867.9497907949758</v>
      </c>
      <c r="N107" s="163">
        <f>M107/L107</f>
        <v>477.99163179916263</v>
      </c>
      <c r="O107" s="165">
        <f>L107-I107</f>
        <v>0</v>
      </c>
      <c r="P107" s="166">
        <f>N107-K107</f>
        <v>-67.508368200837367</v>
      </c>
      <c r="Q107" s="152">
        <f>N107/K107</f>
        <v>0.87624497121752998</v>
      </c>
      <c r="R107" s="272">
        <f>Q123</f>
        <v>0.89823973195635631</v>
      </c>
      <c r="S107" s="193">
        <v>0.25005787037037036</v>
      </c>
      <c r="T107" s="194">
        <v>0.2638888888888889</v>
      </c>
      <c r="U107" s="169"/>
      <c r="V107" s="170">
        <v>19.916666666666689</v>
      </c>
      <c r="W107" s="168"/>
      <c r="X107" s="171"/>
      <c r="Y107" s="275"/>
      <c r="Z107" s="276"/>
      <c r="AA107" s="109">
        <f>M107-J107</f>
        <v>-405.0502092050242</v>
      </c>
      <c r="AB107" s="152">
        <f>M107/J107</f>
        <v>0.87624497121752998</v>
      </c>
      <c r="AC107" s="277">
        <f>AB123</f>
        <v>0.89823973195635631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753</v>
      </c>
      <c r="G108" s="95">
        <f t="shared" si="52"/>
        <v>15142.83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3250.3597122302122</v>
      </c>
      <c r="N108" s="99">
        <f>M108/L108</f>
        <v>541.72661870503532</v>
      </c>
      <c r="O108" s="101">
        <f>L108-I108</f>
        <v>0</v>
      </c>
      <c r="P108" s="102">
        <f>N108-K108</f>
        <v>-58.273381294964679</v>
      </c>
      <c r="Q108" s="103">
        <f>N108/K108</f>
        <v>0.90287769784172556</v>
      </c>
      <c r="R108" s="273"/>
      <c r="S108" s="1">
        <v>0.26881944444444444</v>
      </c>
      <c r="T108" s="2">
        <v>0.27847222222222223</v>
      </c>
      <c r="U108" s="104">
        <v>7.0999999999999908</v>
      </c>
      <c r="V108" s="105">
        <v>13.900000000000015</v>
      </c>
      <c r="W108" s="106"/>
      <c r="X108" s="113"/>
      <c r="Y108" s="265"/>
      <c r="Z108" s="266"/>
      <c r="AA108" s="111">
        <f>M108-J108</f>
        <v>-349.64028776978785</v>
      </c>
      <c r="AB108" s="103">
        <f>M108/J108</f>
        <v>0.90287769784172556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2217</v>
      </c>
      <c r="G109" s="95">
        <f t="shared" si="52"/>
        <v>54826.41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3260.2941176470599</v>
      </c>
      <c r="N109" s="99">
        <f>M109/L109</f>
        <v>543.38235294117669</v>
      </c>
      <c r="O109" s="101">
        <f>L109-I109</f>
        <v>0</v>
      </c>
      <c r="P109" s="102">
        <f>N109-K109</f>
        <v>-56.617647058823309</v>
      </c>
      <c r="Q109" s="103">
        <f>N109/K109</f>
        <v>0.90563725490196112</v>
      </c>
      <c r="R109" s="273"/>
      <c r="S109" s="1">
        <v>0.28347222222222224</v>
      </c>
      <c r="T109" s="2">
        <v>0.31180555555555556</v>
      </c>
      <c r="U109" s="104">
        <v>7.2000000000000064</v>
      </c>
      <c r="V109" s="105">
        <v>40.799999999999983</v>
      </c>
      <c r="W109" s="106"/>
      <c r="X109" s="107"/>
      <c r="Y109" s="265"/>
      <c r="Z109" s="266"/>
      <c r="AA109" s="111">
        <f>M109-J109</f>
        <v>-339.70588235294008</v>
      </c>
      <c r="AB109" s="103">
        <f>M109/J109</f>
        <v>0.90563725490196112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1739</v>
      </c>
      <c r="G110" s="95">
        <f t="shared" si="52"/>
        <v>43005.47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3262.3241271495554</v>
      </c>
      <c r="N110" s="99">
        <f>M110/L110</f>
        <v>543.72068785825923</v>
      </c>
      <c r="O110" s="101">
        <f>L110-I110</f>
        <v>0</v>
      </c>
      <c r="P110" s="102">
        <f>N110-K110</f>
        <v>-56.279312141740775</v>
      </c>
      <c r="Q110" s="103">
        <f>N110/K110</f>
        <v>0.90620114643043204</v>
      </c>
      <c r="R110" s="273"/>
      <c r="S110" s="1">
        <v>0.3159837962962963</v>
      </c>
      <c r="T110" s="2">
        <v>0.33819444444444446</v>
      </c>
      <c r="U110" s="104">
        <v>6.0166666666666746</v>
      </c>
      <c r="V110" s="105">
        <v>31.983333333333348</v>
      </c>
      <c r="W110" s="106"/>
      <c r="X110" s="113"/>
      <c r="Y110" s="265"/>
      <c r="Z110" s="266"/>
      <c r="AA110" s="111">
        <f>M110-J110</f>
        <v>-337.67587285044465</v>
      </c>
      <c r="AB110" s="103">
        <f>M110/J110</f>
        <v>0.90620114643043204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3160.2319369554507</v>
      </c>
      <c r="N123" s="139">
        <f>M123/L123</f>
        <v>526.70532282590841</v>
      </c>
      <c r="O123" s="140">
        <f>L123-I123</f>
        <v>0</v>
      </c>
      <c r="P123" s="141">
        <f>N123-K123</f>
        <v>-59.669677174091589</v>
      </c>
      <c r="Q123" s="142">
        <f>N123/K123</f>
        <v>0.89823973195635631</v>
      </c>
      <c r="R123" s="274"/>
      <c r="S123" s="143">
        <f>S107</f>
        <v>0.25005787037037036</v>
      </c>
      <c r="T123" s="144">
        <f>INDEX(T107:T122,COUNTA(T107:T122))</f>
        <v>0.33819444444444446</v>
      </c>
      <c r="U123" s="145"/>
      <c r="V123" s="156"/>
      <c r="W123" s="135"/>
      <c r="X123" s="139"/>
      <c r="Y123" s="261"/>
      <c r="Z123" s="262"/>
      <c r="AA123" s="157">
        <f>M123-J123</f>
        <v>-358.01806304454931</v>
      </c>
      <c r="AB123" s="142">
        <f>M123/J123</f>
        <v>0.89823973195635631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3646</v>
      </c>
      <c r="G124" s="159">
        <f t="shared" ref="G124:G126" si="56">E124*F124</f>
        <v>208915.8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21</v>
      </c>
      <c r="M124" s="162">
        <f>F124/V124*60</f>
        <v>1765.1425497579355</v>
      </c>
      <c r="N124" s="163">
        <f>M124/L124</f>
        <v>84.054407131330265</v>
      </c>
      <c r="O124" s="165">
        <f>L124-I124</f>
        <v>0</v>
      </c>
      <c r="P124" s="166">
        <f>N124-K124</f>
        <v>-11.183688106764976</v>
      </c>
      <c r="Q124" s="152">
        <f>N124/K124</f>
        <v>0.8825712748789678</v>
      </c>
      <c r="R124" s="272">
        <f>Q140</f>
        <v>0.88196458949297107</v>
      </c>
      <c r="S124" s="167">
        <v>0.70837962962962964</v>
      </c>
      <c r="T124" s="168">
        <v>0.7944444444444444</v>
      </c>
      <c r="U124" s="169"/>
      <c r="V124" s="170">
        <v>123.93333333333325</v>
      </c>
      <c r="W124" s="87"/>
      <c r="X124" s="88"/>
      <c r="Y124" s="275"/>
      <c r="Z124" s="276"/>
      <c r="AA124" s="109">
        <f>M124-J124</f>
        <v>-234.85745024206449</v>
      </c>
      <c r="AB124" s="152">
        <f>M124/J124</f>
        <v>0.8825712748789678</v>
      </c>
      <c r="AC124" s="352">
        <f>AB140</f>
        <v>0.88196458949297096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1606</v>
      </c>
      <c r="G125" s="95">
        <f t="shared" si="56"/>
        <v>81376.02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1763.7583892617463</v>
      </c>
      <c r="N125" s="99">
        <f>M125/L125</f>
        <v>88.187919463087312</v>
      </c>
      <c r="O125" s="101">
        <f>L125-I125</f>
        <v>0</v>
      </c>
      <c r="P125" s="102">
        <f>N125-K125</f>
        <v>-11.812080536912688</v>
      </c>
      <c r="Q125" s="103">
        <f>N125/K125</f>
        <v>0.88187919463087316</v>
      </c>
      <c r="R125" s="273"/>
      <c r="S125" s="1">
        <v>0.79956018518518523</v>
      </c>
      <c r="T125" s="2">
        <v>0.83750000000000002</v>
      </c>
      <c r="U125" s="104">
        <v>7.3666666666668057</v>
      </c>
      <c r="V125" s="105">
        <v>54.633333333333297</v>
      </c>
      <c r="W125" s="106"/>
      <c r="X125" s="107"/>
      <c r="Y125" s="265"/>
      <c r="Z125" s="266"/>
      <c r="AA125" s="111">
        <f>M125-J125</f>
        <v>-236.24161073825371</v>
      </c>
      <c r="AB125" s="103">
        <f>M125/J125</f>
        <v>0.88187919463087316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1710</v>
      </c>
      <c r="G126" s="95">
        <f t="shared" si="56"/>
        <v>75753</v>
      </c>
      <c r="H126" s="96"/>
      <c r="I126" s="97">
        <v>17</v>
      </c>
      <c r="J126" s="98">
        <v>2000</v>
      </c>
      <c r="K126" s="99">
        <f t="shared" si="57"/>
        <v>117.64705882352941</v>
      </c>
      <c r="L126" s="100">
        <v>17</v>
      </c>
      <c r="M126" s="98">
        <f>F126/V126*60</f>
        <v>1762.8865979381446</v>
      </c>
      <c r="N126" s="99">
        <f>M126/L126</f>
        <v>103.69921164342027</v>
      </c>
      <c r="O126" s="101">
        <f>L126-I126</f>
        <v>0</v>
      </c>
      <c r="P126" s="102">
        <f>N126-K126</f>
        <v>-13.947847180109136</v>
      </c>
      <c r="Q126" s="103">
        <f>N126/K126</f>
        <v>0.88144329896907236</v>
      </c>
      <c r="R126" s="273"/>
      <c r="S126" s="1">
        <v>0.84097222222222223</v>
      </c>
      <c r="T126" s="2">
        <v>0.88138888888888889</v>
      </c>
      <c r="U126" s="104">
        <v>4.9999999999999822</v>
      </c>
      <c r="V126" s="105">
        <v>58.199999999999989</v>
      </c>
      <c r="W126" s="106"/>
      <c r="X126" s="107"/>
      <c r="Y126" s="265"/>
      <c r="Z126" s="266"/>
      <c r="AA126" s="111">
        <f>M126-J126</f>
        <v>-237.11340206185537</v>
      </c>
      <c r="AB126" s="103">
        <f>M126/J126</f>
        <v>0.88144329896907236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19.333333333333332</v>
      </c>
      <c r="J140" s="138">
        <f t="shared" si="58"/>
        <v>2000</v>
      </c>
      <c r="K140" s="139">
        <f t="shared" ref="K140" si="59">J140/I140</f>
        <v>103.44827586206897</v>
      </c>
      <c r="L140" s="137">
        <f t="shared" ref="L140:M140" si="60">AVERAGE(L124:L139)</f>
        <v>19.333333333333332</v>
      </c>
      <c r="M140" s="138">
        <f t="shared" si="60"/>
        <v>1763.9291789859419</v>
      </c>
      <c r="N140" s="139">
        <f>M140/L140</f>
        <v>91.23771615444528</v>
      </c>
      <c r="O140" s="140">
        <f>L140-I140</f>
        <v>0</v>
      </c>
      <c r="P140" s="141">
        <f>N140-K140</f>
        <v>-12.210559707623688</v>
      </c>
      <c r="Q140" s="142">
        <f>N140/K140</f>
        <v>0.88196458949297107</v>
      </c>
      <c r="R140" s="274"/>
      <c r="S140" s="143">
        <f>S124</f>
        <v>0.70837962962962964</v>
      </c>
      <c r="T140" s="144">
        <f>INDEX(T124:T139,COUNTA(T124:T139))</f>
        <v>0.88138888888888889</v>
      </c>
      <c r="U140" s="145"/>
      <c r="V140" s="156"/>
      <c r="W140" s="188"/>
      <c r="X140" s="189"/>
      <c r="Y140" s="261"/>
      <c r="Z140" s="262"/>
      <c r="AA140" s="157">
        <f>M140-J140</f>
        <v>-236.07082101405808</v>
      </c>
      <c r="AB140" s="142">
        <f>M140/J140</f>
        <v>0.88196458949297096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2511</v>
      </c>
      <c r="G141" s="159">
        <f t="shared" ref="G141:G143" si="61">E141*F141</f>
        <v>142599.69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1763.8243902439051</v>
      </c>
      <c r="N141" s="163">
        <f>M141/L141</f>
        <v>76.688016967126302</v>
      </c>
      <c r="O141" s="165">
        <f>L141-I141</f>
        <v>0</v>
      </c>
      <c r="P141" s="166">
        <f>N141-K141</f>
        <v>-10.268504772004135</v>
      </c>
      <c r="Q141" s="152">
        <f>N141/K141</f>
        <v>0.8819121951219524</v>
      </c>
      <c r="R141" s="272">
        <f>Q157</f>
        <v>0.88234888134301082</v>
      </c>
      <c r="S141" s="167">
        <v>0.70833333333333337</v>
      </c>
      <c r="T141" s="168">
        <v>0.76765046296296291</v>
      </c>
      <c r="U141" s="169"/>
      <c r="V141" s="170">
        <v>85.416666666666544</v>
      </c>
      <c r="W141" s="168"/>
      <c r="X141" s="171"/>
      <c r="Y141" s="275"/>
      <c r="Z141" s="276"/>
      <c r="AA141" s="109">
        <f>M141-J141</f>
        <v>-236.1756097560949</v>
      </c>
      <c r="AB141" s="152">
        <f>M141/J141</f>
        <v>0.88191219512195251</v>
      </c>
      <c r="AC141" s="277">
        <f>AB157</f>
        <v>0.88234888134301082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1927</v>
      </c>
      <c r="G142" s="95">
        <f t="shared" si="61"/>
        <v>109588.48999999999</v>
      </c>
      <c r="H142" s="96"/>
      <c r="I142" s="97">
        <v>23</v>
      </c>
      <c r="J142" s="98">
        <v>2000</v>
      </c>
      <c r="K142" s="99">
        <f t="shared" ref="K142:K143" si="62">J142/I142</f>
        <v>86.956521739130437</v>
      </c>
      <c r="L142" s="100">
        <v>23</v>
      </c>
      <c r="M142" s="98">
        <f>F142/V142*60</f>
        <v>1763.8443935926771</v>
      </c>
      <c r="N142" s="99">
        <f>M142/L142</f>
        <v>76.688886677942477</v>
      </c>
      <c r="O142" s="101">
        <f>L142-I142</f>
        <v>0</v>
      </c>
      <c r="P142" s="102">
        <f>N142-K142</f>
        <v>-10.26763506118796</v>
      </c>
      <c r="Q142" s="103">
        <f>N142/K142</f>
        <v>0.88192219679633843</v>
      </c>
      <c r="R142" s="273"/>
      <c r="S142" s="1">
        <v>0.77184027777777775</v>
      </c>
      <c r="T142" s="2">
        <v>0.81736111111111109</v>
      </c>
      <c r="U142" s="104">
        <v>6.0333333333333705</v>
      </c>
      <c r="V142" s="105">
        <v>65.550000000000011</v>
      </c>
      <c r="W142" s="106"/>
      <c r="X142" s="107"/>
      <c r="Y142" s="265"/>
      <c r="Z142" s="266"/>
      <c r="AA142" s="111">
        <f>M142-J142</f>
        <v>-236.15560640732292</v>
      </c>
      <c r="AB142" s="103">
        <f>M142/J142</f>
        <v>0.88192219679633854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2499</v>
      </c>
      <c r="G143" s="95">
        <f t="shared" si="61"/>
        <v>118952.40000000001</v>
      </c>
      <c r="H143" s="96"/>
      <c r="I143" s="97">
        <v>23</v>
      </c>
      <c r="J143" s="98">
        <v>2000</v>
      </c>
      <c r="K143" s="99">
        <f t="shared" si="62"/>
        <v>86.956521739130437</v>
      </c>
      <c r="L143" s="100">
        <v>23</v>
      </c>
      <c r="M143" s="98">
        <f>F143/V143*60</f>
        <v>1766.4245042214827</v>
      </c>
      <c r="N143" s="99">
        <f>M143/L143</f>
        <v>76.801065400934036</v>
      </c>
      <c r="O143" s="101">
        <f>L143-I143</f>
        <v>0</v>
      </c>
      <c r="P143" s="102">
        <f>N143-K143</f>
        <v>-10.155456338196402</v>
      </c>
      <c r="Q143" s="103">
        <f>N143/K143</f>
        <v>0.88321225211074139</v>
      </c>
      <c r="R143" s="273"/>
      <c r="S143" s="1">
        <v>0.82160879629629635</v>
      </c>
      <c r="T143" s="2">
        <v>0.88055555555555554</v>
      </c>
      <c r="U143" s="104">
        <v>6.1166666666667702</v>
      </c>
      <c r="V143" s="105">
        <v>84.883333333333226</v>
      </c>
      <c r="W143" s="106"/>
      <c r="X143" s="107"/>
      <c r="Y143" s="265"/>
      <c r="Z143" s="266"/>
      <c r="AA143" s="111">
        <f>M143-J143</f>
        <v>-233.57549577851728</v>
      </c>
      <c r="AB143" s="103">
        <f>M143/J143</f>
        <v>0.88321225211074139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3">AVERAGE(I141:I156)</f>
        <v>23</v>
      </c>
      <c r="J157" s="138">
        <f t="shared" si="63"/>
        <v>2000</v>
      </c>
      <c r="K157" s="139">
        <f t="shared" ref="K157" si="64">J157/I157</f>
        <v>86.956521739130437</v>
      </c>
      <c r="L157" s="137">
        <f t="shared" ref="L157:M157" si="65">AVERAGE(L141:L156)</f>
        <v>23</v>
      </c>
      <c r="M157" s="138">
        <f t="shared" si="65"/>
        <v>1764.6977626860216</v>
      </c>
      <c r="N157" s="139">
        <f>M157/L157</f>
        <v>76.725989682000943</v>
      </c>
      <c r="O157" s="140">
        <f>L157-I157</f>
        <v>0</v>
      </c>
      <c r="P157" s="141">
        <f>N157-K157</f>
        <v>-10.230532057129494</v>
      </c>
      <c r="Q157" s="142">
        <f>N157/K157</f>
        <v>0.88234888134301082</v>
      </c>
      <c r="R157" s="274"/>
      <c r="S157" s="143">
        <f>S141</f>
        <v>0.70833333333333337</v>
      </c>
      <c r="T157" s="144">
        <f>INDEX(T141:T156,COUNTA(T141:T156))</f>
        <v>0.88055555555555554</v>
      </c>
      <c r="U157" s="145"/>
      <c r="V157" s="156"/>
      <c r="W157" s="135"/>
      <c r="X157" s="139"/>
      <c r="Y157" s="261"/>
      <c r="Z157" s="262"/>
      <c r="AA157" s="157">
        <f>M157-J157</f>
        <v>-235.30223731397837</v>
      </c>
      <c r="AB157" s="142">
        <f>M157/J157</f>
        <v>0.88234888134301082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81" priority="3" operator="greaterThan">
      <formula>0</formula>
    </cfRule>
  </conditionalFormatting>
  <conditionalFormatting sqref="P5:P157 AA5:AA157">
    <cfRule type="cellIs" dxfId="480" priority="6" operator="lessThan">
      <formula>0</formula>
    </cfRule>
  </conditionalFormatting>
  <conditionalFormatting sqref="Q5:Q157 AB5:AB157">
    <cfRule type="cellIs" dxfId="479" priority="4" operator="greaterThan">
      <formula>1</formula>
    </cfRule>
    <cfRule type="cellIs" dxfId="478" priority="5" operator="lessThan">
      <formula>0.8</formula>
    </cfRule>
  </conditionalFormatting>
  <conditionalFormatting sqref="R5:R157 AC124">
    <cfRule type="cellIs" dxfId="477" priority="7" operator="lessThan">
      <formula>0.8</formula>
    </cfRule>
  </conditionalFormatting>
  <conditionalFormatting sqref="AC5:AC22 AC56:AC91">
    <cfRule type="cellIs" dxfId="476" priority="9" operator="lessThan">
      <formula>0.8</formula>
    </cfRule>
  </conditionalFormatting>
  <conditionalFormatting sqref="AC39">
    <cfRule type="cellIs" dxfId="475" priority="12" operator="lessThan">
      <formula>0.8</formula>
    </cfRule>
  </conditionalFormatting>
  <conditionalFormatting sqref="AC54">
    <cfRule type="cellIs" dxfId="474" priority="11" operator="lessThan">
      <formula>0.8</formula>
    </cfRule>
  </conditionalFormatting>
  <conditionalFormatting sqref="AC97:AC105">
    <cfRule type="cellIs" dxfId="473" priority="10" operator="lessThan">
      <formula>0.8</formula>
    </cfRule>
  </conditionalFormatting>
  <conditionalFormatting sqref="AC107:AC112">
    <cfRule type="cellIs" dxfId="472" priority="8" operator="lessThan">
      <formula>0.8</formula>
    </cfRule>
  </conditionalFormatting>
  <conditionalFormatting sqref="AC139">
    <cfRule type="cellIs" dxfId="471" priority="2" operator="lessThan">
      <formula>0.8</formula>
    </cfRule>
  </conditionalFormatting>
  <conditionalFormatting sqref="AC141:AC157">
    <cfRule type="cellIs" dxfId="470" priority="1" operator="lessThan">
      <formula>0.8</formula>
    </cfRule>
  </conditionalFormatting>
  <dataValidations count="1">
    <dataValidation type="list" allowBlank="1" showInputMessage="1" showErrorMessage="1" sqref="Y5:Z157" xr:uid="{218FCDAC-8DD7-436F-992D-D4F6A3079BB3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7151-5BD8-4CE7-A5D8-E9025A1C8407}">
  <sheetPr>
    <tabColor theme="9" tint="0.59999389629810485"/>
  </sheetPr>
  <dimension ref="B1:AR36"/>
  <sheetViews>
    <sheetView zoomScale="70" zoomScaleNormal="70" workbookViewId="0">
      <selection activeCell="P18" sqref="P1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256</v>
      </c>
      <c r="D3" s="249"/>
      <c r="E3" s="7" t="s">
        <v>2</v>
      </c>
      <c r="F3" s="250">
        <f>'1018(18度C)'!D1+'1018(4度C)'!D1</f>
        <v>201109</v>
      </c>
      <c r="G3" s="251"/>
      <c r="H3" s="7" t="s">
        <v>3</v>
      </c>
      <c r="I3" s="252">
        <f>'1018(18度C)'!F1+'1018(4度C)'!F1</f>
        <v>6172282.1099999994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477.62862242677329</v>
      </c>
      <c r="F6" s="227" t="e">
        <f>AVERAGE(#REF!,D13:K13)</f>
        <v>#REF!</v>
      </c>
      <c r="G6" s="228">
        <f>AVERAGE(D13:K13)</f>
        <v>192.43737562282857</v>
      </c>
      <c r="H6" s="229"/>
      <c r="I6" s="228">
        <f>AVERAGE(L13:O13)</f>
        <v>95.202398800599696</v>
      </c>
      <c r="J6" s="229"/>
      <c r="K6" s="228">
        <f>AVERAGE(D27:O27)</f>
        <v>633.40513681028892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420.16363746513321</v>
      </c>
      <c r="F7" s="231" t="e">
        <f>AVERAGE(#REF!,D14:K14)</f>
        <v>#REF!</v>
      </c>
      <c r="G7" s="218">
        <f>AVERAGE(D14:K14)</f>
        <v>170.91735862323614</v>
      </c>
      <c r="H7" s="219"/>
      <c r="I7" s="218">
        <f>AVERAGE(L14:O14)</f>
        <v>83.974697460139112</v>
      </c>
      <c r="J7" s="219"/>
      <c r="K7" s="218">
        <f>AVERAGE(D28:O28)</f>
        <v>556.78514513441746</v>
      </c>
      <c r="L7" s="219"/>
      <c r="M7" s="218">
        <f>AVERAGE(P28:X28)</f>
        <v>684.98959157493209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0.88001526987981715</v>
      </c>
      <c r="F8" s="223" t="e">
        <f>AVERAGE(D15:K15,#REF!)</f>
        <v>#REF!</v>
      </c>
      <c r="G8" s="224">
        <f>AVERAGE(D15:K15)</f>
        <v>0.88419074048642343</v>
      </c>
      <c r="H8" s="225"/>
      <c r="I8" s="224">
        <f>AVERAGE(L15:O15)</f>
        <v>0.88208339287763593</v>
      </c>
      <c r="J8" s="225"/>
      <c r="K8" s="224">
        <f>AVERAGE(D29:O29)</f>
        <v>0.87772942207339033</v>
      </c>
      <c r="L8" s="225"/>
      <c r="M8" s="224">
        <f>AVERAGE(P29:X29)</f>
        <v>0.87699971832172352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102.33305475895249</v>
      </c>
      <c r="E14" s="28">
        <v>70.194140534462164</v>
      </c>
      <c r="F14" s="28">
        <v>76.682443402435183</v>
      </c>
      <c r="G14" s="28">
        <v>74.333670620744357</v>
      </c>
      <c r="H14" s="28">
        <v>129.06778372712731</v>
      </c>
      <c r="I14" s="28">
        <v>217.13699326930558</v>
      </c>
      <c r="J14" s="28" t="s">
        <v>36</v>
      </c>
      <c r="K14" s="55">
        <v>526.67342404962574</v>
      </c>
      <c r="L14" s="27" t="s">
        <v>36</v>
      </c>
      <c r="M14" s="67" t="s">
        <v>36</v>
      </c>
      <c r="N14" s="28">
        <v>91.227957724324114</v>
      </c>
      <c r="O14" s="29">
        <v>76.72143719595411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0.88868179132774527</v>
      </c>
      <c r="E15" s="32">
        <f t="shared" si="0"/>
        <v>0.88444617073422327</v>
      </c>
      <c r="F15" s="32">
        <f t="shared" si="0"/>
        <v>0.87920387694171376</v>
      </c>
      <c r="G15" s="32">
        <f t="shared" si="0"/>
        <v>0.88271233862133913</v>
      </c>
      <c r="H15" s="32">
        <f t="shared" si="0"/>
        <v>0.88196318880203661</v>
      </c>
      <c r="I15" s="32">
        <f t="shared" si="0"/>
        <v>0.87414248498110148</v>
      </c>
      <c r="J15" s="32" t="s">
        <v>36</v>
      </c>
      <c r="K15" s="56">
        <f t="shared" ref="K15" si="1">K14/K13</f>
        <v>0.89818533199680362</v>
      </c>
      <c r="L15" s="31" t="s">
        <v>36</v>
      </c>
      <c r="M15" s="68" t="s">
        <v>36</v>
      </c>
      <c r="N15" s="32">
        <f t="shared" ref="N15:O15" si="2">N14/N13</f>
        <v>0.88187025800179974</v>
      </c>
      <c r="O15" s="33">
        <f t="shared" si="2"/>
        <v>0.88229652775347223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0.29166666666666669</v>
      </c>
      <c r="F16" s="2">
        <v>0.29166666666666669</v>
      </c>
      <c r="G16" s="2">
        <v>0.29178240740740741</v>
      </c>
      <c r="H16" s="2">
        <v>0.25018518518518518</v>
      </c>
      <c r="I16" s="2">
        <v>0.25</v>
      </c>
      <c r="J16" s="2" t="s">
        <v>36</v>
      </c>
      <c r="K16" s="3">
        <v>0.25025462962962963</v>
      </c>
      <c r="L16" s="1" t="s">
        <v>36</v>
      </c>
      <c r="M16" s="69" t="s">
        <v>36</v>
      </c>
      <c r="N16" s="2">
        <v>0.70833333333333337</v>
      </c>
      <c r="O16" s="4">
        <v>0.7085069444444444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0.51282407407407404</v>
      </c>
      <c r="E17" s="2">
        <v>0.60555555555555551</v>
      </c>
      <c r="F17" s="2">
        <v>0.6479166666666667</v>
      </c>
      <c r="G17" s="2">
        <v>0.54334490740740737</v>
      </c>
      <c r="H17" s="2">
        <v>0.59128472222222217</v>
      </c>
      <c r="I17" s="2">
        <v>0.4513888888888889</v>
      </c>
      <c r="J17" s="2" t="s">
        <v>36</v>
      </c>
      <c r="K17" s="3">
        <v>0.31944444444444442</v>
      </c>
      <c r="L17" s="1" t="s">
        <v>36</v>
      </c>
      <c r="M17" s="69" t="s">
        <v>36</v>
      </c>
      <c r="N17" s="2">
        <v>0.86122685185185188</v>
      </c>
      <c r="O17" s="4">
        <v>0.85486111111111107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>
        <v>825</v>
      </c>
      <c r="L27" s="24" t="s">
        <v>36</v>
      </c>
      <c r="M27" s="24">
        <v>868.42105263157896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182.72803955320549</v>
      </c>
      <c r="E28" s="28" t="s">
        <v>36</v>
      </c>
      <c r="F28" s="28" t="s">
        <v>36</v>
      </c>
      <c r="G28" s="28">
        <v>285.0232336470865</v>
      </c>
      <c r="H28" s="28">
        <v>383.01961121742534</v>
      </c>
      <c r="I28" s="28">
        <v>365.78947368420995</v>
      </c>
      <c r="J28" s="28" t="s">
        <v>36</v>
      </c>
      <c r="K28" s="28">
        <v>735.22304832713837</v>
      </c>
      <c r="L28" s="28" t="s">
        <v>36</v>
      </c>
      <c r="M28" s="28">
        <v>770.12621033365838</v>
      </c>
      <c r="N28" s="28">
        <v>995.77968545402621</v>
      </c>
      <c r="O28" s="28">
        <v>736.59185885858915</v>
      </c>
      <c r="P28" s="27">
        <v>245.23745038833636</v>
      </c>
      <c r="Q28" s="28" t="s">
        <v>36</v>
      </c>
      <c r="R28" s="28" t="s">
        <v>36</v>
      </c>
      <c r="S28" s="28" t="s">
        <v>36</v>
      </c>
      <c r="T28" s="28">
        <v>741.21846631137339</v>
      </c>
      <c r="U28" s="28" t="s">
        <v>36</v>
      </c>
      <c r="V28" s="28">
        <v>676.11453678851694</v>
      </c>
      <c r="W28" s="28">
        <v>853.83164742580129</v>
      </c>
      <c r="X28" s="29">
        <v>908.5458569606327</v>
      </c>
    </row>
    <row r="29" spans="2:44" ht="40.15" customHeight="1">
      <c r="B29" s="206"/>
      <c r="C29" s="30" t="s">
        <v>38</v>
      </c>
      <c r="D29" s="32">
        <f>D28/D27</f>
        <v>0.86288240900124824</v>
      </c>
      <c r="E29" s="32" t="s">
        <v>36</v>
      </c>
      <c r="F29" s="32" t="s">
        <v>36</v>
      </c>
      <c r="G29" s="32">
        <f>G28/G27</f>
        <v>0.87090432503276438</v>
      </c>
      <c r="H29" s="32">
        <f>H28/H27</f>
        <v>0.8838914105017508</v>
      </c>
      <c r="I29" s="32">
        <f>I28/I27</f>
        <v>0.87789473684210384</v>
      </c>
      <c r="J29" s="32" t="s">
        <v>36</v>
      </c>
      <c r="K29" s="32">
        <f>K28/K27</f>
        <v>0.89117945251774344</v>
      </c>
      <c r="L29" s="32" t="s">
        <v>36</v>
      </c>
      <c r="M29" s="32">
        <f>M28/M27</f>
        <v>0.88681199977815206</v>
      </c>
      <c r="N29" s="32">
        <f>N28/N27</f>
        <v>0.86589537865567501</v>
      </c>
      <c r="O29" s="32">
        <f>O28/O27</f>
        <v>0.88237566425768499</v>
      </c>
      <c r="P29" s="31">
        <f>P28/P27</f>
        <v>0.86854930345869119</v>
      </c>
      <c r="Q29" s="32" t="s">
        <v>36</v>
      </c>
      <c r="R29" s="32" t="s">
        <v>36</v>
      </c>
      <c r="S29" s="32" t="s">
        <v>36</v>
      </c>
      <c r="T29" s="32">
        <f>T28/T27</f>
        <v>0.88240293608496834</v>
      </c>
      <c r="U29" s="32" t="s">
        <v>36</v>
      </c>
      <c r="V29" s="32">
        <f>V28/V27</f>
        <v>0.88782716952027474</v>
      </c>
      <c r="W29" s="32">
        <f>W28/W27</f>
        <v>0.88093741401074732</v>
      </c>
      <c r="X29" s="33">
        <f>X28/X27</f>
        <v>0.8652817685339359</v>
      </c>
    </row>
    <row r="30" spans="2:44" ht="17.25" customHeight="1">
      <c r="B30" s="207" t="s">
        <v>39</v>
      </c>
      <c r="C30" s="15" t="s">
        <v>40</v>
      </c>
      <c r="D30" s="2">
        <v>0.38195601851851851</v>
      </c>
      <c r="E30" s="2" t="s">
        <v>36</v>
      </c>
      <c r="F30" s="2" t="s">
        <v>36</v>
      </c>
      <c r="G30" s="2">
        <v>0.30208333333333331</v>
      </c>
      <c r="H30" s="2">
        <v>0.25033564814814813</v>
      </c>
      <c r="I30" s="2">
        <v>0.32361111111111102</v>
      </c>
      <c r="J30" s="2" t="s">
        <v>36</v>
      </c>
      <c r="K30" s="2">
        <v>0.25013888888888891</v>
      </c>
      <c r="L30" s="2" t="s">
        <v>36</v>
      </c>
      <c r="M30" s="2">
        <v>0.25</v>
      </c>
      <c r="N30" s="2">
        <v>0.25005787037037036</v>
      </c>
      <c r="O30" s="2">
        <v>0.25</v>
      </c>
      <c r="P30" s="1">
        <v>0.70859953703703704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0.7083680555555556</v>
      </c>
      <c r="W30" s="2">
        <v>0.70855324074074078</v>
      </c>
      <c r="X30" s="4">
        <v>0.70839120370370368</v>
      </c>
    </row>
    <row r="31" spans="2:44" ht="17.25" customHeight="1">
      <c r="B31" s="204"/>
      <c r="C31" s="15" t="s">
        <v>41</v>
      </c>
      <c r="D31" s="2">
        <v>0.43680555555555556</v>
      </c>
      <c r="E31" s="2" t="s">
        <v>36</v>
      </c>
      <c r="F31" s="2" t="s">
        <v>36</v>
      </c>
      <c r="G31" s="2">
        <v>0.31974537037037037</v>
      </c>
      <c r="H31" s="2">
        <v>0.38680555555555557</v>
      </c>
      <c r="I31" s="2">
        <v>0.38958333333333334</v>
      </c>
      <c r="J31" s="2" t="s">
        <v>36</v>
      </c>
      <c r="K31" s="2">
        <v>0.28749999999999998</v>
      </c>
      <c r="L31" s="2" t="s">
        <v>36</v>
      </c>
      <c r="M31" s="2">
        <v>0.44408564814814816</v>
      </c>
      <c r="N31" s="2">
        <v>0.46818287037037037</v>
      </c>
      <c r="O31" s="2">
        <v>0.4453125</v>
      </c>
      <c r="P31" s="1">
        <v>0.80285879629629631</v>
      </c>
      <c r="Q31" s="2" t="s">
        <v>36</v>
      </c>
      <c r="R31" s="2" t="s">
        <v>36</v>
      </c>
      <c r="S31" s="2" t="s">
        <v>36</v>
      </c>
      <c r="T31" s="2">
        <v>0.89861111111111114</v>
      </c>
      <c r="U31" s="2" t="s">
        <v>36</v>
      </c>
      <c r="V31" s="2">
        <v>0.88958333333333328</v>
      </c>
      <c r="W31" s="2">
        <v>1.0402777777777779</v>
      </c>
      <c r="X31" s="4">
        <v>1.0340277777777778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>
        <v>4</v>
      </c>
      <c r="L32" s="35" t="s">
        <v>36</v>
      </c>
      <c r="M32" s="35">
        <v>3.8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8161-4BA6-45EF-BD26-06A25071F32A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E7" sqref="E7:N7"/>
      <selection pane="bottomLeft" activeCell="E7" sqref="E7:N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116892</v>
      </c>
      <c r="E1" s="77" t="s">
        <v>3</v>
      </c>
      <c r="F1" s="78">
        <f>SUM(G5:G225)</f>
        <v>2251637.83</v>
      </c>
      <c r="G1" s="79" t="s">
        <v>73</v>
      </c>
      <c r="H1" s="80">
        <f>L21+L38+L55+L72+L89+L106+L123+L140+L157+L174+L191+L208+L225</f>
        <v>82.049999999999983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45948</v>
      </c>
      <c r="B2" s="326"/>
      <c r="C2" s="82" t="s">
        <v>34</v>
      </c>
      <c r="D2" s="83">
        <f>AVERAGE(N21,N38,N55,N72,N89,N106,N123,N140,N157,N174,N191,N208,N225)</f>
        <v>606.09454761153836</v>
      </c>
      <c r="E2" s="83" t="s">
        <v>80</v>
      </c>
      <c r="F2" s="84">
        <f>F1/D1</f>
        <v>19.262548591862576</v>
      </c>
      <c r="G2" s="85" t="s">
        <v>81</v>
      </c>
      <c r="H2" s="86">
        <f>COUNT(H5:H225)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1915</v>
      </c>
      <c r="G5" s="95">
        <f t="shared" ref="G5:G6" si="0">E5*F5</f>
        <v>57162.75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3106.804867057233</v>
      </c>
      <c r="N5" s="99">
        <f>M5/L5</f>
        <v>182.75322747395489</v>
      </c>
      <c r="O5" s="101">
        <f>L5-I5</f>
        <v>0</v>
      </c>
      <c r="P5" s="102">
        <f>N5-K5</f>
        <v>-29.011478408398034</v>
      </c>
      <c r="Q5" s="103">
        <f>N5/K5</f>
        <v>0.86300135196034256</v>
      </c>
      <c r="R5" s="273">
        <f>Q21</f>
        <v>0.86288240900124824</v>
      </c>
      <c r="S5" s="1">
        <v>0.38195601851851851</v>
      </c>
      <c r="T5" s="2">
        <v>0.40763888888888888</v>
      </c>
      <c r="U5" s="104">
        <v>5.7500000000000195</v>
      </c>
      <c r="V5" s="105">
        <v>36.983333333333334</v>
      </c>
      <c r="W5" s="106"/>
      <c r="X5" s="107"/>
      <c r="Y5" s="275"/>
      <c r="Z5" s="276"/>
      <c r="AA5" s="109">
        <f>M5-J5</f>
        <v>-493.19513294276703</v>
      </c>
      <c r="AB5" s="110">
        <f>M5/J5</f>
        <v>0.86300135196034244</v>
      </c>
      <c r="AC5" s="292">
        <f>AB21</f>
        <v>0.86288240900124824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1842</v>
      </c>
      <c r="G6" s="95">
        <f t="shared" si="0"/>
        <v>54375.839999999997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3105.9484777517541</v>
      </c>
      <c r="N6" s="99">
        <f>M6/L6</f>
        <v>182.70285163245612</v>
      </c>
      <c r="O6" s="101">
        <f>L6-I6</f>
        <v>0</v>
      </c>
      <c r="P6" s="102">
        <f>N6-K6</f>
        <v>-29.061854249896811</v>
      </c>
      <c r="Q6" s="103">
        <f>N6/K6</f>
        <v>0.86276346604215393</v>
      </c>
      <c r="R6" s="273"/>
      <c r="S6" s="1">
        <v>0.4120949074074074</v>
      </c>
      <c r="T6" s="2">
        <v>0.43680555555555556</v>
      </c>
      <c r="U6" s="104">
        <v>6.4166666666666572</v>
      </c>
      <c r="V6" s="105">
        <v>35.583333333333357</v>
      </c>
      <c r="W6" s="106">
        <v>0.43680555555555556</v>
      </c>
      <c r="X6" s="107">
        <v>0.4770833333333333</v>
      </c>
      <c r="Y6" s="265"/>
      <c r="Z6" s="266"/>
      <c r="AA6" s="111">
        <f>M6-J6</f>
        <v>-494.05152224824587</v>
      </c>
      <c r="AB6" s="112">
        <f>M6/J6</f>
        <v>0.86276346604215393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3106.3766724044935</v>
      </c>
      <c r="N21" s="139">
        <f>M21/L21</f>
        <v>182.72803955320549</v>
      </c>
      <c r="O21" s="140">
        <f>L21-I21</f>
        <v>0</v>
      </c>
      <c r="P21" s="141">
        <f>N21-K21</f>
        <v>-29.036666329147437</v>
      </c>
      <c r="Q21" s="142">
        <f>N21/K21</f>
        <v>0.86288240900124824</v>
      </c>
      <c r="R21" s="274"/>
      <c r="S21" s="143">
        <f>S5</f>
        <v>0.38195601851851851</v>
      </c>
      <c r="T21" s="144">
        <f>INDEX(T5:T20,COUNTA(T5:T20))</f>
        <v>0.43680555555555556</v>
      </c>
      <c r="U21" s="145"/>
      <c r="V21" s="145"/>
      <c r="W21" s="146"/>
      <c r="X21" s="147"/>
      <c r="Y21" s="261"/>
      <c r="Z21" s="262"/>
      <c r="AA21" s="148">
        <f>M21-J21</f>
        <v>-493.62332759550645</v>
      </c>
      <c r="AB21" s="149">
        <f>M21/J21</f>
        <v>0.86288240900124824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1329</v>
      </c>
      <c r="G22" s="95">
        <f t="shared" ref="G22" si="5">E22*F22</f>
        <v>34075.56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3135.2555701179513</v>
      </c>
      <c r="N22" s="99">
        <f>M22/L22</f>
        <v>285.0232336470865</v>
      </c>
      <c r="O22" s="101">
        <f>L22-I22</f>
        <v>0</v>
      </c>
      <c r="P22" s="102">
        <f>N22-K22</f>
        <v>-42.249493625640753</v>
      </c>
      <c r="Q22" s="103">
        <f>N22/K22</f>
        <v>0.87090432503276438</v>
      </c>
      <c r="R22" s="272">
        <f>Q38</f>
        <v>0.87090432503276438</v>
      </c>
      <c r="S22" s="1">
        <v>0.30208333333333331</v>
      </c>
      <c r="T22" s="2">
        <v>0.31974537037037037</v>
      </c>
      <c r="U22" s="104">
        <v>4.799999999999951</v>
      </c>
      <c r="V22" s="105">
        <v>25.433333333333366</v>
      </c>
      <c r="W22" s="173"/>
      <c r="X22" s="151"/>
      <c r="Y22" s="275"/>
      <c r="Z22" s="276"/>
      <c r="AA22" s="109">
        <f>M22-J22</f>
        <v>-464.74442988204873</v>
      </c>
      <c r="AB22" s="152">
        <f>M22/J22</f>
        <v>0.87090432503276427</v>
      </c>
      <c r="AC22" s="277">
        <f>AB38</f>
        <v>0.87090432503276427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3135.2555701179513</v>
      </c>
      <c r="N38" s="139">
        <f>M38/L38</f>
        <v>285.0232336470865</v>
      </c>
      <c r="O38" s="140">
        <f>L38-I38</f>
        <v>0</v>
      </c>
      <c r="P38" s="141">
        <f>N38-K38</f>
        <v>-42.249493625640753</v>
      </c>
      <c r="Q38" s="142">
        <f>N38/K38</f>
        <v>0.87090432503276438</v>
      </c>
      <c r="R38" s="274"/>
      <c r="S38" s="143">
        <f>S22</f>
        <v>0.30208333333333331</v>
      </c>
      <c r="T38" s="144">
        <f>INDEX(T22:T37,COUNTA(T22:T37))</f>
        <v>0.31974537037037037</v>
      </c>
      <c r="U38" s="145"/>
      <c r="V38" s="156"/>
      <c r="W38" s="135"/>
      <c r="X38" s="139"/>
      <c r="Y38" s="261"/>
      <c r="Z38" s="262"/>
      <c r="AA38" s="157">
        <f>M38-J38</f>
        <v>-464.74442988204873</v>
      </c>
      <c r="AB38" s="142">
        <f>M38/J38</f>
        <v>0.87090432503276427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3506</v>
      </c>
      <c r="G39" s="159">
        <f t="shared" ref="G39:G41" si="9">E39*F39</f>
        <v>49189.18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2298.5977053360039</v>
      </c>
      <c r="N39" s="163">
        <f>M39/L39</f>
        <v>383.09961755600062</v>
      </c>
      <c r="O39" s="165">
        <f>L39-I39</f>
        <v>0</v>
      </c>
      <c r="P39" s="166">
        <f>N39-K39</f>
        <v>-50.233715777332691</v>
      </c>
      <c r="Q39" s="152">
        <f>N39/K39</f>
        <v>0.88407604051384758</v>
      </c>
      <c r="R39" s="272">
        <f>Q55</f>
        <v>0.8838914105017508</v>
      </c>
      <c r="S39" s="167">
        <v>0.25033564814814813</v>
      </c>
      <c r="T39" s="168">
        <v>0.31388888888888888</v>
      </c>
      <c r="U39" s="169"/>
      <c r="V39" s="170">
        <v>91.516666666666694</v>
      </c>
      <c r="W39" s="168"/>
      <c r="X39" s="171"/>
      <c r="Y39" s="275"/>
      <c r="Z39" s="276"/>
      <c r="AA39" s="109">
        <f>M39-J39</f>
        <v>-301.40229466399614</v>
      </c>
      <c r="AB39" s="152">
        <f>M39/J39</f>
        <v>0.88407604051384758</v>
      </c>
      <c r="AC39" s="277">
        <f>AB55</f>
        <v>0.8838914105017508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1792</v>
      </c>
      <c r="G40" s="95">
        <f t="shared" si="9"/>
        <v>31772.16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2298.2543640897748</v>
      </c>
      <c r="N40" s="99">
        <f>M40/L40</f>
        <v>383.04239401496244</v>
      </c>
      <c r="O40" s="101">
        <f>L40-I40</f>
        <v>0</v>
      </c>
      <c r="P40" s="102">
        <f>N40-K40</f>
        <v>-50.290939318370874</v>
      </c>
      <c r="Q40" s="103">
        <f>N40/K40</f>
        <v>0.88394398618837489</v>
      </c>
      <c r="R40" s="273"/>
      <c r="S40" s="1">
        <v>0.31959490740740742</v>
      </c>
      <c r="T40" s="2">
        <v>0.35208333333333336</v>
      </c>
      <c r="U40" s="104">
        <v>8.2166666666666988</v>
      </c>
      <c r="V40" s="105">
        <v>46.783333333333346</v>
      </c>
      <c r="W40" s="106"/>
      <c r="X40" s="113"/>
      <c r="Y40" s="265"/>
      <c r="Z40" s="266"/>
      <c r="AA40" s="111">
        <f>M40-J40</f>
        <v>-301.74563591022525</v>
      </c>
      <c r="AB40" s="103">
        <f>M40/J40</f>
        <v>0.88394398618837489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1711</v>
      </c>
      <c r="G41" s="95">
        <f t="shared" si="9"/>
        <v>24792.39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2297.5009324878774</v>
      </c>
      <c r="N41" s="99">
        <f>M41/L41</f>
        <v>382.91682208131289</v>
      </c>
      <c r="O41" s="101">
        <f>L41-I41</f>
        <v>0</v>
      </c>
      <c r="P41" s="102">
        <f>N41-K41</f>
        <v>-50.416511252020427</v>
      </c>
      <c r="Q41" s="103">
        <f>N41/K41</f>
        <v>0.88365420480302981</v>
      </c>
      <c r="R41" s="273"/>
      <c r="S41" s="1">
        <v>0.35577546296296297</v>
      </c>
      <c r="T41" s="2">
        <v>0.38680555555555557</v>
      </c>
      <c r="U41" s="104">
        <v>5.3166666666666451</v>
      </c>
      <c r="V41" s="105">
        <v>44.683333333333337</v>
      </c>
      <c r="W41" s="106"/>
      <c r="X41" s="113"/>
      <c r="Y41" s="265"/>
      <c r="Z41" s="266"/>
      <c r="AA41" s="111">
        <f>M41-J41</f>
        <v>-302.49906751212256</v>
      </c>
      <c r="AB41" s="103">
        <f>M41/J41</f>
        <v>0.88365420480302981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6" si="12">J55/I55</f>
        <v>433.33333333333331</v>
      </c>
      <c r="L55" s="137">
        <f t="shared" ref="L55:M55" si="13">AVERAGE(L39:L54)</f>
        <v>6</v>
      </c>
      <c r="M55" s="138">
        <f t="shared" si="13"/>
        <v>2298.117667304552</v>
      </c>
      <c r="N55" s="139">
        <f>M55/L55</f>
        <v>383.01961121742534</v>
      </c>
      <c r="O55" s="140">
        <f>L55-I55</f>
        <v>0</v>
      </c>
      <c r="P55" s="141">
        <f>N55-K55</f>
        <v>-50.313722115907979</v>
      </c>
      <c r="Q55" s="142">
        <f>N55/K55</f>
        <v>0.8838914105017508</v>
      </c>
      <c r="R55" s="274"/>
      <c r="S55" s="143">
        <f>S39</f>
        <v>0.25033564814814813</v>
      </c>
      <c r="T55" s="144">
        <f>INDEX(T39:T54,COUNTA(T39:T54))</f>
        <v>0.38680555555555557</v>
      </c>
      <c r="U55" s="145"/>
      <c r="V55" s="156"/>
      <c r="W55" s="135"/>
      <c r="X55" s="139"/>
      <c r="Y55" s="261"/>
      <c r="Z55" s="262"/>
      <c r="AA55" s="157">
        <f>M55-J55</f>
        <v>-301.88233269544799</v>
      </c>
      <c r="AB55" s="142">
        <f>M55/J55</f>
        <v>0.8838914105017508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3475</v>
      </c>
      <c r="G56" s="95">
        <f t="shared" ref="G56" si="14">E56*F56</f>
        <v>67380.25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2194.7368421052597</v>
      </c>
      <c r="N56" s="99">
        <f>M56/L56</f>
        <v>365.78947368420995</v>
      </c>
      <c r="O56" s="101">
        <f>L56-I56</f>
        <v>0</v>
      </c>
      <c r="P56" s="102">
        <f>N56-K56</f>
        <v>-50.877192982456734</v>
      </c>
      <c r="Q56" s="103">
        <f>N56/K56</f>
        <v>0.87789473684210384</v>
      </c>
      <c r="R56" s="272">
        <f>Q72</f>
        <v>0.87789473684210384</v>
      </c>
      <c r="S56" s="1">
        <v>0.32361111111111102</v>
      </c>
      <c r="T56" s="2">
        <v>0.38958333333333334</v>
      </c>
      <c r="U56" s="104">
        <v>5.9999999999998987</v>
      </c>
      <c r="V56" s="105">
        <v>95.000000000000142</v>
      </c>
      <c r="W56" s="106"/>
      <c r="X56" s="171"/>
      <c r="Y56" s="275"/>
      <c r="Z56" s="276"/>
      <c r="AA56" s="109">
        <f>M56-J56</f>
        <v>-305.26315789474029</v>
      </c>
      <c r="AB56" s="152">
        <f>M56/J56</f>
        <v>0.87789473684210384</v>
      </c>
      <c r="AC56" s="277">
        <f>AB72</f>
        <v>0.87789473684210384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13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2194.7368421052597</v>
      </c>
      <c r="N72" s="139">
        <f>M72/L72</f>
        <v>365.78947368420995</v>
      </c>
      <c r="O72" s="140">
        <f>L72-I72</f>
        <v>0</v>
      </c>
      <c r="P72" s="141">
        <f>N72-K72</f>
        <v>-50.877192982456734</v>
      </c>
      <c r="Q72" s="142">
        <f>N72/K72</f>
        <v>0.87789473684210384</v>
      </c>
      <c r="R72" s="274"/>
      <c r="S72" s="143">
        <f>S56</f>
        <v>0.32361111111111102</v>
      </c>
      <c r="T72" s="144">
        <f>INDEX(T56:T71,COUNTA(T56:T71))</f>
        <v>0.38958333333333334</v>
      </c>
      <c r="U72" s="145"/>
      <c r="V72" s="156"/>
      <c r="W72" s="135"/>
      <c r="X72" s="139"/>
      <c r="Y72" s="261"/>
      <c r="Z72" s="262"/>
      <c r="AA72" s="157">
        <f>M72-J72</f>
        <v>-305.26315789474029</v>
      </c>
      <c r="AB72" s="142">
        <f>M72/J72</f>
        <v>0.87789473684210384</v>
      </c>
      <c r="AC72" s="279"/>
    </row>
    <row r="73" spans="1:29" ht="15.75" customHeight="1">
      <c r="A73" s="280" t="s">
        <v>249</v>
      </c>
      <c r="B73" s="108" t="s">
        <v>111</v>
      </c>
      <c r="C73" s="270" t="s">
        <v>211</v>
      </c>
      <c r="D73" s="271"/>
      <c r="E73" s="158">
        <v>21.45</v>
      </c>
      <c r="F73" s="87">
        <v>2637</v>
      </c>
      <c r="G73" s="159">
        <f t="shared" ref="G73" si="18">E73*F73</f>
        <v>56563.65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2940.8921933085535</v>
      </c>
      <c r="N73" s="163">
        <f>M73/L73</f>
        <v>735.22304832713837</v>
      </c>
      <c r="O73" s="165">
        <f>L73-I73</f>
        <v>0</v>
      </c>
      <c r="P73" s="166">
        <f>N73-K73</f>
        <v>-89.776951672861628</v>
      </c>
      <c r="Q73" s="152">
        <f>N73/K73</f>
        <v>0.89117945251774344</v>
      </c>
      <c r="R73" s="272">
        <f>Q89</f>
        <v>0.89117945251774344</v>
      </c>
      <c r="S73" s="167">
        <v>0.25013888888888891</v>
      </c>
      <c r="T73" s="168">
        <v>0.28749999999999998</v>
      </c>
      <c r="U73" s="169"/>
      <c r="V73" s="170">
        <v>53.79999999999994</v>
      </c>
      <c r="W73" s="168"/>
      <c r="X73" s="171"/>
      <c r="Y73" s="275"/>
      <c r="Z73" s="276"/>
      <c r="AA73" s="109">
        <f>M73-J73</f>
        <v>-359.10780669144651</v>
      </c>
      <c r="AB73" s="152">
        <f>M73/J73</f>
        <v>0.89117945251774344</v>
      </c>
      <c r="AC73" s="277">
        <f>AB89</f>
        <v>0.89117945251774344</v>
      </c>
    </row>
    <row r="74" spans="1:29" ht="15.75" customHeight="1">
      <c r="A74" s="281"/>
      <c r="B74" s="92"/>
      <c r="C74" s="263"/>
      <c r="D74" s="264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3"/>
      <c r="S74" s="1"/>
      <c r="T74" s="2"/>
      <c r="U74" s="104"/>
      <c r="V74" s="105"/>
      <c r="W74" s="106"/>
      <c r="X74" s="107"/>
      <c r="Y74" s="265"/>
      <c r="Z74" s="266"/>
      <c r="AA74" s="111"/>
      <c r="AB74" s="103"/>
      <c r="AC74" s="278"/>
    </row>
    <row r="75" spans="1:29" ht="15.75" customHeight="1">
      <c r="A75" s="281"/>
      <c r="B75" s="92"/>
      <c r="C75" s="263"/>
      <c r="D75" s="264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3"/>
      <c r="S75" s="1"/>
      <c r="T75" s="2"/>
      <c r="U75" s="104"/>
      <c r="V75" s="105"/>
      <c r="W75" s="106"/>
      <c r="X75" s="113"/>
      <c r="Y75" s="265"/>
      <c r="Z75" s="266"/>
      <c r="AA75" s="111"/>
      <c r="AB75" s="103"/>
      <c r="AC75" s="278"/>
    </row>
    <row r="76" spans="1:29" ht="15.75" customHeight="1">
      <c r="A76" s="281"/>
      <c r="B76" s="92"/>
      <c r="C76" s="263"/>
      <c r="D76" s="264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3"/>
      <c r="S76" s="1"/>
      <c r="T76" s="2"/>
      <c r="U76" s="104"/>
      <c r="V76" s="105"/>
      <c r="W76" s="106"/>
      <c r="X76" s="113"/>
      <c r="Y76" s="265"/>
      <c r="Z76" s="266"/>
      <c r="AA76" s="111"/>
      <c r="AB76" s="103"/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13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2940.8921933085535</v>
      </c>
      <c r="N89" s="139">
        <f t="shared" ref="N89:N94" si="22">M89/L89</f>
        <v>735.22304832713837</v>
      </c>
      <c r="O89" s="140">
        <f t="shared" ref="O89:O94" si="23">L89-I89</f>
        <v>0</v>
      </c>
      <c r="P89" s="141">
        <f t="shared" ref="P89:P94" si="24">N89-K89</f>
        <v>-89.776951672861628</v>
      </c>
      <c r="Q89" s="142">
        <f t="shared" ref="Q89:Q94" si="25">N89/K89</f>
        <v>0.89117945251774344</v>
      </c>
      <c r="R89" s="274"/>
      <c r="S89" s="143">
        <f>S73</f>
        <v>0.25013888888888891</v>
      </c>
      <c r="T89" s="144">
        <f>INDEX(T73:T88,COUNTA(T73:T88))</f>
        <v>0.28749999999999998</v>
      </c>
      <c r="U89" s="145"/>
      <c r="V89" s="156"/>
      <c r="W89" s="135"/>
      <c r="X89" s="139"/>
      <c r="Y89" s="261"/>
      <c r="Z89" s="262"/>
      <c r="AA89" s="157">
        <f t="shared" ref="AA89:AA94" si="26">M89-J89</f>
        <v>-359.10780669144651</v>
      </c>
      <c r="AB89" s="142">
        <f t="shared" ref="AB89:AB94" si="27">M89/J89</f>
        <v>0.89117945251774344</v>
      </c>
      <c r="AC89" s="279"/>
    </row>
    <row r="90" spans="1:29" ht="15.75" customHeight="1">
      <c r="A90" s="267" t="s">
        <v>114</v>
      </c>
      <c r="B90" s="108" t="s">
        <v>111</v>
      </c>
      <c r="C90" s="270" t="s">
        <v>116</v>
      </c>
      <c r="D90" s="271"/>
      <c r="E90" s="158">
        <v>17.89</v>
      </c>
      <c r="F90" s="87">
        <v>2397</v>
      </c>
      <c r="G90" s="159">
        <f t="shared" ref="G90:G94" si="28">E90*F90</f>
        <v>42882.33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2932.1100917431195</v>
      </c>
      <c r="N90" s="163">
        <f t="shared" si="22"/>
        <v>733.02752293577987</v>
      </c>
      <c r="O90" s="165">
        <f t="shared" si="23"/>
        <v>0</v>
      </c>
      <c r="P90" s="166">
        <f t="shared" si="24"/>
        <v>-91.972477064220129</v>
      </c>
      <c r="Q90" s="152">
        <f t="shared" si="25"/>
        <v>0.88851820961912709</v>
      </c>
      <c r="R90" s="272">
        <f>Q106</f>
        <v>0.88681199977815206</v>
      </c>
      <c r="S90" s="167">
        <v>0.25</v>
      </c>
      <c r="T90" s="168">
        <v>0.2840625</v>
      </c>
      <c r="U90" s="169"/>
      <c r="V90" s="170">
        <v>49.05</v>
      </c>
      <c r="W90" s="173"/>
      <c r="X90" s="151"/>
      <c r="Y90" s="275"/>
      <c r="Z90" s="276"/>
      <c r="AA90" s="109">
        <f t="shared" si="26"/>
        <v>-367.88990825688052</v>
      </c>
      <c r="AB90" s="152">
        <f t="shared" si="27"/>
        <v>0.88851820961912709</v>
      </c>
      <c r="AC90" s="277">
        <f>AB106</f>
        <v>0.88681199977815206</v>
      </c>
    </row>
    <row r="91" spans="1:29" ht="15.75" customHeight="1">
      <c r="A91" s="268"/>
      <c r="B91" s="92" t="s">
        <v>111</v>
      </c>
      <c r="C91" s="263" t="s">
        <v>115</v>
      </c>
      <c r="D91" s="264"/>
      <c r="E91" s="93">
        <v>22.28</v>
      </c>
      <c r="F91" s="94">
        <v>923</v>
      </c>
      <c r="G91" s="95">
        <f t="shared" si="28"/>
        <v>20564.440000000002</v>
      </c>
      <c r="H91" s="96"/>
      <c r="I91" s="97">
        <v>5</v>
      </c>
      <c r="J91" s="98">
        <v>3300</v>
      </c>
      <c r="K91" s="99">
        <f t="shared" ref="K91:K94" si="29">J91/I91</f>
        <v>660</v>
      </c>
      <c r="L91" s="100">
        <v>5</v>
      </c>
      <c r="M91" s="98">
        <f>F91/V91*60</f>
        <v>2930.1587301587306</v>
      </c>
      <c r="N91" s="99">
        <f t="shared" si="22"/>
        <v>586.03174603174614</v>
      </c>
      <c r="O91" s="101">
        <f t="shared" si="23"/>
        <v>0</v>
      </c>
      <c r="P91" s="102">
        <f t="shared" si="24"/>
        <v>-73.968253968253862</v>
      </c>
      <c r="Q91" s="103">
        <f t="shared" si="25"/>
        <v>0.88792688792688812</v>
      </c>
      <c r="R91" s="273"/>
      <c r="S91" s="1">
        <v>0.28895833333333332</v>
      </c>
      <c r="T91" s="2">
        <v>0.30208333333333331</v>
      </c>
      <c r="U91" s="104">
        <v>7.0499999999999829</v>
      </c>
      <c r="V91" s="105">
        <v>18.899999999999999</v>
      </c>
      <c r="W91" s="106"/>
      <c r="X91" s="107"/>
      <c r="Y91" s="265"/>
      <c r="Z91" s="266"/>
      <c r="AA91" s="111">
        <f t="shared" si="26"/>
        <v>-369.84126984126942</v>
      </c>
      <c r="AB91" s="103">
        <f t="shared" si="27"/>
        <v>0.88792688792688801</v>
      </c>
      <c r="AC91" s="278"/>
    </row>
    <row r="92" spans="1:29" ht="15.75" customHeight="1">
      <c r="A92" s="268"/>
      <c r="B92" s="92" t="s">
        <v>111</v>
      </c>
      <c r="C92" s="263" t="s">
        <v>113</v>
      </c>
      <c r="D92" s="264"/>
      <c r="E92" s="93">
        <v>21.45</v>
      </c>
      <c r="F92" s="94">
        <v>517</v>
      </c>
      <c r="G92" s="95">
        <f t="shared" si="28"/>
        <v>11089.65</v>
      </c>
      <c r="H92" s="96"/>
      <c r="I92" s="97">
        <v>3</v>
      </c>
      <c r="J92" s="98">
        <v>3300</v>
      </c>
      <c r="K92" s="99">
        <f t="shared" si="29"/>
        <v>1100</v>
      </c>
      <c r="L92" s="100">
        <v>3</v>
      </c>
      <c r="M92" s="98">
        <f>F92/V92*60</f>
        <v>2921.8210361067481</v>
      </c>
      <c r="N92" s="99">
        <f t="shared" si="22"/>
        <v>973.94034536891604</v>
      </c>
      <c r="O92" s="101">
        <f t="shared" si="23"/>
        <v>0</v>
      </c>
      <c r="P92" s="102">
        <f t="shared" si="24"/>
        <v>-126.05965463108396</v>
      </c>
      <c r="Q92" s="103">
        <f t="shared" si="25"/>
        <v>0.8854003139717419</v>
      </c>
      <c r="R92" s="273"/>
      <c r="S92" s="1">
        <v>0.30651620370370369</v>
      </c>
      <c r="T92" s="2">
        <v>0.31388888888888888</v>
      </c>
      <c r="U92" s="104">
        <v>6.3833333333333453</v>
      </c>
      <c r="V92" s="105">
        <v>10.616666666666674</v>
      </c>
      <c r="W92" s="106"/>
      <c r="X92" s="107"/>
      <c r="Y92" s="265"/>
      <c r="Z92" s="266"/>
      <c r="AA92" s="111">
        <f t="shared" si="26"/>
        <v>-378.17896389325188</v>
      </c>
      <c r="AB92" s="103">
        <f t="shared" si="27"/>
        <v>0.8854003139717419</v>
      </c>
      <c r="AC92" s="278"/>
    </row>
    <row r="93" spans="1:29" ht="15.75" customHeight="1">
      <c r="A93" s="268"/>
      <c r="B93" s="92" t="s">
        <v>111</v>
      </c>
      <c r="C93" s="263" t="s">
        <v>250</v>
      </c>
      <c r="D93" s="264"/>
      <c r="E93" s="93">
        <v>21.45</v>
      </c>
      <c r="F93" s="94">
        <v>4672</v>
      </c>
      <c r="G93" s="95">
        <f t="shared" si="28"/>
        <v>100214.39999999999</v>
      </c>
      <c r="H93" s="96"/>
      <c r="I93" s="97">
        <v>3</v>
      </c>
      <c r="J93" s="98">
        <v>3300</v>
      </c>
      <c r="K93" s="99">
        <f t="shared" si="29"/>
        <v>1100</v>
      </c>
      <c r="L93" s="100">
        <v>3</v>
      </c>
      <c r="M93" s="98">
        <f>F93/V93*60</f>
        <v>2919.9999999999955</v>
      </c>
      <c r="N93" s="99">
        <f t="shared" si="22"/>
        <v>973.33333333333178</v>
      </c>
      <c r="O93" s="101">
        <f t="shared" si="23"/>
        <v>0</v>
      </c>
      <c r="P93" s="102">
        <f t="shared" si="24"/>
        <v>-126.66666666666822</v>
      </c>
      <c r="Q93" s="103">
        <f t="shared" si="25"/>
        <v>0.88484848484848344</v>
      </c>
      <c r="R93" s="273"/>
      <c r="S93" s="1">
        <v>0.31736111111111104</v>
      </c>
      <c r="T93" s="2">
        <v>0.3840277777777778</v>
      </c>
      <c r="U93" s="104">
        <v>4.9999999999999023</v>
      </c>
      <c r="V93" s="105">
        <v>96.000000000000142</v>
      </c>
      <c r="W93" s="106"/>
      <c r="X93" s="107"/>
      <c r="Y93" s="265"/>
      <c r="Z93" s="266"/>
      <c r="AA93" s="111">
        <f t="shared" si="26"/>
        <v>-380.00000000000455</v>
      </c>
      <c r="AB93" s="103">
        <f t="shared" si="27"/>
        <v>0.88484848484848344</v>
      </c>
      <c r="AC93" s="278"/>
    </row>
    <row r="94" spans="1:29" ht="15.75" customHeight="1">
      <c r="A94" s="268"/>
      <c r="B94" s="92" t="s">
        <v>111</v>
      </c>
      <c r="C94" s="263" t="s">
        <v>117</v>
      </c>
      <c r="D94" s="264"/>
      <c r="E94" s="93">
        <v>16.66</v>
      </c>
      <c r="F94" s="94">
        <v>3928</v>
      </c>
      <c r="G94" s="95">
        <f t="shared" si="28"/>
        <v>65440.480000000003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2928.3081383309177</v>
      </c>
      <c r="N94" s="99">
        <f t="shared" si="22"/>
        <v>732.07703458272942</v>
      </c>
      <c r="O94" s="101">
        <f t="shared" si="23"/>
        <v>0</v>
      </c>
      <c r="P94" s="102">
        <f t="shared" si="24"/>
        <v>-92.922965417270575</v>
      </c>
      <c r="Q94" s="103">
        <f t="shared" si="25"/>
        <v>0.88736610252452053</v>
      </c>
      <c r="R94" s="273"/>
      <c r="S94" s="1">
        <v>0.38819444444444445</v>
      </c>
      <c r="T94" s="2">
        <v>0.44408564814814816</v>
      </c>
      <c r="U94" s="104">
        <v>5.9999999999999787</v>
      </c>
      <c r="V94" s="105">
        <v>80.483333333333334</v>
      </c>
      <c r="W94" s="106"/>
      <c r="X94" s="107"/>
      <c r="Y94" s="265"/>
      <c r="Z94" s="266"/>
      <c r="AA94" s="111">
        <f t="shared" si="26"/>
        <v>-371.6918616690823</v>
      </c>
      <c r="AB94" s="103">
        <f t="shared" si="27"/>
        <v>0.88736610252452053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07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07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07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07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07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2926.4795992679019</v>
      </c>
      <c r="N106" s="139">
        <f>M106/L106</f>
        <v>770.12621033365838</v>
      </c>
      <c r="O106" s="140">
        <f>L106-I106</f>
        <v>0</v>
      </c>
      <c r="P106" s="141">
        <f>N106-K106</f>
        <v>-98.294842297920582</v>
      </c>
      <c r="Q106" s="142">
        <f>N106/K106</f>
        <v>0.88681199977815206</v>
      </c>
      <c r="R106" s="274"/>
      <c r="S106" s="143">
        <f>S90</f>
        <v>0.25</v>
      </c>
      <c r="T106" s="144">
        <f>INDEX(T90:T105,COUNTA(T90:T105))</f>
        <v>0.44408564814814816</v>
      </c>
      <c r="U106" s="145"/>
      <c r="V106" s="156"/>
      <c r="W106" s="89"/>
      <c r="X106" s="91"/>
      <c r="Y106" s="261"/>
      <c r="Z106" s="262"/>
      <c r="AA106" s="157">
        <f>M106-J106</f>
        <v>-373.5204007320981</v>
      </c>
      <c r="AB106" s="142">
        <f>M106/J106</f>
        <v>0.88681199977815206</v>
      </c>
      <c r="AC106" s="279"/>
    </row>
    <row r="107" spans="1:29" ht="15.75" customHeight="1">
      <c r="A107" s="280" t="s">
        <v>60</v>
      </c>
      <c r="B107" s="108" t="s">
        <v>111</v>
      </c>
      <c r="C107" s="270" t="s">
        <v>194</v>
      </c>
      <c r="D107" s="271"/>
      <c r="E107" s="158">
        <v>18.18</v>
      </c>
      <c r="F107" s="87">
        <v>1438</v>
      </c>
      <c r="G107" s="159">
        <f t="shared" ref="G107:G110" si="33">E107*F107</f>
        <v>26142.84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3090.6268656716425</v>
      </c>
      <c r="N107" s="163">
        <f>M107/L107</f>
        <v>1030.2089552238808</v>
      </c>
      <c r="O107" s="165">
        <f>L107-I107</f>
        <v>0</v>
      </c>
      <c r="P107" s="166">
        <f>N107-K107</f>
        <v>-169.79104477611918</v>
      </c>
      <c r="Q107" s="152">
        <f>N107/K107</f>
        <v>0.8585074626865673</v>
      </c>
      <c r="R107" s="272">
        <f>Q123</f>
        <v>0.86589537865567501</v>
      </c>
      <c r="S107" s="167">
        <v>0.25005787037037036</v>
      </c>
      <c r="T107" s="168">
        <v>0.26944444444444443</v>
      </c>
      <c r="U107" s="169"/>
      <c r="V107" s="170">
        <v>27.916666666666661</v>
      </c>
      <c r="W107" s="173"/>
      <c r="X107" s="151"/>
      <c r="Y107" s="275"/>
      <c r="Z107" s="276"/>
      <c r="AA107" s="109">
        <f>M107-J107</f>
        <v>-509.37313432835754</v>
      </c>
      <c r="AB107" s="152">
        <f>M107/J107</f>
        <v>0.8585074626865673</v>
      </c>
      <c r="AC107" s="277">
        <f>AB123</f>
        <v>0.86589537865567501</v>
      </c>
    </row>
    <row r="108" spans="1:29" ht="15.75" customHeight="1">
      <c r="A108" s="281"/>
      <c r="B108" s="92" t="s">
        <v>111</v>
      </c>
      <c r="C108" s="263" t="s">
        <v>118</v>
      </c>
      <c r="D108" s="264"/>
      <c r="E108" s="93">
        <v>18.18</v>
      </c>
      <c r="F108" s="94">
        <v>1968</v>
      </c>
      <c r="G108" s="95">
        <f t="shared" si="33"/>
        <v>35778.239999999998</v>
      </c>
      <c r="H108" s="96"/>
      <c r="I108" s="97">
        <v>3</v>
      </c>
      <c r="J108" s="98">
        <v>3600</v>
      </c>
      <c r="K108" s="99">
        <f t="shared" ref="K108:K144" si="34">J108/I108</f>
        <v>1200</v>
      </c>
      <c r="L108" s="100">
        <v>3</v>
      </c>
      <c r="M108" s="98">
        <f>F108/V108*60</f>
        <v>3095.1507208387966</v>
      </c>
      <c r="N108" s="99">
        <f>M108/L108</f>
        <v>1031.7169069462655</v>
      </c>
      <c r="O108" s="101">
        <f>L108-I108</f>
        <v>0</v>
      </c>
      <c r="P108" s="102">
        <f>N108-K108</f>
        <v>-168.28309305373455</v>
      </c>
      <c r="Q108" s="103">
        <f>N108/K108</f>
        <v>0.85976408912188784</v>
      </c>
      <c r="R108" s="273"/>
      <c r="S108" s="1">
        <v>0.28263888888888888</v>
      </c>
      <c r="T108" s="2">
        <v>0.30913194444444442</v>
      </c>
      <c r="U108" s="104">
        <v>19.000000000000014</v>
      </c>
      <c r="V108" s="105">
        <v>38.14999999999997</v>
      </c>
      <c r="W108" s="106"/>
      <c r="X108" s="107"/>
      <c r="Y108" s="265"/>
      <c r="Z108" s="266"/>
      <c r="AA108" s="111">
        <f>M108-J108</f>
        <v>-504.84927916120341</v>
      </c>
      <c r="AB108" s="103">
        <f>M108/J108</f>
        <v>0.85976408912188795</v>
      </c>
      <c r="AC108" s="278"/>
    </row>
    <row r="109" spans="1:29" ht="15.75" customHeight="1">
      <c r="A109" s="281"/>
      <c r="B109" s="92" t="s">
        <v>111</v>
      </c>
      <c r="C109" s="263" t="s">
        <v>195</v>
      </c>
      <c r="D109" s="264"/>
      <c r="E109" s="93">
        <v>14.28</v>
      </c>
      <c r="F109" s="94">
        <v>4852</v>
      </c>
      <c r="G109" s="95">
        <f t="shared" si="33"/>
        <v>69286.559999999998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3098.1199006739976</v>
      </c>
      <c r="N109" s="99">
        <f>M109/L109</f>
        <v>1032.7066335579991</v>
      </c>
      <c r="O109" s="101">
        <f>L109-I109</f>
        <v>0</v>
      </c>
      <c r="P109" s="102">
        <f>N109-K109</f>
        <v>-167.29336644200089</v>
      </c>
      <c r="Q109" s="103">
        <f>N109/K109</f>
        <v>0.86058886129833256</v>
      </c>
      <c r="R109" s="273"/>
      <c r="S109" s="1">
        <v>0.31946759259259261</v>
      </c>
      <c r="T109" s="2">
        <v>0.38472222222222224</v>
      </c>
      <c r="U109" s="104">
        <v>14.883333333333395</v>
      </c>
      <c r="V109" s="105">
        <v>93.966666666666669</v>
      </c>
      <c r="W109" s="106"/>
      <c r="X109" s="107"/>
      <c r="Y109" s="265"/>
      <c r="Z109" s="266"/>
      <c r="AA109" s="111">
        <f>M109-J109</f>
        <v>-501.88009932600244</v>
      </c>
      <c r="AB109" s="103">
        <f>M109/J109</f>
        <v>0.86058886129833267</v>
      </c>
      <c r="AC109" s="278"/>
    </row>
    <row r="110" spans="1:29" ht="15.75" customHeight="1">
      <c r="A110" s="281"/>
      <c r="B110" s="92" t="s">
        <v>111</v>
      </c>
      <c r="C110" s="263" t="s">
        <v>112</v>
      </c>
      <c r="D110" s="264"/>
      <c r="E110" s="93">
        <v>14.03</v>
      </c>
      <c r="F110" s="94">
        <v>4495</v>
      </c>
      <c r="G110" s="95">
        <f t="shared" si="33"/>
        <v>63064.85</v>
      </c>
      <c r="H110" s="96"/>
      <c r="I110" s="97">
        <v>3</v>
      </c>
      <c r="J110" s="98">
        <v>3000</v>
      </c>
      <c r="K110" s="99">
        <f t="shared" si="34"/>
        <v>1000</v>
      </c>
      <c r="L110" s="100">
        <v>3</v>
      </c>
      <c r="M110" s="98">
        <f>F110/V110*60</f>
        <v>2665.4587382638783</v>
      </c>
      <c r="N110" s="99">
        <f>M110/L110</f>
        <v>888.48624608795944</v>
      </c>
      <c r="O110" s="101">
        <f>L110-I110</f>
        <v>0</v>
      </c>
      <c r="P110" s="102">
        <f>N110-K110</f>
        <v>-111.51375391204056</v>
      </c>
      <c r="Q110" s="103">
        <f>N110/K110</f>
        <v>0.88848624608795945</v>
      </c>
      <c r="R110" s="273"/>
      <c r="S110" s="1">
        <v>0.3979166666666667</v>
      </c>
      <c r="T110" s="2">
        <v>0.46818287037037037</v>
      </c>
      <c r="U110" s="104">
        <v>19.000000000000014</v>
      </c>
      <c r="V110" s="105">
        <v>101.18333333333329</v>
      </c>
      <c r="W110" s="106"/>
      <c r="X110" s="107"/>
      <c r="Y110" s="265"/>
      <c r="Z110" s="266"/>
      <c r="AA110" s="111">
        <f>M110-J110</f>
        <v>-334.54126173612167</v>
      </c>
      <c r="AB110" s="103">
        <f>M110/J110</f>
        <v>0.88848624608795945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07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07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07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89"/>
      <c r="G123" s="136"/>
      <c r="H123" s="91"/>
      <c r="I123" s="137">
        <f t="shared" ref="I123:J123" si="35">AVERAGE(I107:I122)</f>
        <v>3</v>
      </c>
      <c r="J123" s="138">
        <f t="shared" si="35"/>
        <v>3450</v>
      </c>
      <c r="K123" s="139">
        <f t="shared" ref="K123" si="36">J123/I123</f>
        <v>1150</v>
      </c>
      <c r="L123" s="137">
        <f t="shared" ref="L123:M123" si="37">AVERAGE(L107:L122)</f>
        <v>3</v>
      </c>
      <c r="M123" s="138">
        <f t="shared" si="37"/>
        <v>2987.3390563620787</v>
      </c>
      <c r="N123" s="139">
        <f t="shared" ref="N123:N129" si="38">M123/L123</f>
        <v>995.77968545402621</v>
      </c>
      <c r="O123" s="140">
        <f t="shared" ref="O123:O129" si="39">L123-I123</f>
        <v>0</v>
      </c>
      <c r="P123" s="141">
        <f t="shared" ref="P123:P129" si="40">N123-K123</f>
        <v>-154.22031454597379</v>
      </c>
      <c r="Q123" s="142">
        <f t="shared" ref="Q123:Q129" si="41">N123/K123</f>
        <v>0.86589537865567501</v>
      </c>
      <c r="R123" s="274"/>
      <c r="S123" s="143">
        <f>S107</f>
        <v>0.25005787037037036</v>
      </c>
      <c r="T123" s="144">
        <f>INDEX(T107:T122,COUNTA(T107:T122))</f>
        <v>0.46818287037037037</v>
      </c>
      <c r="U123" s="145"/>
      <c r="V123" s="156"/>
      <c r="W123" s="89"/>
      <c r="X123" s="91"/>
      <c r="Y123" s="261"/>
      <c r="Z123" s="262"/>
      <c r="AA123" s="157">
        <f t="shared" ref="AA123:AA129" si="42">M123-J123</f>
        <v>-462.66094363792126</v>
      </c>
      <c r="AB123" s="142">
        <f t="shared" ref="AB123:AB129" si="43">M123/J123</f>
        <v>0.86589537865567501</v>
      </c>
      <c r="AC123" s="279"/>
    </row>
    <row r="124" spans="1:29" ht="15.75" customHeight="1">
      <c r="A124" s="267" t="s">
        <v>67</v>
      </c>
      <c r="B124" s="108" t="s">
        <v>111</v>
      </c>
      <c r="C124" s="270" t="s">
        <v>120</v>
      </c>
      <c r="D124" s="271"/>
      <c r="E124" s="158">
        <v>25.03</v>
      </c>
      <c r="F124" s="87">
        <v>1413</v>
      </c>
      <c r="G124" s="159">
        <f t="shared" ref="G124:G129" si="44">E124*F124</f>
        <v>35367.39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 t="shared" ref="M124:M129" si="45">F124/V124*60</f>
        <v>2900.1140250855201</v>
      </c>
      <c r="N124" s="163">
        <f t="shared" si="38"/>
        <v>725.02850627138002</v>
      </c>
      <c r="O124" s="165">
        <f t="shared" si="39"/>
        <v>0</v>
      </c>
      <c r="P124" s="166">
        <f t="shared" si="40"/>
        <v>-99.971493728619976</v>
      </c>
      <c r="Q124" s="152">
        <f t="shared" si="41"/>
        <v>0.87882243184409703</v>
      </c>
      <c r="R124" s="272">
        <f>Q140</f>
        <v>0.88237566425768499</v>
      </c>
      <c r="S124" s="167">
        <v>0.25</v>
      </c>
      <c r="T124" s="168">
        <v>0.27030092592592592</v>
      </c>
      <c r="U124" s="169"/>
      <c r="V124" s="170">
        <v>29.23333333333332</v>
      </c>
      <c r="W124" s="168"/>
      <c r="X124" s="171"/>
      <c r="Y124" s="275"/>
      <c r="Z124" s="276"/>
      <c r="AA124" s="109">
        <f t="shared" si="42"/>
        <v>-399.8859749144799</v>
      </c>
      <c r="AB124" s="152">
        <f t="shared" si="43"/>
        <v>0.87882243184409703</v>
      </c>
      <c r="AC124" s="277">
        <f>AB140</f>
        <v>0.88237566425768488</v>
      </c>
    </row>
    <row r="125" spans="1:29" ht="15.75" customHeight="1">
      <c r="A125" s="268"/>
      <c r="B125" s="92" t="s">
        <v>111</v>
      </c>
      <c r="C125" s="263" t="s">
        <v>207</v>
      </c>
      <c r="D125" s="264"/>
      <c r="E125" s="93">
        <v>25.45</v>
      </c>
      <c r="F125" s="94">
        <v>1288</v>
      </c>
      <c r="G125" s="95">
        <f t="shared" si="44"/>
        <v>32779.599999999999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 t="shared" si="45"/>
        <v>2901.6270337922429</v>
      </c>
      <c r="N125" s="99">
        <f t="shared" si="38"/>
        <v>725.40675844806071</v>
      </c>
      <c r="O125" s="101">
        <f t="shared" si="39"/>
        <v>0</v>
      </c>
      <c r="P125" s="102">
        <f t="shared" si="40"/>
        <v>-99.593241551939286</v>
      </c>
      <c r="Q125" s="103">
        <f t="shared" si="41"/>
        <v>0.87928091933098274</v>
      </c>
      <c r="R125" s="273"/>
      <c r="S125" s="1">
        <v>0.28219907407407407</v>
      </c>
      <c r="T125" s="2">
        <v>0.30069444444444443</v>
      </c>
      <c r="U125" s="104">
        <v>17.133333333333347</v>
      </c>
      <c r="V125" s="105">
        <v>26.633333333333312</v>
      </c>
      <c r="W125" s="106"/>
      <c r="X125" s="113"/>
      <c r="Y125" s="265"/>
      <c r="Z125" s="266"/>
      <c r="AA125" s="111">
        <f t="shared" si="42"/>
        <v>-398.37296620775714</v>
      </c>
      <c r="AB125" s="103">
        <f t="shared" si="43"/>
        <v>0.87928091933098274</v>
      </c>
      <c r="AC125" s="278"/>
    </row>
    <row r="126" spans="1:29" ht="15.75" customHeight="1">
      <c r="A126" s="268"/>
      <c r="B126" s="92" t="s">
        <v>111</v>
      </c>
      <c r="C126" s="263" t="s">
        <v>208</v>
      </c>
      <c r="D126" s="264"/>
      <c r="E126" s="93">
        <v>26.73</v>
      </c>
      <c r="F126" s="94">
        <v>336</v>
      </c>
      <c r="G126" s="95">
        <f t="shared" si="44"/>
        <v>8981.2800000000007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 t="shared" si="45"/>
        <v>2900.7194244604452</v>
      </c>
      <c r="N126" s="99">
        <f t="shared" si="38"/>
        <v>725.17985611511131</v>
      </c>
      <c r="O126" s="101">
        <f t="shared" si="39"/>
        <v>0</v>
      </c>
      <c r="P126" s="102">
        <f t="shared" si="40"/>
        <v>-99.820143884888694</v>
      </c>
      <c r="Q126" s="103">
        <f t="shared" si="41"/>
        <v>0.87900588620013487</v>
      </c>
      <c r="R126" s="273"/>
      <c r="S126" s="1">
        <v>0.31184027777777779</v>
      </c>
      <c r="T126" s="2">
        <v>0.31666666666666665</v>
      </c>
      <c r="U126" s="104">
        <v>16.050000000000033</v>
      </c>
      <c r="V126" s="105">
        <v>6.9499999999999673</v>
      </c>
      <c r="W126" s="106"/>
      <c r="X126" s="113"/>
      <c r="Y126" s="265"/>
      <c r="Z126" s="266"/>
      <c r="AA126" s="111">
        <f t="shared" si="42"/>
        <v>-399.28057553955477</v>
      </c>
      <c r="AB126" s="103">
        <f t="shared" si="43"/>
        <v>0.87900588620013487</v>
      </c>
      <c r="AC126" s="278"/>
    </row>
    <row r="127" spans="1:29" ht="15.75" customHeight="1">
      <c r="A127" s="268"/>
      <c r="B127" s="92" t="s">
        <v>111</v>
      </c>
      <c r="C127" s="263" t="s">
        <v>206</v>
      </c>
      <c r="D127" s="264"/>
      <c r="E127" s="93">
        <v>30</v>
      </c>
      <c r="F127" s="94">
        <v>1929</v>
      </c>
      <c r="G127" s="95">
        <f t="shared" si="44"/>
        <v>57870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 t="shared" si="45"/>
        <v>2670.9230769230749</v>
      </c>
      <c r="N127" s="99">
        <f t="shared" si="38"/>
        <v>667.73076923076871</v>
      </c>
      <c r="O127" s="101">
        <f t="shared" si="39"/>
        <v>0</v>
      </c>
      <c r="P127" s="102">
        <f t="shared" si="40"/>
        <v>-82.269230769231285</v>
      </c>
      <c r="Q127" s="103">
        <f t="shared" si="41"/>
        <v>0.89030769230769158</v>
      </c>
      <c r="R127" s="273"/>
      <c r="S127" s="1">
        <v>0.32916666666666666</v>
      </c>
      <c r="T127" s="2">
        <v>0.35925925925925928</v>
      </c>
      <c r="U127" s="104">
        <v>18.000000000000014</v>
      </c>
      <c r="V127" s="105">
        <v>43.333333333333364</v>
      </c>
      <c r="W127" s="106"/>
      <c r="X127" s="107"/>
      <c r="Y127" s="265"/>
      <c r="Z127" s="266"/>
      <c r="AA127" s="111">
        <f t="shared" si="42"/>
        <v>-329.07692307692514</v>
      </c>
      <c r="AB127" s="103">
        <f t="shared" si="43"/>
        <v>0.89030769230769158</v>
      </c>
      <c r="AC127" s="278"/>
    </row>
    <row r="128" spans="1:29" ht="15.75" customHeight="1">
      <c r="A128" s="268"/>
      <c r="B128" s="92" t="s">
        <v>111</v>
      </c>
      <c r="C128" s="263" t="s">
        <v>119</v>
      </c>
      <c r="D128" s="264"/>
      <c r="E128" s="93">
        <v>24.82</v>
      </c>
      <c r="F128" s="94">
        <v>1621</v>
      </c>
      <c r="G128" s="95">
        <f t="shared" si="44"/>
        <v>40233.22</v>
      </c>
      <c r="H128" s="113"/>
      <c r="I128" s="97">
        <v>4</v>
      </c>
      <c r="J128" s="98">
        <v>3300</v>
      </c>
      <c r="K128" s="99">
        <f t="shared" si="34"/>
        <v>825</v>
      </c>
      <c r="L128" s="114">
        <v>4</v>
      </c>
      <c r="M128" s="98">
        <f t="shared" si="45"/>
        <v>2893.2077342587995</v>
      </c>
      <c r="N128" s="99">
        <f t="shared" si="38"/>
        <v>723.30193356469988</v>
      </c>
      <c r="O128" s="101">
        <f t="shared" si="39"/>
        <v>0</v>
      </c>
      <c r="P128" s="102">
        <f t="shared" si="40"/>
        <v>-101.69806643530012</v>
      </c>
      <c r="Q128" s="103">
        <f t="shared" si="41"/>
        <v>0.87672961644206049</v>
      </c>
      <c r="R128" s="273"/>
      <c r="S128" s="1">
        <v>0.37109953703703702</v>
      </c>
      <c r="T128" s="2">
        <v>0.39444444444444443</v>
      </c>
      <c r="U128" s="104">
        <v>17.049999999999947</v>
      </c>
      <c r="V128" s="105">
        <v>33.616666666666674</v>
      </c>
      <c r="W128" s="106"/>
      <c r="X128" s="107"/>
      <c r="Y128" s="265"/>
      <c r="Z128" s="266"/>
      <c r="AA128" s="111">
        <f t="shared" si="42"/>
        <v>-406.79226574120048</v>
      </c>
      <c r="AB128" s="103">
        <f t="shared" si="43"/>
        <v>0.87672961644206049</v>
      </c>
      <c r="AC128" s="278"/>
    </row>
    <row r="129" spans="1:29" ht="15.75" customHeight="1">
      <c r="A129" s="268"/>
      <c r="B129" s="92" t="s">
        <v>111</v>
      </c>
      <c r="C129" s="263" t="s">
        <v>121</v>
      </c>
      <c r="D129" s="264"/>
      <c r="E129" s="93">
        <v>30</v>
      </c>
      <c r="F129" s="94">
        <v>2597</v>
      </c>
      <c r="G129" s="115">
        <f t="shared" si="44"/>
        <v>77910</v>
      </c>
      <c r="H129" s="116"/>
      <c r="I129" s="97">
        <v>3</v>
      </c>
      <c r="J129" s="98">
        <v>3000</v>
      </c>
      <c r="K129" s="99">
        <f t="shared" si="34"/>
        <v>1000</v>
      </c>
      <c r="L129" s="100">
        <v>3</v>
      </c>
      <c r="M129" s="98">
        <f t="shared" si="45"/>
        <v>2675.0214592274683</v>
      </c>
      <c r="N129" s="99">
        <f t="shared" si="38"/>
        <v>891.6738197424894</v>
      </c>
      <c r="O129" s="101">
        <f t="shared" si="39"/>
        <v>0</v>
      </c>
      <c r="P129" s="102">
        <f t="shared" si="40"/>
        <v>-108.3261802575106</v>
      </c>
      <c r="Q129" s="103">
        <f t="shared" si="41"/>
        <v>0.89167381974248938</v>
      </c>
      <c r="R129" s="273"/>
      <c r="S129" s="1">
        <v>0.40486111111111112</v>
      </c>
      <c r="T129" s="2">
        <v>0.4453125</v>
      </c>
      <c r="U129" s="104">
        <v>15.000000000000027</v>
      </c>
      <c r="V129" s="105">
        <v>58.249999999999993</v>
      </c>
      <c r="W129" s="106"/>
      <c r="X129" s="4"/>
      <c r="Y129" s="265"/>
      <c r="Z129" s="266"/>
      <c r="AA129" s="111">
        <f t="shared" si="42"/>
        <v>-324.97854077253169</v>
      </c>
      <c r="AB129" s="103">
        <f t="shared" si="43"/>
        <v>0.89167381974248949</v>
      </c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3.8333333333333335</v>
      </c>
      <c r="J140" s="138">
        <f t="shared" si="46"/>
        <v>3200</v>
      </c>
      <c r="K140" s="139">
        <f t="shared" ref="K140" si="47">J140/I140</f>
        <v>834.78260869565213</v>
      </c>
      <c r="L140" s="137">
        <f t="shared" ref="L140:M140" si="48">AVERAGE(L124:L139)</f>
        <v>3.8333333333333335</v>
      </c>
      <c r="M140" s="138">
        <f t="shared" si="48"/>
        <v>2823.6021256245917</v>
      </c>
      <c r="N140" s="139">
        <f>M140/L140</f>
        <v>736.59185885858915</v>
      </c>
      <c r="O140" s="140">
        <f>L140-I140</f>
        <v>0</v>
      </c>
      <c r="P140" s="141">
        <f>N140-K140</f>
        <v>-98.190749837062981</v>
      </c>
      <c r="Q140" s="142">
        <f>N140/K140</f>
        <v>0.88237566425768499</v>
      </c>
      <c r="R140" s="274"/>
      <c r="S140" s="143">
        <f>S124</f>
        <v>0.25</v>
      </c>
      <c r="T140" s="144">
        <f>INDEX(T124:T139,COUNTA(T124:T139))</f>
        <v>0.4453125</v>
      </c>
      <c r="U140" s="145"/>
      <c r="V140" s="156"/>
      <c r="W140" s="135"/>
      <c r="X140" s="139"/>
      <c r="Y140" s="261"/>
      <c r="Z140" s="262"/>
      <c r="AA140" s="157">
        <f>M140-J140</f>
        <v>-376.39787437540826</v>
      </c>
      <c r="AB140" s="142">
        <f>M140/J140</f>
        <v>0.88237566425768488</v>
      </c>
      <c r="AC140" s="279"/>
    </row>
    <row r="141" spans="1:29" ht="15.75" customHeight="1">
      <c r="A141" s="280" t="s">
        <v>122</v>
      </c>
      <c r="B141" s="108" t="s">
        <v>111</v>
      </c>
      <c r="C141" s="270" t="s">
        <v>209</v>
      </c>
      <c r="D141" s="271"/>
      <c r="E141" s="158">
        <v>13.42</v>
      </c>
      <c r="F141" s="87">
        <v>559</v>
      </c>
      <c r="G141" s="159">
        <f t="shared" ref="G141:G144" si="49">E141*F141</f>
        <v>7501.78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3159.1836734693857</v>
      </c>
      <c r="N141" s="163">
        <f>M141/L141</f>
        <v>526.53061224489761</v>
      </c>
      <c r="O141" s="165">
        <f>L141-I141</f>
        <v>0</v>
      </c>
      <c r="P141" s="166">
        <f>N141-K141</f>
        <v>-73.469387755102389</v>
      </c>
      <c r="Q141" s="152">
        <f>N141/K141</f>
        <v>0.87755102040816269</v>
      </c>
      <c r="R141" s="272">
        <f>Q157</f>
        <v>0.86854930345869119</v>
      </c>
      <c r="S141" s="167">
        <v>0.70859953703703704</v>
      </c>
      <c r="T141" s="168">
        <v>0.71597222222222223</v>
      </c>
      <c r="U141" s="169"/>
      <c r="V141" s="170">
        <v>10.616666666666674</v>
      </c>
      <c r="W141" s="168"/>
      <c r="X141" s="171"/>
      <c r="Y141" s="275"/>
      <c r="Z141" s="276"/>
      <c r="AA141" s="109">
        <f>M141-J141</f>
        <v>-440.81632653061433</v>
      </c>
      <c r="AB141" s="152">
        <f>M141/J141</f>
        <v>0.87755102040816269</v>
      </c>
      <c r="AC141" s="277">
        <f>AB157</f>
        <v>0.8685493034586913</v>
      </c>
    </row>
    <row r="142" spans="1:29" ht="15.75" customHeight="1">
      <c r="A142" s="281"/>
      <c r="B142" s="92" t="s">
        <v>104</v>
      </c>
      <c r="C142" s="263" t="s">
        <v>224</v>
      </c>
      <c r="D142" s="264"/>
      <c r="E142" s="93">
        <v>25.64</v>
      </c>
      <c r="F142" s="94">
        <v>1675</v>
      </c>
      <c r="G142" s="95">
        <f t="shared" si="49"/>
        <v>42947</v>
      </c>
      <c r="H142" s="96"/>
      <c r="I142" s="97">
        <v>11</v>
      </c>
      <c r="J142" s="98">
        <v>3600</v>
      </c>
      <c r="K142" s="99">
        <f t="shared" si="34"/>
        <v>327.27272727272725</v>
      </c>
      <c r="L142" s="100">
        <v>11</v>
      </c>
      <c r="M142" s="98">
        <f>F142/V142*60</f>
        <v>3132.4675324675372</v>
      </c>
      <c r="N142" s="99">
        <f>M142/L142</f>
        <v>284.76977567886701</v>
      </c>
      <c r="O142" s="101">
        <f>L142-I142</f>
        <v>0</v>
      </c>
      <c r="P142" s="102">
        <f>N142-K142</f>
        <v>-42.502951593860246</v>
      </c>
      <c r="Q142" s="103">
        <f>N142/K142</f>
        <v>0.87012987012987142</v>
      </c>
      <c r="R142" s="273"/>
      <c r="S142" s="1">
        <v>0.72013888888888888</v>
      </c>
      <c r="T142" s="2">
        <v>0.74241898148148144</v>
      </c>
      <c r="U142" s="104">
        <v>5.9999999999999787</v>
      </c>
      <c r="V142" s="105">
        <v>32.083333333333286</v>
      </c>
      <c r="W142" s="106"/>
      <c r="X142" s="113"/>
      <c r="Y142" s="265"/>
      <c r="Z142" s="266"/>
      <c r="AA142" s="111">
        <f>M142-J142</f>
        <v>-467.53246753246276</v>
      </c>
      <c r="AB142" s="103">
        <f>M142/J142</f>
        <v>0.87012987012987142</v>
      </c>
      <c r="AC142" s="278"/>
    </row>
    <row r="143" spans="1:29" ht="15.75" customHeight="1">
      <c r="A143" s="281"/>
      <c r="B143" s="92" t="s">
        <v>104</v>
      </c>
      <c r="C143" s="263" t="s">
        <v>123</v>
      </c>
      <c r="D143" s="264"/>
      <c r="E143" s="93">
        <v>29.52</v>
      </c>
      <c r="F143" s="94">
        <v>1914</v>
      </c>
      <c r="G143" s="95">
        <f t="shared" si="49"/>
        <v>56501.279999999999</v>
      </c>
      <c r="H143" s="96"/>
      <c r="I143" s="97">
        <v>17</v>
      </c>
      <c r="J143" s="98">
        <v>3600</v>
      </c>
      <c r="K143" s="99">
        <f t="shared" si="34"/>
        <v>211.76470588235293</v>
      </c>
      <c r="L143" s="100">
        <v>17</v>
      </c>
      <c r="M143" s="98">
        <f>F143/V143*60</f>
        <v>3106.5825067628516</v>
      </c>
      <c r="N143" s="99">
        <f>M143/L143</f>
        <v>182.74014745663834</v>
      </c>
      <c r="O143" s="101">
        <f>L143-I143</f>
        <v>0</v>
      </c>
      <c r="P143" s="102">
        <f>N143-K143</f>
        <v>-29.024558425714588</v>
      </c>
      <c r="Q143" s="103">
        <f>N143/K143</f>
        <v>0.86293958521190328</v>
      </c>
      <c r="R143" s="273"/>
      <c r="S143" s="1">
        <v>0.74655092592592598</v>
      </c>
      <c r="T143" s="2">
        <v>0.77222222222222225</v>
      </c>
      <c r="U143" s="104">
        <v>5.9500000000001307</v>
      </c>
      <c r="V143" s="105">
        <v>36.96666666666664</v>
      </c>
      <c r="W143" s="106"/>
      <c r="X143" s="113"/>
      <c r="Y143" s="265"/>
      <c r="Z143" s="266"/>
      <c r="AA143" s="111">
        <f>M143-J143</f>
        <v>-493.41749323714839</v>
      </c>
      <c r="AB143" s="103">
        <f>M143/J143</f>
        <v>0.86293958521190317</v>
      </c>
      <c r="AC143" s="278"/>
    </row>
    <row r="144" spans="1:29" ht="15.75" customHeight="1">
      <c r="A144" s="281"/>
      <c r="B144" s="92" t="s">
        <v>104</v>
      </c>
      <c r="C144" s="263" t="s">
        <v>124</v>
      </c>
      <c r="D144" s="264"/>
      <c r="E144" s="93">
        <v>29.85</v>
      </c>
      <c r="F144" s="94">
        <v>1975</v>
      </c>
      <c r="G144" s="95">
        <f t="shared" si="49"/>
        <v>58953.75</v>
      </c>
      <c r="H144" s="96"/>
      <c r="I144" s="97">
        <v>17</v>
      </c>
      <c r="J144" s="98">
        <v>3600</v>
      </c>
      <c r="K144" s="99">
        <f t="shared" si="34"/>
        <v>211.76470588235293</v>
      </c>
      <c r="L144" s="100">
        <v>17</v>
      </c>
      <c r="M144" s="98">
        <f>F144/V144*60</f>
        <v>3108.8762571053785</v>
      </c>
      <c r="N144" s="99">
        <f>M144/L144</f>
        <v>182.8750739473752</v>
      </c>
      <c r="O144" s="101">
        <f>L144-I144</f>
        <v>0</v>
      </c>
      <c r="P144" s="102">
        <f>N144-K144</f>
        <v>-28.889631934977729</v>
      </c>
      <c r="Q144" s="103">
        <f>N144/K144</f>
        <v>0.86357673808482738</v>
      </c>
      <c r="R144" s="273"/>
      <c r="S144" s="1">
        <v>0.77638888888888891</v>
      </c>
      <c r="T144" s="2">
        <v>0.80285879629629631</v>
      </c>
      <c r="U144" s="104">
        <v>5.9999999999999787</v>
      </c>
      <c r="V144" s="105">
        <v>38.11666666666666</v>
      </c>
      <c r="W144" s="106"/>
      <c r="X144" s="107"/>
      <c r="Y144" s="265"/>
      <c r="Z144" s="266"/>
      <c r="AA144" s="111">
        <f>M144-J144</f>
        <v>-491.1237428946215</v>
      </c>
      <c r="AB144" s="103">
        <f>M144/J144</f>
        <v>0.86357673808482738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4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23"/>
      <c r="X149" s="124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23"/>
      <c r="X150" s="124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50">AVERAGE(I141:I156)</f>
        <v>12.75</v>
      </c>
      <c r="J157" s="138">
        <f t="shared" si="50"/>
        <v>3600</v>
      </c>
      <c r="K157" s="139">
        <f t="shared" ref="K157" si="51">J157/I157</f>
        <v>282.35294117647061</v>
      </c>
      <c r="L157" s="137">
        <f t="shared" ref="L157:M157" si="52">AVERAGE(L141:L156)</f>
        <v>12.75</v>
      </c>
      <c r="M157" s="138">
        <f t="shared" si="52"/>
        <v>3126.7774924512887</v>
      </c>
      <c r="N157" s="139">
        <f>M157/L157</f>
        <v>245.23745038833636</v>
      </c>
      <c r="O157" s="140">
        <f>L157-I157</f>
        <v>0</v>
      </c>
      <c r="P157" s="141">
        <f>N157-K157</f>
        <v>-37.115490788134252</v>
      </c>
      <c r="Q157" s="142">
        <f>N157/K157</f>
        <v>0.86854930345869119</v>
      </c>
      <c r="R157" s="274"/>
      <c r="S157" s="143">
        <f>S141</f>
        <v>0.70859953703703704</v>
      </c>
      <c r="T157" s="144">
        <f>INDEX(T141:T156,COUNTA(T141:T156))</f>
        <v>0.80285879629629631</v>
      </c>
      <c r="U157" s="145"/>
      <c r="V157" s="156"/>
      <c r="W157" s="135"/>
      <c r="X157" s="139"/>
      <c r="Y157" s="261"/>
      <c r="Z157" s="262"/>
      <c r="AA157" s="157">
        <f>M157-J157</f>
        <v>-473.22250754871129</v>
      </c>
      <c r="AB157" s="142">
        <f>M157/J157</f>
        <v>0.8685493034586913</v>
      </c>
      <c r="AC157" s="279"/>
    </row>
    <row r="158" spans="1:29" ht="15.75" customHeight="1">
      <c r="A158" s="267" t="s">
        <v>126</v>
      </c>
      <c r="B158" s="108" t="s">
        <v>111</v>
      </c>
      <c r="C158" s="270" t="s">
        <v>128</v>
      </c>
      <c r="D158" s="271"/>
      <c r="E158" s="158">
        <v>27.58</v>
      </c>
      <c r="F158" s="87">
        <v>1273</v>
      </c>
      <c r="G158" s="159">
        <f t="shared" ref="G158:G161" si="53">E158*F158</f>
        <v>35109.339999999997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2627.7522935779803</v>
      </c>
      <c r="N158" s="163">
        <f>M158/L158</f>
        <v>656.93807339449506</v>
      </c>
      <c r="O158" s="165">
        <f>L158-I158</f>
        <v>0</v>
      </c>
      <c r="P158" s="166">
        <f>N158-K158</f>
        <v>-93.061926605504937</v>
      </c>
      <c r="Q158" s="152">
        <f>N158/K158</f>
        <v>0.87591743119266008</v>
      </c>
      <c r="R158" s="272">
        <f>Q174</f>
        <v>0.88240293608496834</v>
      </c>
      <c r="S158" s="167">
        <v>0.70833333333333337</v>
      </c>
      <c r="T158" s="168">
        <v>0.72851851851851857</v>
      </c>
      <c r="U158" s="169"/>
      <c r="V158" s="170">
        <v>29.066666666666681</v>
      </c>
      <c r="W158" s="173"/>
      <c r="X158" s="151"/>
      <c r="Y158" s="275"/>
      <c r="Z158" s="276"/>
      <c r="AA158" s="109">
        <f>M158-J158</f>
        <v>-372.24770642201975</v>
      </c>
      <c r="AB158" s="152">
        <f>M158/J158</f>
        <v>0.87591743119266008</v>
      </c>
      <c r="AC158" s="277">
        <f>AB174</f>
        <v>0.88240293608496834</v>
      </c>
    </row>
    <row r="159" spans="1:29" ht="15.75" customHeight="1">
      <c r="A159" s="268"/>
      <c r="B159" s="92" t="s">
        <v>111</v>
      </c>
      <c r="C159" s="263" t="s">
        <v>127</v>
      </c>
      <c r="D159" s="264"/>
      <c r="E159" s="93">
        <v>24.15</v>
      </c>
      <c r="F159" s="94">
        <v>1006</v>
      </c>
      <c r="G159" s="95">
        <f t="shared" si="53"/>
        <v>24294.899999999998</v>
      </c>
      <c r="H159" s="96"/>
      <c r="I159" s="97">
        <v>4</v>
      </c>
      <c r="J159" s="98">
        <v>3000</v>
      </c>
      <c r="K159" s="99">
        <f t="shared" ref="K159:K161" si="54">J159/I159</f>
        <v>750</v>
      </c>
      <c r="L159" s="100">
        <v>4</v>
      </c>
      <c r="M159" s="98">
        <f>F159/V159*60</f>
        <v>2628.1567489114636</v>
      </c>
      <c r="N159" s="99">
        <f>M159/L159</f>
        <v>657.03918722786591</v>
      </c>
      <c r="O159" s="101">
        <f>L159-I159</f>
        <v>0</v>
      </c>
      <c r="P159" s="102">
        <f>N159-K159</f>
        <v>-92.960812772134091</v>
      </c>
      <c r="Q159" s="103">
        <f>N159/K159</f>
        <v>0.87605224963715456</v>
      </c>
      <c r="R159" s="273"/>
      <c r="S159" s="1">
        <v>0.73266203703703703</v>
      </c>
      <c r="T159" s="2">
        <v>0.74861111111111112</v>
      </c>
      <c r="U159" s="104">
        <v>5.9666666666665868</v>
      </c>
      <c r="V159" s="105">
        <v>22.966666666666686</v>
      </c>
      <c r="W159" s="106"/>
      <c r="X159" s="107"/>
      <c r="Y159" s="265"/>
      <c r="Z159" s="266"/>
      <c r="AA159" s="111">
        <f>M159-J159</f>
        <v>-371.84325108853636</v>
      </c>
      <c r="AB159" s="103">
        <f>M159/J159</f>
        <v>0.87605224963715456</v>
      </c>
      <c r="AC159" s="278"/>
    </row>
    <row r="160" spans="1:29" ht="15.75" customHeight="1">
      <c r="A160" s="268"/>
      <c r="B160" s="92" t="s">
        <v>111</v>
      </c>
      <c r="C160" s="263" t="s">
        <v>233</v>
      </c>
      <c r="D160" s="264"/>
      <c r="E160" s="93">
        <v>16.7</v>
      </c>
      <c r="F160" s="94">
        <v>3791</v>
      </c>
      <c r="G160" s="95">
        <f t="shared" si="53"/>
        <v>63309.7</v>
      </c>
      <c r="H160" s="96"/>
      <c r="I160" s="97">
        <v>3</v>
      </c>
      <c r="J160" s="98">
        <v>3300</v>
      </c>
      <c r="K160" s="99">
        <f t="shared" si="54"/>
        <v>1100</v>
      </c>
      <c r="L160" s="100">
        <v>3</v>
      </c>
      <c r="M160" s="98">
        <f>F160/V160*60</f>
        <v>2929.9270072992686</v>
      </c>
      <c r="N160" s="99">
        <f>M160/L160</f>
        <v>976.64233576642289</v>
      </c>
      <c r="O160" s="101">
        <f>L160-I160</f>
        <v>0</v>
      </c>
      <c r="P160" s="102">
        <f>N160-K160</f>
        <v>-123.35766423357711</v>
      </c>
      <c r="Q160" s="103">
        <f>N160/K160</f>
        <v>0.88785666887856629</v>
      </c>
      <c r="R160" s="273"/>
      <c r="S160" s="1">
        <v>0.7530324074074074</v>
      </c>
      <c r="T160" s="2">
        <v>0.80694444444444446</v>
      </c>
      <c r="U160" s="104">
        <v>6.3666666666666494</v>
      </c>
      <c r="V160" s="105">
        <v>77.633333333333368</v>
      </c>
      <c r="W160" s="106"/>
      <c r="X160" s="107"/>
      <c r="Y160" s="265"/>
      <c r="Z160" s="266"/>
      <c r="AA160" s="111">
        <f>M160-J160</f>
        <v>-370.07299270073145</v>
      </c>
      <c r="AB160" s="103">
        <f>M160/J160</f>
        <v>0.88785666887856618</v>
      </c>
      <c r="AC160" s="278"/>
    </row>
    <row r="161" spans="1:29" ht="15.75" customHeight="1">
      <c r="A161" s="268"/>
      <c r="B161" s="92" t="s">
        <v>111</v>
      </c>
      <c r="C161" s="263" t="s">
        <v>129</v>
      </c>
      <c r="D161" s="264"/>
      <c r="E161" s="93">
        <v>17.89</v>
      </c>
      <c r="F161" s="94">
        <v>6207</v>
      </c>
      <c r="G161" s="95">
        <f t="shared" si="53"/>
        <v>111043.23000000001</v>
      </c>
      <c r="H161" s="96"/>
      <c r="I161" s="97">
        <v>4</v>
      </c>
      <c r="J161" s="98">
        <v>3300</v>
      </c>
      <c r="K161" s="99">
        <f t="shared" si="54"/>
        <v>825</v>
      </c>
      <c r="L161" s="100">
        <v>4</v>
      </c>
      <c r="M161" s="98">
        <f>F161/V161*60</f>
        <v>2932.4409448818888</v>
      </c>
      <c r="N161" s="99">
        <f>M161/L161</f>
        <v>733.11023622047219</v>
      </c>
      <c r="O161" s="101">
        <f>L161-I161</f>
        <v>0</v>
      </c>
      <c r="P161" s="102">
        <f>N161-K161</f>
        <v>-91.889763779527811</v>
      </c>
      <c r="Q161" s="103">
        <f>N161/K161</f>
        <v>0.88861846814602685</v>
      </c>
      <c r="R161" s="273"/>
      <c r="S161" s="1">
        <v>0.81041666666666667</v>
      </c>
      <c r="T161" s="2">
        <v>0.89861111111111114</v>
      </c>
      <c r="U161" s="104">
        <v>4.9999999999999822</v>
      </c>
      <c r="V161" s="105">
        <v>127.00000000000003</v>
      </c>
      <c r="W161" s="106"/>
      <c r="X161" s="107"/>
      <c r="Y161" s="265"/>
      <c r="Z161" s="266"/>
      <c r="AA161" s="111">
        <f>M161-J161</f>
        <v>-367.55905511811125</v>
      </c>
      <c r="AB161" s="103">
        <f>M161/J161</f>
        <v>0.88861846814602685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06"/>
      <c r="X168" s="107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06"/>
      <c r="X169" s="107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06"/>
      <c r="X170" s="107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06"/>
      <c r="X171" s="107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06"/>
      <c r="X172" s="107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5">AVERAGE(I158:I173)</f>
        <v>3.75</v>
      </c>
      <c r="J174" s="138">
        <f t="shared" si="55"/>
        <v>3150</v>
      </c>
      <c r="K174" s="139">
        <f t="shared" ref="K174" si="56">J174/I174</f>
        <v>840</v>
      </c>
      <c r="L174" s="137">
        <f t="shared" ref="L174:M174" si="57">AVERAGE(L158:L173)</f>
        <v>3.75</v>
      </c>
      <c r="M174" s="138">
        <f t="shared" si="57"/>
        <v>2779.5692486676503</v>
      </c>
      <c r="N174" s="139">
        <f>M174/L174</f>
        <v>741.21846631137339</v>
      </c>
      <c r="O174" s="140">
        <f>L174-I174</f>
        <v>0</v>
      </c>
      <c r="P174" s="141">
        <f>N174-K174</f>
        <v>-98.78153368862661</v>
      </c>
      <c r="Q174" s="142">
        <f>N174/K174</f>
        <v>0.88240293608496834</v>
      </c>
      <c r="R174" s="274"/>
      <c r="S174" s="143">
        <f>S158</f>
        <v>0.70833333333333337</v>
      </c>
      <c r="T174" s="144">
        <f>INDEX(T158:T173,COUNTA(T158:T173))</f>
        <v>0.89861111111111114</v>
      </c>
      <c r="U174" s="145"/>
      <c r="V174" s="156"/>
      <c r="W174" s="89"/>
      <c r="X174" s="91"/>
      <c r="Y174" s="261"/>
      <c r="Z174" s="262"/>
      <c r="AA174" s="157">
        <f>M174-J174</f>
        <v>-370.4307513323497</v>
      </c>
      <c r="AB174" s="142">
        <f>M174/J174</f>
        <v>0.88240293608496834</v>
      </c>
      <c r="AC174" s="279"/>
    </row>
    <row r="175" spans="1:29" ht="15.75" customHeight="1">
      <c r="A175" s="280" t="s">
        <v>130</v>
      </c>
      <c r="B175" s="108" t="s">
        <v>111</v>
      </c>
      <c r="C175" s="270" t="s">
        <v>131</v>
      </c>
      <c r="D175" s="271"/>
      <c r="E175" s="158">
        <v>22.28</v>
      </c>
      <c r="F175" s="87">
        <v>1949</v>
      </c>
      <c r="G175" s="159">
        <f t="shared" ref="G175:G177" si="58">E175*F175</f>
        <v>43423.72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2927.1589486858566</v>
      </c>
      <c r="N175" s="163">
        <f>M175/L175</f>
        <v>585.43178973717136</v>
      </c>
      <c r="O175" s="165">
        <f>L175-I175</f>
        <v>0</v>
      </c>
      <c r="P175" s="166">
        <f>N175-K175</f>
        <v>-74.568210262828643</v>
      </c>
      <c r="Q175" s="152">
        <f>N175/K175</f>
        <v>0.88701786323813847</v>
      </c>
      <c r="R175" s="272">
        <f>Q191</f>
        <v>0.88782716952027474</v>
      </c>
      <c r="S175" s="167">
        <v>0.7083680555555556</v>
      </c>
      <c r="T175" s="168">
        <v>0.73611111111111116</v>
      </c>
      <c r="U175" s="169"/>
      <c r="V175" s="170">
        <v>39.95000000000001</v>
      </c>
      <c r="W175" s="173"/>
      <c r="X175" s="151"/>
      <c r="Y175" s="275"/>
      <c r="Z175" s="276"/>
      <c r="AA175" s="109">
        <f>M175-J175</f>
        <v>-372.84105131414344</v>
      </c>
      <c r="AB175" s="152">
        <f>M175/J175</f>
        <v>0.88701786323813836</v>
      </c>
      <c r="AC175" s="277">
        <f>AB191</f>
        <v>0.88782716952027463</v>
      </c>
    </row>
    <row r="176" spans="1:29" ht="15.75" customHeight="1">
      <c r="A176" s="281"/>
      <c r="B176" s="92" t="s">
        <v>111</v>
      </c>
      <c r="C176" s="263" t="s">
        <v>132</v>
      </c>
      <c r="D176" s="264"/>
      <c r="E176" s="93">
        <v>18.18</v>
      </c>
      <c r="F176" s="94">
        <v>1417</v>
      </c>
      <c r="G176" s="95">
        <f t="shared" si="58"/>
        <v>25761.06</v>
      </c>
      <c r="H176" s="96"/>
      <c r="I176" s="97">
        <v>4</v>
      </c>
      <c r="J176" s="98">
        <v>3300</v>
      </c>
      <c r="K176" s="99">
        <f t="shared" ref="K176:K214" si="59">J176/I176</f>
        <v>825</v>
      </c>
      <c r="L176" s="100">
        <v>4</v>
      </c>
      <c r="M176" s="98">
        <f>F176/V176*60</f>
        <v>2928.3582089552287</v>
      </c>
      <c r="N176" s="99">
        <f>M176/L176</f>
        <v>732.08955223880719</v>
      </c>
      <c r="O176" s="101">
        <f>L176-I176</f>
        <v>0</v>
      </c>
      <c r="P176" s="102">
        <f>N176-K176</f>
        <v>-92.910447761192813</v>
      </c>
      <c r="Q176" s="103">
        <f>N176/K176</f>
        <v>0.88738127544097845</v>
      </c>
      <c r="R176" s="273"/>
      <c r="S176" s="1">
        <v>0.74027777777777781</v>
      </c>
      <c r="T176" s="2">
        <v>0.76043981481481482</v>
      </c>
      <c r="U176" s="104">
        <v>5.9999999999999787</v>
      </c>
      <c r="V176" s="105">
        <v>29.033333333333289</v>
      </c>
      <c r="W176" s="106"/>
      <c r="X176" s="107"/>
      <c r="Y176" s="265"/>
      <c r="Z176" s="266"/>
      <c r="AA176" s="111">
        <f>M176-J176</f>
        <v>-371.64179104477125</v>
      </c>
      <c r="AB176" s="103">
        <f>M176/J176</f>
        <v>0.88738127544097845</v>
      </c>
      <c r="AC176" s="278"/>
    </row>
    <row r="177" spans="1:29" ht="15.75" customHeight="1">
      <c r="A177" s="281"/>
      <c r="B177" s="92" t="s">
        <v>111</v>
      </c>
      <c r="C177" s="263" t="s">
        <v>133</v>
      </c>
      <c r="D177" s="264"/>
      <c r="E177" s="93">
        <v>16.66</v>
      </c>
      <c r="F177" s="94">
        <v>8850</v>
      </c>
      <c r="G177" s="95">
        <f t="shared" si="58"/>
        <v>147441</v>
      </c>
      <c r="H177" s="96"/>
      <c r="I177" s="97">
        <v>4</v>
      </c>
      <c r="J177" s="98">
        <v>3300</v>
      </c>
      <c r="K177" s="99">
        <f t="shared" si="59"/>
        <v>825</v>
      </c>
      <c r="L177" s="100">
        <v>4</v>
      </c>
      <c r="M177" s="98">
        <f>F177/V177*60</f>
        <v>2933.9718206096341</v>
      </c>
      <c r="N177" s="99">
        <f>M177/L177</f>
        <v>733.49295515240851</v>
      </c>
      <c r="O177" s="101">
        <f>L177-I177</f>
        <v>0</v>
      </c>
      <c r="P177" s="102">
        <f>N177-K177</f>
        <v>-91.507044847591487</v>
      </c>
      <c r="Q177" s="103">
        <f>N177/K177</f>
        <v>0.8890823698817073</v>
      </c>
      <c r="R177" s="273"/>
      <c r="S177" s="1">
        <v>0.76390046296296299</v>
      </c>
      <c r="T177" s="2">
        <v>0.88958333333333328</v>
      </c>
      <c r="U177" s="104">
        <v>4.9833333333333663</v>
      </c>
      <c r="V177" s="105">
        <v>180.98333333333323</v>
      </c>
      <c r="W177" s="106"/>
      <c r="X177" s="107"/>
      <c r="Y177" s="265"/>
      <c r="Z177" s="266"/>
      <c r="AA177" s="111">
        <f>M177-J177</f>
        <v>-366.02817939036595</v>
      </c>
      <c r="AB177" s="103">
        <f>M177/J177</f>
        <v>0.8890823698817073</v>
      </c>
      <c r="AC177" s="278"/>
    </row>
    <row r="178" spans="1:29" ht="15.75" customHeight="1">
      <c r="A178" s="281"/>
      <c r="B178" s="92"/>
      <c r="C178" s="263"/>
      <c r="D178" s="264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3"/>
      <c r="S178" s="1"/>
      <c r="T178" s="2"/>
      <c r="U178" s="104"/>
      <c r="V178" s="105"/>
      <c r="W178" s="106"/>
      <c r="X178" s="107"/>
      <c r="Y178" s="265"/>
      <c r="Z178" s="266"/>
      <c r="AA178" s="111"/>
      <c r="AB178" s="103"/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4.333333333333333</v>
      </c>
      <c r="J191" s="138">
        <f t="shared" si="60"/>
        <v>3300</v>
      </c>
      <c r="K191" s="139">
        <f t="shared" ref="K191" si="61">J191/I191</f>
        <v>761.53846153846155</v>
      </c>
      <c r="L191" s="137">
        <f t="shared" ref="L191:M191" si="62">AVERAGE(L175:L190)</f>
        <v>4.333333333333333</v>
      </c>
      <c r="M191" s="138">
        <f t="shared" si="62"/>
        <v>2929.8296594169065</v>
      </c>
      <c r="N191" s="139">
        <f>M191/L191</f>
        <v>676.11453678851694</v>
      </c>
      <c r="O191" s="140">
        <f>L191-I191</f>
        <v>0</v>
      </c>
      <c r="P191" s="141">
        <f>N191-K191</f>
        <v>-85.423924749944604</v>
      </c>
      <c r="Q191" s="142">
        <f>N191/K191</f>
        <v>0.88782716952027474</v>
      </c>
      <c r="R191" s="274"/>
      <c r="S191" s="143">
        <f>S175</f>
        <v>0.7083680555555556</v>
      </c>
      <c r="T191" s="144">
        <f>INDEX(T175:T190,COUNTA(T175:T190))</f>
        <v>0.88958333333333328</v>
      </c>
      <c r="U191" s="145"/>
      <c r="V191" s="156"/>
      <c r="W191" s="89"/>
      <c r="X191" s="91"/>
      <c r="Y191" s="261"/>
      <c r="Z191" s="262"/>
      <c r="AA191" s="157">
        <f>M191-J191</f>
        <v>-370.17034058309355</v>
      </c>
      <c r="AB191" s="142">
        <f>M191/J191</f>
        <v>0.88782716952027463</v>
      </c>
      <c r="AC191" s="279"/>
    </row>
    <row r="192" spans="1:29" ht="15.75" customHeight="1">
      <c r="A192" s="267" t="s">
        <v>134</v>
      </c>
      <c r="B192" s="108" t="s">
        <v>111</v>
      </c>
      <c r="C192" s="270" t="s">
        <v>141</v>
      </c>
      <c r="D192" s="271"/>
      <c r="E192" s="158">
        <v>18.18</v>
      </c>
      <c r="F192" s="87">
        <v>2387</v>
      </c>
      <c r="G192" s="159">
        <f t="shared" ref="G192:G195" si="63">E192*F192</f>
        <v>43395.659999999996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2667.867122011799</v>
      </c>
      <c r="N192" s="163">
        <f>M192/L192</f>
        <v>666.96678050294975</v>
      </c>
      <c r="O192" s="165">
        <f>L192-I192</f>
        <v>0</v>
      </c>
      <c r="P192" s="166">
        <f>N192-K192</f>
        <v>-83.033219497050254</v>
      </c>
      <c r="Q192" s="152">
        <f>N192/K192</f>
        <v>0.88928904067059966</v>
      </c>
      <c r="R192" s="272">
        <f>Q208</f>
        <v>0.88093741401074732</v>
      </c>
      <c r="S192" s="167">
        <v>0.70855324074074078</v>
      </c>
      <c r="T192" s="168">
        <v>0.74583333333333335</v>
      </c>
      <c r="U192" s="169"/>
      <c r="V192" s="170">
        <v>53.683333333333309</v>
      </c>
      <c r="W192" s="173"/>
      <c r="X192" s="151"/>
      <c r="Y192" s="275"/>
      <c r="Z192" s="276"/>
      <c r="AA192" s="109">
        <f>M192-J192</f>
        <v>-332.13287798820102</v>
      </c>
      <c r="AB192" s="152">
        <f>M192/J192</f>
        <v>0.88928904067059966</v>
      </c>
      <c r="AC192" s="277">
        <f>AB208</f>
        <v>0.88093741401074732</v>
      </c>
    </row>
    <row r="193" spans="1:29" ht="15.75" customHeight="1">
      <c r="A193" s="268"/>
      <c r="B193" s="92" t="s">
        <v>111</v>
      </c>
      <c r="C193" s="263" t="s">
        <v>125</v>
      </c>
      <c r="D193" s="264"/>
      <c r="E193" s="93">
        <v>14.03</v>
      </c>
      <c r="F193" s="94">
        <v>500</v>
      </c>
      <c r="G193" s="95">
        <f t="shared" si="63"/>
        <v>7015</v>
      </c>
      <c r="H193" s="96">
        <v>2</v>
      </c>
      <c r="I193" s="97">
        <v>3</v>
      </c>
      <c r="J193" s="98">
        <v>3000</v>
      </c>
      <c r="K193" s="99">
        <f t="shared" si="59"/>
        <v>1000</v>
      </c>
      <c r="L193" s="100">
        <v>3</v>
      </c>
      <c r="M193" s="98">
        <f>F193/V193*60</f>
        <v>2666.6666666666665</v>
      </c>
      <c r="N193" s="99">
        <f>M193/L193</f>
        <v>888.8888888888888</v>
      </c>
      <c r="O193" s="101">
        <f>L193-I193</f>
        <v>0</v>
      </c>
      <c r="P193" s="102">
        <f>N193-K193</f>
        <v>-111.1111111111112</v>
      </c>
      <c r="Q193" s="103">
        <f>N193/K193</f>
        <v>0.88888888888888884</v>
      </c>
      <c r="R193" s="273"/>
      <c r="S193" s="1">
        <v>0.75555555555555554</v>
      </c>
      <c r="T193" s="2">
        <v>0.76336805555555554</v>
      </c>
      <c r="U193" s="104">
        <v>13.99999999999995</v>
      </c>
      <c r="V193" s="105">
        <v>11.25</v>
      </c>
      <c r="W193" s="106"/>
      <c r="X193" s="107"/>
      <c r="Y193" s="265"/>
      <c r="Z193" s="266"/>
      <c r="AA193" s="111">
        <f>M193-J193</f>
        <v>-333.33333333333348</v>
      </c>
      <c r="AB193" s="103">
        <f>M193/J193</f>
        <v>0.88888888888888884</v>
      </c>
      <c r="AC193" s="278"/>
    </row>
    <row r="194" spans="1:29" ht="15.75" customHeight="1">
      <c r="A194" s="268"/>
      <c r="B194" s="92" t="s">
        <v>111</v>
      </c>
      <c r="C194" s="263" t="s">
        <v>136</v>
      </c>
      <c r="D194" s="264"/>
      <c r="E194" s="93">
        <v>14.28</v>
      </c>
      <c r="F194" s="94">
        <v>6068</v>
      </c>
      <c r="G194" s="95">
        <f t="shared" si="63"/>
        <v>86651.04</v>
      </c>
      <c r="H194" s="96">
        <v>2</v>
      </c>
      <c r="I194" s="97">
        <v>3</v>
      </c>
      <c r="J194" s="98">
        <v>3600</v>
      </c>
      <c r="K194" s="99">
        <f t="shared" si="59"/>
        <v>1200</v>
      </c>
      <c r="L194" s="100">
        <v>3</v>
      </c>
      <c r="M194" s="98">
        <f>F194/V194*60</f>
        <v>3099.4324631100999</v>
      </c>
      <c r="N194" s="99">
        <f>M194/L194</f>
        <v>1033.1441543700332</v>
      </c>
      <c r="O194" s="101">
        <f>L194-I194</f>
        <v>0</v>
      </c>
      <c r="P194" s="102">
        <f>N194-K194</f>
        <v>-166.85584562996678</v>
      </c>
      <c r="Q194" s="103">
        <f>N194/K194</f>
        <v>0.86095346197502765</v>
      </c>
      <c r="R194" s="273"/>
      <c r="S194" s="1">
        <v>0.77361111111111103</v>
      </c>
      <c r="T194" s="2">
        <v>0.85518518518518516</v>
      </c>
      <c r="U194" s="104">
        <v>14.749999999999908</v>
      </c>
      <c r="V194" s="105">
        <v>117.46666666666675</v>
      </c>
      <c r="W194" s="106">
        <v>0.85518518518518516</v>
      </c>
      <c r="X194" s="107">
        <v>0.91065972222222225</v>
      </c>
      <c r="Y194" s="265"/>
      <c r="Z194" s="266"/>
      <c r="AA194" s="111">
        <f>M194-J194</f>
        <v>-500.56753688990011</v>
      </c>
      <c r="AB194" s="103">
        <f>M194/J194</f>
        <v>0.86095346197502776</v>
      </c>
      <c r="AC194" s="278"/>
    </row>
    <row r="195" spans="1:29" ht="15.75" customHeight="1">
      <c r="A195" s="268"/>
      <c r="B195" s="92" t="s">
        <v>111</v>
      </c>
      <c r="C195" s="263" t="s">
        <v>125</v>
      </c>
      <c r="D195" s="264"/>
      <c r="E195" s="93">
        <v>14.03</v>
      </c>
      <c r="F195" s="94">
        <v>8293</v>
      </c>
      <c r="G195" s="95">
        <f t="shared" si="63"/>
        <v>116350.79</v>
      </c>
      <c r="H195" s="96"/>
      <c r="I195" s="97">
        <v>3</v>
      </c>
      <c r="J195" s="98">
        <v>3000</v>
      </c>
      <c r="K195" s="99">
        <f t="shared" si="59"/>
        <v>1000</v>
      </c>
      <c r="L195" s="100">
        <v>3</v>
      </c>
      <c r="M195" s="98">
        <f>F195/V195*60</f>
        <v>2665.845164746851</v>
      </c>
      <c r="N195" s="99">
        <f>M195/L195</f>
        <v>888.61505491561695</v>
      </c>
      <c r="O195" s="101">
        <f>L195-I195</f>
        <v>0</v>
      </c>
      <c r="P195" s="102">
        <f>N195-K195</f>
        <v>-111.38494508438305</v>
      </c>
      <c r="Q195" s="103">
        <f>N195/K195</f>
        <v>0.88861505491561699</v>
      </c>
      <c r="R195" s="273"/>
      <c r="S195" s="1">
        <v>0.91065972222222225</v>
      </c>
      <c r="T195" s="2">
        <v>1.0402777777777779</v>
      </c>
      <c r="U195" s="104">
        <v>79.883333333333411</v>
      </c>
      <c r="V195" s="105">
        <v>186.65000000000009</v>
      </c>
      <c r="W195" s="106"/>
      <c r="X195" s="107"/>
      <c r="Y195" s="265"/>
      <c r="Z195" s="266"/>
      <c r="AA195" s="111">
        <f>M195-J195</f>
        <v>-334.15483525314903</v>
      </c>
      <c r="AB195" s="103">
        <f>M195/J195</f>
        <v>0.88861505491561699</v>
      </c>
      <c r="AC195" s="278"/>
    </row>
    <row r="196" spans="1:29" ht="15.75" customHeight="1">
      <c r="A196" s="268"/>
      <c r="B196" s="92"/>
      <c r="C196" s="263"/>
      <c r="D196" s="264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3"/>
      <c r="S196" s="1"/>
      <c r="T196" s="2"/>
      <c r="U196" s="104"/>
      <c r="V196" s="105"/>
      <c r="W196" s="106"/>
      <c r="X196" s="107"/>
      <c r="Y196" s="265"/>
      <c r="Z196" s="266"/>
      <c r="AA196" s="111"/>
      <c r="AB196" s="103"/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107"/>
      <c r="Y197" s="265"/>
      <c r="Z197" s="266"/>
      <c r="AA197" s="111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11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11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06"/>
      <c r="X200" s="107"/>
      <c r="Y200" s="265"/>
      <c r="Z200" s="266"/>
      <c r="AA200" s="111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06"/>
      <c r="X201" s="107"/>
      <c r="Y201" s="265"/>
      <c r="Z201" s="266"/>
      <c r="AA201" s="111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11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11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11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23"/>
      <c r="X205" s="124"/>
      <c r="Y205" s="265"/>
      <c r="Z205" s="266"/>
      <c r="AA205" s="111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11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55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89"/>
      <c r="G208" s="136"/>
      <c r="H208" s="91"/>
      <c r="I208" s="137">
        <f t="shared" ref="I208:J208" si="64">AVERAGE(I192:I207)</f>
        <v>3.25</v>
      </c>
      <c r="J208" s="138">
        <f t="shared" si="64"/>
        <v>3150</v>
      </c>
      <c r="K208" s="139">
        <f t="shared" ref="K208" si="65">J208/I208</f>
        <v>969.23076923076928</v>
      </c>
      <c r="L208" s="137">
        <f t="shared" ref="L208:M208" si="66">AVERAGE(L192:L207)</f>
        <v>3.25</v>
      </c>
      <c r="M208" s="138">
        <f t="shared" si="66"/>
        <v>2774.9528541338541</v>
      </c>
      <c r="N208" s="139">
        <f t="shared" ref="N208:N214" si="67">M208/L208</f>
        <v>853.83164742580129</v>
      </c>
      <c r="O208" s="140">
        <f t="shared" ref="O208:O214" si="68">L208-I208</f>
        <v>0</v>
      </c>
      <c r="P208" s="141">
        <f t="shared" ref="P208:P214" si="69">N208-K208</f>
        <v>-115.39912180496799</v>
      </c>
      <c r="Q208" s="142">
        <f t="shared" ref="Q208:Q214" si="70">N208/K208</f>
        <v>0.88093741401074732</v>
      </c>
      <c r="R208" s="274"/>
      <c r="S208" s="143">
        <f>S192</f>
        <v>0.70855324074074078</v>
      </c>
      <c r="T208" s="144">
        <f>INDEX(T192:T207,COUNTA(T192:T207))</f>
        <v>1.0402777777777779</v>
      </c>
      <c r="U208" s="145"/>
      <c r="V208" s="156"/>
      <c r="W208" s="89"/>
      <c r="X208" s="91"/>
      <c r="Y208" s="261"/>
      <c r="Z208" s="262"/>
      <c r="AA208" s="157">
        <f t="shared" ref="AA208:AA214" si="71">M208-J208</f>
        <v>-375.04714586614591</v>
      </c>
      <c r="AB208" s="142">
        <f t="shared" ref="AB208:AB214" si="72">M208/J208</f>
        <v>0.88093741401074732</v>
      </c>
      <c r="AC208" s="279"/>
    </row>
    <row r="209" spans="1:29" ht="15.75" customHeight="1">
      <c r="A209" s="280" t="s">
        <v>137</v>
      </c>
      <c r="B209" s="108" t="s">
        <v>111</v>
      </c>
      <c r="C209" s="270" t="s">
        <v>138</v>
      </c>
      <c r="D209" s="271"/>
      <c r="E209" s="158">
        <v>18.18</v>
      </c>
      <c r="F209" s="87">
        <v>1181</v>
      </c>
      <c r="G209" s="159">
        <f t="shared" ref="G209:G214" si="73">E209*F209</f>
        <v>21470.579999999998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4">F209/V209*60</f>
        <v>3092.0727272727258</v>
      </c>
      <c r="N209" s="163">
        <f t="shared" si="67"/>
        <v>1030.6909090909087</v>
      </c>
      <c r="O209" s="165">
        <f t="shared" si="68"/>
        <v>0</v>
      </c>
      <c r="P209" s="166">
        <f t="shared" si="69"/>
        <v>-169.30909090909131</v>
      </c>
      <c r="Q209" s="152">
        <f t="shared" si="70"/>
        <v>0.85890909090909062</v>
      </c>
      <c r="R209" s="272">
        <f>Q225</f>
        <v>0.8652817685339359</v>
      </c>
      <c r="S209" s="167">
        <v>0.70839120370370368</v>
      </c>
      <c r="T209" s="168">
        <v>0.72430555555555554</v>
      </c>
      <c r="U209" s="169"/>
      <c r="V209" s="170">
        <v>22.916666666666679</v>
      </c>
      <c r="W209" s="168"/>
      <c r="X209" s="171"/>
      <c r="Y209" s="275"/>
      <c r="Z209" s="276"/>
      <c r="AA209" s="174">
        <f t="shared" si="71"/>
        <v>-507.92727272727416</v>
      </c>
      <c r="AB209" s="152">
        <f t="shared" si="72"/>
        <v>0.85890909090909051</v>
      </c>
      <c r="AC209" s="277">
        <f>AB225</f>
        <v>0.86528176853393601</v>
      </c>
    </row>
    <row r="210" spans="1:29" ht="15.75" customHeight="1">
      <c r="A210" s="281"/>
      <c r="B210" s="92" t="s">
        <v>111</v>
      </c>
      <c r="C210" s="263" t="s">
        <v>139</v>
      </c>
      <c r="D210" s="264"/>
      <c r="E210" s="93">
        <v>18.18</v>
      </c>
      <c r="F210" s="94">
        <v>1996</v>
      </c>
      <c r="G210" s="95">
        <f t="shared" si="73"/>
        <v>36287.279999999999</v>
      </c>
      <c r="H210" s="96"/>
      <c r="I210" s="97">
        <v>3</v>
      </c>
      <c r="J210" s="98">
        <v>3600</v>
      </c>
      <c r="K210" s="99">
        <f t="shared" si="59"/>
        <v>1200</v>
      </c>
      <c r="L210" s="100">
        <v>3</v>
      </c>
      <c r="M210" s="98">
        <f t="shared" si="74"/>
        <v>3091.9104991394252</v>
      </c>
      <c r="N210" s="99">
        <f t="shared" si="67"/>
        <v>1030.636833046475</v>
      </c>
      <c r="O210" s="101">
        <f t="shared" si="68"/>
        <v>0</v>
      </c>
      <c r="P210" s="102">
        <f t="shared" si="69"/>
        <v>-169.36316695352502</v>
      </c>
      <c r="Q210" s="103">
        <f t="shared" si="70"/>
        <v>0.85886402753872915</v>
      </c>
      <c r="R210" s="273"/>
      <c r="S210" s="1">
        <v>0.73421296296296301</v>
      </c>
      <c r="T210" s="2">
        <v>0.76111111111111107</v>
      </c>
      <c r="U210" s="104">
        <v>14.266666666666765</v>
      </c>
      <c r="V210" s="105">
        <v>38.733333333333206</v>
      </c>
      <c r="W210" s="106"/>
      <c r="X210" s="113"/>
      <c r="Y210" s="265"/>
      <c r="Z210" s="266"/>
      <c r="AA210" s="175">
        <f t="shared" si="71"/>
        <v>-508.08950086057484</v>
      </c>
      <c r="AB210" s="103">
        <f t="shared" si="72"/>
        <v>0.85886402753872926</v>
      </c>
      <c r="AC210" s="278"/>
    </row>
    <row r="211" spans="1:29" ht="15.75" customHeight="1">
      <c r="A211" s="281"/>
      <c r="B211" s="92" t="s">
        <v>111</v>
      </c>
      <c r="C211" s="263" t="s">
        <v>135</v>
      </c>
      <c r="D211" s="264"/>
      <c r="E211" s="93">
        <v>24.82</v>
      </c>
      <c r="F211" s="94">
        <v>3024</v>
      </c>
      <c r="G211" s="95">
        <f t="shared" si="73"/>
        <v>75055.680000000008</v>
      </c>
      <c r="H211" s="96"/>
      <c r="I211" s="97">
        <v>4</v>
      </c>
      <c r="J211" s="98">
        <v>3300</v>
      </c>
      <c r="K211" s="99">
        <f t="shared" si="59"/>
        <v>825</v>
      </c>
      <c r="L211" s="100">
        <v>4</v>
      </c>
      <c r="M211" s="98">
        <f t="shared" si="74"/>
        <v>2892.2422954303961</v>
      </c>
      <c r="N211" s="99">
        <f t="shared" si="67"/>
        <v>723.06057385759902</v>
      </c>
      <c r="O211" s="101">
        <f t="shared" si="68"/>
        <v>0</v>
      </c>
      <c r="P211" s="102">
        <f t="shared" si="69"/>
        <v>-101.93942614240098</v>
      </c>
      <c r="Q211" s="103">
        <f t="shared" si="70"/>
        <v>0.87643705922133219</v>
      </c>
      <c r="R211" s="273"/>
      <c r="S211" s="1">
        <v>0.77101851851851855</v>
      </c>
      <c r="T211" s="2">
        <v>0.81458333333333333</v>
      </c>
      <c r="U211" s="104">
        <v>14.266666666666765</v>
      </c>
      <c r="V211" s="105">
        <v>62.733333333333277</v>
      </c>
      <c r="W211" s="106"/>
      <c r="X211" s="113"/>
      <c r="Y211" s="265"/>
      <c r="Z211" s="266"/>
      <c r="AA211" s="175">
        <f t="shared" si="71"/>
        <v>-407.7577045696039</v>
      </c>
      <c r="AB211" s="103">
        <f t="shared" si="72"/>
        <v>0.87643705922133219</v>
      </c>
      <c r="AC211" s="278"/>
    </row>
    <row r="212" spans="1:29" ht="15.75" customHeight="1">
      <c r="A212" s="281"/>
      <c r="B212" s="92" t="s">
        <v>111</v>
      </c>
      <c r="C212" s="263" t="s">
        <v>140</v>
      </c>
      <c r="D212" s="264"/>
      <c r="E212" s="93">
        <v>25.03</v>
      </c>
      <c r="F212" s="94">
        <v>2654</v>
      </c>
      <c r="G212" s="95">
        <f t="shared" si="73"/>
        <v>66429.62000000001</v>
      </c>
      <c r="H212" s="96"/>
      <c r="I212" s="97">
        <v>4</v>
      </c>
      <c r="J212" s="98">
        <v>3300</v>
      </c>
      <c r="K212" s="99">
        <f t="shared" si="59"/>
        <v>825</v>
      </c>
      <c r="L212" s="100">
        <v>4</v>
      </c>
      <c r="M212" s="98">
        <f t="shared" si="74"/>
        <v>2903.1905195989007</v>
      </c>
      <c r="N212" s="99">
        <f t="shared" si="67"/>
        <v>725.79762989972517</v>
      </c>
      <c r="O212" s="101">
        <f t="shared" si="68"/>
        <v>0</v>
      </c>
      <c r="P212" s="102">
        <f t="shared" si="69"/>
        <v>-99.202370100274834</v>
      </c>
      <c r="Q212" s="103">
        <f t="shared" si="70"/>
        <v>0.87975470290875779</v>
      </c>
      <c r="R212" s="273"/>
      <c r="S212" s="1">
        <v>0.8244097222222222</v>
      </c>
      <c r="T212" s="2">
        <v>0.86250000000000004</v>
      </c>
      <c r="U212" s="104">
        <v>14.149999999999974</v>
      </c>
      <c r="V212" s="105">
        <v>54.850000000000101</v>
      </c>
      <c r="W212" s="106">
        <v>0.86250000000000004</v>
      </c>
      <c r="X212" s="107">
        <v>0.9190625</v>
      </c>
      <c r="Y212" s="265"/>
      <c r="Z212" s="266"/>
      <c r="AA212" s="175">
        <f t="shared" si="71"/>
        <v>-396.80948040109934</v>
      </c>
      <c r="AB212" s="103">
        <f t="shared" si="72"/>
        <v>0.87975470290875779</v>
      </c>
      <c r="AC212" s="278"/>
    </row>
    <row r="213" spans="1:29" ht="15.75" customHeight="1">
      <c r="A213" s="282"/>
      <c r="B213" s="92" t="s">
        <v>111</v>
      </c>
      <c r="C213" s="263" t="s">
        <v>138</v>
      </c>
      <c r="D213" s="264"/>
      <c r="E213" s="93">
        <v>18.18</v>
      </c>
      <c r="F213" s="94">
        <v>2914</v>
      </c>
      <c r="G213" s="95">
        <f t="shared" si="73"/>
        <v>52976.52</v>
      </c>
      <c r="H213" s="113"/>
      <c r="I213" s="97">
        <v>3</v>
      </c>
      <c r="J213" s="98">
        <v>3600</v>
      </c>
      <c r="K213" s="99">
        <f t="shared" si="59"/>
        <v>1200</v>
      </c>
      <c r="L213" s="114">
        <v>3</v>
      </c>
      <c r="M213" s="98">
        <f t="shared" si="74"/>
        <v>3091.7771883289097</v>
      </c>
      <c r="N213" s="99">
        <f t="shared" si="67"/>
        <v>1030.5923961096366</v>
      </c>
      <c r="O213" s="101">
        <f t="shared" si="68"/>
        <v>0</v>
      </c>
      <c r="P213" s="102">
        <f t="shared" si="69"/>
        <v>-169.40760389036336</v>
      </c>
      <c r="Q213" s="103">
        <f t="shared" si="70"/>
        <v>0.85882699675803054</v>
      </c>
      <c r="R213" s="273"/>
      <c r="S213" s="1">
        <v>0.9190625</v>
      </c>
      <c r="T213" s="2">
        <v>0.95833333333333337</v>
      </c>
      <c r="U213" s="104">
        <v>81.449999999999946</v>
      </c>
      <c r="V213" s="105">
        <v>56.550000000000047</v>
      </c>
      <c r="W213" s="106"/>
      <c r="X213" s="107"/>
      <c r="Y213" s="265"/>
      <c r="Z213" s="266"/>
      <c r="AA213" s="175">
        <f t="shared" si="71"/>
        <v>-508.22281167109031</v>
      </c>
      <c r="AB213" s="103">
        <f t="shared" si="72"/>
        <v>0.85882699675803043</v>
      </c>
      <c r="AC213" s="278"/>
    </row>
    <row r="214" spans="1:29" ht="15.75" customHeight="1">
      <c r="A214" s="282"/>
      <c r="B214" s="92" t="s">
        <v>111</v>
      </c>
      <c r="C214" s="263" t="s">
        <v>136</v>
      </c>
      <c r="D214" s="264"/>
      <c r="E214" s="93">
        <v>14.28</v>
      </c>
      <c r="F214" s="94">
        <v>4678</v>
      </c>
      <c r="G214" s="115">
        <f t="shared" si="73"/>
        <v>66801.84</v>
      </c>
      <c r="H214" s="116"/>
      <c r="I214" s="97">
        <v>3</v>
      </c>
      <c r="J214" s="98">
        <v>3600</v>
      </c>
      <c r="K214" s="99">
        <f t="shared" si="59"/>
        <v>1200</v>
      </c>
      <c r="L214" s="100">
        <v>3</v>
      </c>
      <c r="M214" s="98">
        <f t="shared" si="74"/>
        <v>3099.7239094422994</v>
      </c>
      <c r="N214" s="99">
        <f t="shared" si="67"/>
        <v>1033.2413031474332</v>
      </c>
      <c r="O214" s="101">
        <f t="shared" si="68"/>
        <v>0</v>
      </c>
      <c r="P214" s="102">
        <f t="shared" si="69"/>
        <v>-166.7586968525668</v>
      </c>
      <c r="Q214" s="103">
        <f t="shared" si="70"/>
        <v>0.86103441928952762</v>
      </c>
      <c r="R214" s="273"/>
      <c r="S214" s="1">
        <v>0.97114583333333337</v>
      </c>
      <c r="T214" s="2">
        <v>1.0340277777777778</v>
      </c>
      <c r="U214" s="104">
        <v>18.450000000000006</v>
      </c>
      <c r="V214" s="105">
        <v>90.549999999999926</v>
      </c>
      <c r="W214" s="106"/>
      <c r="X214" s="4"/>
      <c r="Y214" s="265"/>
      <c r="Z214" s="266"/>
      <c r="AA214" s="175">
        <f t="shared" si="71"/>
        <v>-500.27609055770063</v>
      </c>
      <c r="AB214" s="103">
        <f t="shared" si="72"/>
        <v>0.86103441928952762</v>
      </c>
      <c r="AC214" s="278"/>
    </row>
    <row r="215" spans="1:29" ht="15.75" customHeight="1">
      <c r="A215" s="282"/>
      <c r="B215" s="92"/>
      <c r="C215" s="263"/>
      <c r="D215" s="264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3"/>
      <c r="S215" s="1"/>
      <c r="T215" s="2"/>
      <c r="U215" s="104"/>
      <c r="V215" s="105"/>
      <c r="W215" s="106"/>
      <c r="X215" s="107"/>
      <c r="Y215" s="265"/>
      <c r="Z215" s="266"/>
      <c r="AA215" s="175"/>
      <c r="AB215" s="103"/>
      <c r="AC215" s="278"/>
    </row>
    <row r="216" spans="1:29" ht="15.75" customHeight="1">
      <c r="A216" s="282"/>
      <c r="B216" s="92"/>
      <c r="C216" s="263"/>
      <c r="D216" s="264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3"/>
      <c r="S216" s="1"/>
      <c r="T216" s="2"/>
      <c r="U216" s="104"/>
      <c r="V216" s="105"/>
      <c r="W216" s="106"/>
      <c r="X216" s="107"/>
      <c r="Y216" s="265"/>
      <c r="Z216" s="266"/>
      <c r="AA216" s="175"/>
      <c r="AB216" s="103"/>
      <c r="AC216" s="278"/>
    </row>
    <row r="217" spans="1:29" ht="15.75" customHeight="1">
      <c r="A217" s="282"/>
      <c r="B217" s="92"/>
      <c r="C217" s="263"/>
      <c r="D217" s="264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3"/>
      <c r="S217" s="1"/>
      <c r="T217" s="2"/>
      <c r="U217" s="104"/>
      <c r="V217" s="105"/>
      <c r="W217" s="123"/>
      <c r="X217" s="124"/>
      <c r="Y217" s="265"/>
      <c r="Z217" s="266"/>
      <c r="AA217" s="175"/>
      <c r="AB217" s="103"/>
      <c r="AC217" s="278"/>
    </row>
    <row r="218" spans="1:29" ht="15.75" customHeight="1">
      <c r="A218" s="282"/>
      <c r="B218" s="92"/>
      <c r="C218" s="263"/>
      <c r="D218" s="264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3"/>
      <c r="S218" s="1"/>
      <c r="T218" s="2"/>
      <c r="U218" s="104"/>
      <c r="V218" s="105"/>
      <c r="W218" s="123"/>
      <c r="X218" s="124"/>
      <c r="Y218" s="265"/>
      <c r="Z218" s="266"/>
      <c r="AA218" s="175"/>
      <c r="AB218" s="103"/>
      <c r="AC218" s="278"/>
    </row>
    <row r="219" spans="1:29" ht="15.75" customHeight="1">
      <c r="A219" s="282"/>
      <c r="B219" s="92"/>
      <c r="C219" s="263"/>
      <c r="D219" s="264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3"/>
      <c r="S219" s="1"/>
      <c r="T219" s="2"/>
      <c r="U219" s="104"/>
      <c r="V219" s="105"/>
      <c r="W219" s="123"/>
      <c r="X219" s="124"/>
      <c r="Y219" s="265"/>
      <c r="Z219" s="266"/>
      <c r="AA219" s="175"/>
      <c r="AB219" s="103"/>
      <c r="AC219" s="278"/>
    </row>
    <row r="220" spans="1:29" ht="15.75" customHeight="1">
      <c r="A220" s="282"/>
      <c r="B220" s="92"/>
      <c r="C220" s="263"/>
      <c r="D220" s="264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3"/>
      <c r="S220" s="1"/>
      <c r="T220" s="2"/>
      <c r="U220" s="104"/>
      <c r="V220" s="105"/>
      <c r="W220" s="123"/>
      <c r="X220" s="124"/>
      <c r="Y220" s="265"/>
      <c r="Z220" s="266"/>
      <c r="AA220" s="175"/>
      <c r="AB220" s="103"/>
      <c r="AC220" s="278"/>
    </row>
    <row r="221" spans="1:29" ht="15.75" customHeight="1">
      <c r="A221" s="282"/>
      <c r="B221" s="92"/>
      <c r="C221" s="263"/>
      <c r="D221" s="264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3"/>
      <c r="S221" s="1"/>
      <c r="T221" s="2"/>
      <c r="U221" s="104"/>
      <c r="V221" s="105"/>
      <c r="W221" s="123"/>
      <c r="X221" s="124"/>
      <c r="Y221" s="265"/>
      <c r="Z221" s="266"/>
      <c r="AA221" s="175"/>
      <c r="AB221" s="103"/>
      <c r="AC221" s="278"/>
    </row>
    <row r="222" spans="1:29" ht="15.75" customHeight="1">
      <c r="A222" s="282"/>
      <c r="B222" s="92"/>
      <c r="C222" s="263"/>
      <c r="D222" s="264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3"/>
      <c r="S222" s="1"/>
      <c r="T222" s="2"/>
      <c r="U222" s="104"/>
      <c r="V222" s="105"/>
      <c r="W222" s="106"/>
      <c r="X222" s="107"/>
      <c r="Y222" s="265"/>
      <c r="Z222" s="266"/>
      <c r="AA222" s="175"/>
      <c r="AB222" s="103"/>
      <c r="AC222" s="278"/>
    </row>
    <row r="223" spans="1:29" ht="15.75" customHeight="1">
      <c r="A223" s="282"/>
      <c r="B223" s="92"/>
      <c r="C223" s="263"/>
      <c r="D223" s="264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3"/>
      <c r="S223" s="1"/>
      <c r="T223" s="2"/>
      <c r="U223" s="104"/>
      <c r="V223" s="105"/>
      <c r="W223" s="123"/>
      <c r="X223" s="124"/>
      <c r="Y223" s="265"/>
      <c r="Z223" s="266"/>
      <c r="AA223" s="175"/>
      <c r="AB223" s="103"/>
      <c r="AC223" s="278"/>
    </row>
    <row r="224" spans="1:29" ht="15.75" customHeight="1">
      <c r="A224" s="282"/>
      <c r="B224" s="92"/>
      <c r="C224" s="263"/>
      <c r="D224" s="264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3"/>
      <c r="S224" s="117"/>
      <c r="T224" s="118"/>
      <c r="U224" s="129"/>
      <c r="V224" s="130"/>
      <c r="W224" s="123"/>
      <c r="X224" s="124"/>
      <c r="Y224" s="265"/>
      <c r="Z224" s="266"/>
      <c r="AA224" s="176"/>
      <c r="AB224" s="122"/>
      <c r="AC224" s="278"/>
    </row>
    <row r="225" spans="1:29" ht="15.75" customHeight="1" thickBot="1">
      <c r="A225" s="283"/>
      <c r="B225" s="133" t="s">
        <v>106</v>
      </c>
      <c r="C225" s="260"/>
      <c r="D225" s="260"/>
      <c r="E225" s="134"/>
      <c r="F225" s="135"/>
      <c r="G225" s="136"/>
      <c r="H225" s="91"/>
      <c r="I225" s="137">
        <f t="shared" ref="I225:J225" si="75">AVERAGE(I209:I224)</f>
        <v>3.3333333333333335</v>
      </c>
      <c r="J225" s="138">
        <f t="shared" si="75"/>
        <v>3500</v>
      </c>
      <c r="K225" s="139">
        <f t="shared" ref="K225" si="76">J225/I225</f>
        <v>1050</v>
      </c>
      <c r="L225" s="137">
        <f t="shared" ref="L225:M225" si="77">AVERAGE(L209:L224)</f>
        <v>3.3333333333333335</v>
      </c>
      <c r="M225" s="138">
        <f t="shared" si="77"/>
        <v>3028.4861898687759</v>
      </c>
      <c r="N225" s="139">
        <f>M225/L225</f>
        <v>908.5458569606327</v>
      </c>
      <c r="O225" s="140">
        <f>L225-I225</f>
        <v>0</v>
      </c>
      <c r="P225" s="141">
        <f>N225-K225</f>
        <v>-141.4541430393673</v>
      </c>
      <c r="Q225" s="142">
        <f>N225/K225</f>
        <v>0.8652817685339359</v>
      </c>
      <c r="R225" s="274"/>
      <c r="S225" s="143">
        <f>S209</f>
        <v>0.70839120370370368</v>
      </c>
      <c r="T225" s="144">
        <f>INDEX(T209:T224,COUNTA(T209:T224))</f>
        <v>1.0340277777777778</v>
      </c>
      <c r="U225" s="145"/>
      <c r="V225" s="156"/>
      <c r="W225" s="135"/>
      <c r="X225" s="139"/>
      <c r="Y225" s="261"/>
      <c r="Z225" s="262"/>
      <c r="AA225" s="177">
        <f>M225-J225</f>
        <v>-471.51381013122409</v>
      </c>
      <c r="AB225" s="142">
        <f>M225/J225</f>
        <v>0.86528176853393601</v>
      </c>
      <c r="AC225" s="279"/>
    </row>
    <row r="227" spans="1:29">
      <c r="Y227" s="259" t="s">
        <v>142</v>
      </c>
      <c r="Z227" s="259"/>
    </row>
    <row r="228" spans="1:29">
      <c r="Y228" s="259" t="s">
        <v>143</v>
      </c>
      <c r="Z228" s="259"/>
    </row>
    <row r="229" spans="1:29">
      <c r="Y229" s="259" t="s">
        <v>144</v>
      </c>
      <c r="Z229" s="259"/>
    </row>
    <row r="230" spans="1:29">
      <c r="Y230" s="259" t="s">
        <v>145</v>
      </c>
      <c r="Z230" s="259"/>
    </row>
    <row r="231" spans="1:29">
      <c r="Y231" s="259" t="s">
        <v>146</v>
      </c>
      <c r="Z231" s="259"/>
    </row>
    <row r="232" spans="1:29">
      <c r="Y232" s="259" t="s">
        <v>147</v>
      </c>
      <c r="Z232" s="259"/>
    </row>
    <row r="233" spans="1:29">
      <c r="Y233" s="259" t="s">
        <v>148</v>
      </c>
      <c r="Z233" s="259"/>
    </row>
    <row r="234" spans="1:29">
      <c r="Y234" s="259" t="s">
        <v>149</v>
      </c>
      <c r="Z234" s="259"/>
    </row>
    <row r="235" spans="1:29">
      <c r="Y235" s="259" t="s">
        <v>150</v>
      </c>
      <c r="Z235" s="259"/>
    </row>
    <row r="236" spans="1:29">
      <c r="Y236" s="259" t="s">
        <v>151</v>
      </c>
      <c r="Z236" s="259"/>
    </row>
    <row r="237" spans="1:29">
      <c r="Y237" s="259" t="s">
        <v>152</v>
      </c>
      <c r="Z237" s="259"/>
    </row>
    <row r="238" spans="1:29">
      <c r="Y238" s="259" t="s">
        <v>153</v>
      </c>
      <c r="Z238" s="259"/>
    </row>
    <row r="239" spans="1:29">
      <c r="Y239" s="259" t="s">
        <v>154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469" priority="1" operator="greaterThan">
      <formula>0</formula>
    </cfRule>
  </conditionalFormatting>
  <conditionalFormatting sqref="P5:P225 AA5:AA225">
    <cfRule type="cellIs" dxfId="468" priority="4" operator="lessThan">
      <formula>0</formula>
    </cfRule>
  </conditionalFormatting>
  <conditionalFormatting sqref="Q5:Q225 AB5:AB225">
    <cfRule type="cellIs" dxfId="467" priority="2" operator="greaterThan">
      <formula>1</formula>
    </cfRule>
    <cfRule type="cellIs" dxfId="466" priority="3" operator="lessThan">
      <formula>0.8</formula>
    </cfRule>
  </conditionalFormatting>
  <conditionalFormatting sqref="AC5:AC23 R5:R225 AC141:AC146">
    <cfRule type="cellIs" dxfId="465" priority="5" operator="lessThan">
      <formula>0.8</formula>
    </cfRule>
  </conditionalFormatting>
  <conditionalFormatting sqref="AC29:AC37">
    <cfRule type="cellIs" dxfId="464" priority="16" operator="lessThan">
      <formula>0.8</formula>
    </cfRule>
  </conditionalFormatting>
  <conditionalFormatting sqref="AC39:AC44">
    <cfRule type="cellIs" dxfId="463" priority="15" operator="lessThan">
      <formula>0.8</formula>
    </cfRule>
  </conditionalFormatting>
  <conditionalFormatting sqref="AC56:AC61">
    <cfRule type="cellIs" dxfId="462" priority="8" operator="lessThan">
      <formula>0.8</formula>
    </cfRule>
  </conditionalFormatting>
  <conditionalFormatting sqref="AC73:AC78">
    <cfRule type="cellIs" dxfId="461" priority="13" operator="lessThan">
      <formula>0.8</formula>
    </cfRule>
  </conditionalFormatting>
  <conditionalFormatting sqref="AC90">
    <cfRule type="cellIs" dxfId="460" priority="14" operator="lessThan">
      <formula>0.8</formula>
    </cfRule>
  </conditionalFormatting>
  <conditionalFormatting sqref="AC107">
    <cfRule type="cellIs" dxfId="459" priority="7" operator="lessThan">
      <formula>0.8</formula>
    </cfRule>
  </conditionalFormatting>
  <conditionalFormatting sqref="AC124:AC129">
    <cfRule type="cellIs" dxfId="458" priority="6" operator="lessThan">
      <formula>0.8</formula>
    </cfRule>
  </conditionalFormatting>
  <conditionalFormatting sqref="AC158">
    <cfRule type="cellIs" dxfId="457" priority="12" operator="lessThan">
      <formula>0.8</formula>
    </cfRule>
  </conditionalFormatting>
  <conditionalFormatting sqref="AC175">
    <cfRule type="cellIs" dxfId="456" priority="11" operator="lessThan">
      <formula>0.8</formula>
    </cfRule>
  </conditionalFormatting>
  <conditionalFormatting sqref="AC192">
    <cfRule type="cellIs" dxfId="455" priority="10" operator="lessThan">
      <formula>0.8</formula>
    </cfRule>
  </conditionalFormatting>
  <conditionalFormatting sqref="AC209:AC214">
    <cfRule type="cellIs" dxfId="454" priority="9" operator="lessThan">
      <formula>0.8</formula>
    </cfRule>
  </conditionalFormatting>
  <dataValidations count="1">
    <dataValidation type="list" allowBlank="1" showInputMessage="1" showErrorMessage="1" sqref="Y5:Z225" xr:uid="{AF49F053-600C-43D8-82EF-EBFB47355AFF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FFE-3659-45E0-BE71-8F6764EC6886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E7" sqref="E7:N7"/>
      <selection pane="bottomLeft" activeCell="E7" sqref="E7:N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84217</v>
      </c>
      <c r="E1" s="77" t="s">
        <v>3</v>
      </c>
      <c r="F1" s="78">
        <f>SUM(G5:G157)</f>
        <v>3920644.2799999993</v>
      </c>
      <c r="G1" s="79" t="s">
        <v>73</v>
      </c>
      <c r="H1" s="80">
        <f>L21+L38+L55+L72+L89+L106+L123+L140+L157</f>
        <v>169.45000000000002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45948</v>
      </c>
      <c r="B2" s="326"/>
      <c r="C2" s="82" t="s">
        <v>34</v>
      </c>
      <c r="D2" s="83">
        <f>AVERAGE(N21,N38,N55,N72,N89,N106,N123,N140,N157)</f>
        <v>151.59676725365904</v>
      </c>
      <c r="E2" s="83" t="s">
        <v>80</v>
      </c>
      <c r="F2" s="84">
        <f>F1/D1</f>
        <v>46.554071980716472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3300</v>
      </c>
      <c r="G5" s="159">
        <f t="shared" ref="G5:G6" si="0">E5*F5</f>
        <v>65010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1074.5296671490594</v>
      </c>
      <c r="N5" s="163">
        <f>M5/L5</f>
        <v>82.65612824223534</v>
      </c>
      <c r="O5" s="179">
        <f>L5-I5</f>
        <v>0</v>
      </c>
      <c r="P5" s="180">
        <f>N5-K5</f>
        <v>-9.6515640654569665</v>
      </c>
      <c r="Q5" s="132">
        <f>N5/K5</f>
        <v>0.89544138929088291</v>
      </c>
      <c r="R5" s="273">
        <f>Q21</f>
        <v>0.88868179132774527</v>
      </c>
      <c r="S5" s="167">
        <v>0.25</v>
      </c>
      <c r="T5" s="168">
        <v>0.37796296296296295</v>
      </c>
      <c r="U5" s="169"/>
      <c r="V5" s="170">
        <v>184.26666666666665</v>
      </c>
      <c r="W5" s="87"/>
      <c r="X5" s="88"/>
      <c r="Y5" s="275"/>
      <c r="Z5" s="276"/>
      <c r="AA5" s="109">
        <f>M5-J5</f>
        <v>-125.47033285094062</v>
      </c>
      <c r="AB5" s="110">
        <f>M5/J5</f>
        <v>0.89544138929088279</v>
      </c>
      <c r="AC5" s="292">
        <f>AB21</f>
        <v>0.88868179132774527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1975</v>
      </c>
      <c r="G6" s="95">
        <f t="shared" si="0"/>
        <v>59190.75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2302.461139896373</v>
      </c>
      <c r="N6" s="99">
        <f>M6/L6</f>
        <v>115.12305699481865</v>
      </c>
      <c r="O6" s="101">
        <f>L6-I6</f>
        <v>0</v>
      </c>
      <c r="P6" s="102">
        <f>N6-K6</f>
        <v>-14.876943005181346</v>
      </c>
      <c r="Q6" s="103">
        <f>N6/K6</f>
        <v>0.88556197688322047</v>
      </c>
      <c r="R6" s="273"/>
      <c r="S6" s="1">
        <v>0.4770833333333333</v>
      </c>
      <c r="T6" s="2">
        <v>0.51282407407407404</v>
      </c>
      <c r="U6" s="104">
        <v>57.999999999999957</v>
      </c>
      <c r="V6" s="105">
        <v>51.466666666666669</v>
      </c>
      <c r="W6" s="2"/>
      <c r="X6" s="107"/>
      <c r="Y6" s="265"/>
      <c r="Z6" s="266"/>
      <c r="AA6" s="111">
        <f>M6-J6</f>
        <v>-297.53886010362703</v>
      </c>
      <c r="AB6" s="112">
        <f>M6/J6</f>
        <v>0.88556197688322036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1688.4954035227161</v>
      </c>
      <c r="N21" s="139">
        <f t="shared" ref="N21:N26" si="5">M21/L21</f>
        <v>102.33305475895249</v>
      </c>
      <c r="O21" s="140">
        <f t="shared" ref="O21:O26" si="6">L21-I21</f>
        <v>0</v>
      </c>
      <c r="P21" s="141">
        <f t="shared" ref="P21:P26" si="7">N21-K21</f>
        <v>-12.81846039256267</v>
      </c>
      <c r="Q21" s="142">
        <f t="shared" ref="Q21:Q26" si="8">N21/K21</f>
        <v>0.88868179132774527</v>
      </c>
      <c r="R21" s="274"/>
      <c r="S21" s="143">
        <f>S5</f>
        <v>0.25</v>
      </c>
      <c r="T21" s="144">
        <f>INDEX(T5:T20,COUNTA(T5:T20))</f>
        <v>0.51282407407407404</v>
      </c>
      <c r="U21" s="145"/>
      <c r="V21" s="145"/>
      <c r="W21" s="146"/>
      <c r="X21" s="147"/>
      <c r="Y21" s="261"/>
      <c r="Z21" s="262"/>
      <c r="AA21" s="148">
        <f t="shared" ref="AA21:AA26" si="9">M21-J21</f>
        <v>-211.50459647728394</v>
      </c>
      <c r="AB21" s="149">
        <f t="shared" ref="AB21:AB26" si="10">M21/J21</f>
        <v>0.88868179132774527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3493</v>
      </c>
      <c r="G22" s="159">
        <f t="shared" ref="G22:G26" si="11">E22*F22</f>
        <v>198297.61000000002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1772.5965604736398</v>
      </c>
      <c r="N22" s="163">
        <f t="shared" si="5"/>
        <v>70.903862418945593</v>
      </c>
      <c r="O22" s="165">
        <f t="shared" si="6"/>
        <v>0</v>
      </c>
      <c r="P22" s="166">
        <f t="shared" si="7"/>
        <v>-9.096137581054407</v>
      </c>
      <c r="Q22" s="152">
        <f t="shared" si="8"/>
        <v>0.88629828023681989</v>
      </c>
      <c r="R22" s="272">
        <f>Q38</f>
        <v>0.88444617073422327</v>
      </c>
      <c r="S22" s="167">
        <v>0.29166666666666669</v>
      </c>
      <c r="T22" s="168">
        <v>0.37377314814814816</v>
      </c>
      <c r="U22" s="169"/>
      <c r="V22" s="170">
        <v>118.23333333333332</v>
      </c>
      <c r="W22" s="181"/>
      <c r="X22" s="163"/>
      <c r="Y22" s="275"/>
      <c r="Z22" s="276"/>
      <c r="AA22" s="109">
        <f t="shared" si="9"/>
        <v>-227.40343952636022</v>
      </c>
      <c r="AB22" s="152">
        <f t="shared" si="10"/>
        <v>0.88629828023681989</v>
      </c>
      <c r="AC22" s="352">
        <f>AB38</f>
        <v>0.88444617073422316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1260</v>
      </c>
      <c r="G23" s="95">
        <f t="shared" si="11"/>
        <v>65343.6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1760.1862630966239</v>
      </c>
      <c r="N23" s="99">
        <f t="shared" si="5"/>
        <v>70.407450523864952</v>
      </c>
      <c r="O23" s="101">
        <f t="shared" si="6"/>
        <v>0</v>
      </c>
      <c r="P23" s="102">
        <f t="shared" si="7"/>
        <v>-9.5925494761350478</v>
      </c>
      <c r="Q23" s="103">
        <f t="shared" si="8"/>
        <v>0.88009313154831192</v>
      </c>
      <c r="R23" s="273"/>
      <c r="S23" s="1">
        <v>0.3778125</v>
      </c>
      <c r="T23" s="2">
        <v>0.40763888888888888</v>
      </c>
      <c r="U23" s="104">
        <v>5.8166666666666433</v>
      </c>
      <c r="V23" s="105">
        <v>42.95</v>
      </c>
      <c r="W23" s="106"/>
      <c r="X23" s="107"/>
      <c r="Y23" s="265"/>
      <c r="Z23" s="266"/>
      <c r="AA23" s="111">
        <f t="shared" si="9"/>
        <v>-239.81373690337614</v>
      </c>
      <c r="AB23" s="103">
        <f t="shared" si="10"/>
        <v>0.88009313154831192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695</v>
      </c>
      <c r="G24" s="95">
        <f t="shared" si="11"/>
        <v>39823.5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1759.4936708860798</v>
      </c>
      <c r="N24" s="99">
        <f t="shared" si="5"/>
        <v>67.672833495618448</v>
      </c>
      <c r="O24" s="101">
        <f t="shared" si="6"/>
        <v>0</v>
      </c>
      <c r="P24" s="102">
        <f t="shared" si="7"/>
        <v>-9.2502434274584715</v>
      </c>
      <c r="Q24" s="103">
        <f t="shared" si="8"/>
        <v>0.87974683544303989</v>
      </c>
      <c r="R24" s="273"/>
      <c r="S24" s="1">
        <v>0.4120138888888889</v>
      </c>
      <c r="T24" s="2">
        <v>0.4284722222222222</v>
      </c>
      <c r="U24" s="104">
        <v>6.3000000000000256</v>
      </c>
      <c r="V24" s="105">
        <v>23.699999999999946</v>
      </c>
      <c r="W24" s="106"/>
      <c r="X24" s="107"/>
      <c r="Y24" s="265"/>
      <c r="Z24" s="266"/>
      <c r="AA24" s="111">
        <f t="shared" si="9"/>
        <v>-240.50632911392017</v>
      </c>
      <c r="AB24" s="103">
        <f t="shared" si="10"/>
        <v>0.87974683544303989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2193</v>
      </c>
      <c r="G25" s="95">
        <f t="shared" si="11"/>
        <v>169606.62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1771.3260040385894</v>
      </c>
      <c r="N25" s="99">
        <f t="shared" si="5"/>
        <v>70.853040161543575</v>
      </c>
      <c r="O25" s="101">
        <f t="shared" si="6"/>
        <v>0</v>
      </c>
      <c r="P25" s="102">
        <f t="shared" si="7"/>
        <v>-9.146959838456425</v>
      </c>
      <c r="Q25" s="103">
        <f t="shared" si="8"/>
        <v>0.88566300201929471</v>
      </c>
      <c r="R25" s="273"/>
      <c r="S25" s="1">
        <v>0.43333333333333329</v>
      </c>
      <c r="T25" s="2">
        <v>0.48491898148148149</v>
      </c>
      <c r="U25" s="104">
        <v>6.9999999999999751</v>
      </c>
      <c r="V25" s="105">
        <v>74.283333333333402</v>
      </c>
      <c r="W25" s="106">
        <v>0.48491898148148149</v>
      </c>
      <c r="X25" s="107">
        <v>0.52392361111111108</v>
      </c>
      <c r="Y25" s="265"/>
      <c r="Z25" s="266"/>
      <c r="AA25" s="111">
        <f t="shared" si="9"/>
        <v>-228.67399596141058</v>
      </c>
      <c r="AB25" s="103">
        <f t="shared" si="10"/>
        <v>0.88566300201929471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3489</v>
      </c>
      <c r="G26" s="95">
        <f t="shared" si="11"/>
        <v>207665.28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1780.8592088472994</v>
      </c>
      <c r="N26" s="99">
        <f t="shared" si="5"/>
        <v>71.234368353891981</v>
      </c>
      <c r="O26" s="101">
        <f t="shared" si="6"/>
        <v>0</v>
      </c>
      <c r="P26" s="102">
        <f t="shared" si="7"/>
        <v>-8.7656316461080195</v>
      </c>
      <c r="Q26" s="103">
        <f t="shared" si="8"/>
        <v>0.89042960442364971</v>
      </c>
      <c r="R26" s="273"/>
      <c r="S26" s="1">
        <v>0.52392361111111108</v>
      </c>
      <c r="T26" s="2">
        <v>0.60555555555555551</v>
      </c>
      <c r="U26" s="104">
        <v>56.1666666666666</v>
      </c>
      <c r="V26" s="105">
        <v>117.54999999999998</v>
      </c>
      <c r="W26" s="106"/>
      <c r="X26" s="107"/>
      <c r="Y26" s="265"/>
      <c r="Z26" s="266"/>
      <c r="AA26" s="111">
        <f t="shared" si="9"/>
        <v>-219.14079115270056</v>
      </c>
      <c r="AB26" s="103">
        <f t="shared" si="10"/>
        <v>0.89042960442364971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1768.8923414684464</v>
      </c>
      <c r="N38" s="139">
        <f t="shared" ref="N38:N44" si="16">M38/L38</f>
        <v>70.194140534462164</v>
      </c>
      <c r="O38" s="140">
        <f t="shared" ref="O38:O44" si="17">L38-I38</f>
        <v>0</v>
      </c>
      <c r="P38" s="141">
        <f t="shared" ref="P38:P44" si="18">N38-K38</f>
        <v>-9.1709388306172031</v>
      </c>
      <c r="Q38" s="142">
        <f t="shared" ref="Q38:Q44" si="19">N38/K38</f>
        <v>0.88444617073422327</v>
      </c>
      <c r="R38" s="274"/>
      <c r="S38" s="143">
        <f>S22</f>
        <v>0.29166666666666669</v>
      </c>
      <c r="T38" s="144">
        <f>INDEX(T22:T37,COUNTA(T22:T37))</f>
        <v>0.60555555555555551</v>
      </c>
      <c r="U38" s="145"/>
      <c r="V38" s="156"/>
      <c r="W38" s="135"/>
      <c r="X38" s="139"/>
      <c r="Y38" s="261"/>
      <c r="Z38" s="262"/>
      <c r="AA38" s="157">
        <f t="shared" ref="AA38:AA44" si="20">M38-J38</f>
        <v>-231.10765853155362</v>
      </c>
      <c r="AB38" s="142">
        <f t="shared" ref="AB38:AB44" si="21">M38/J38</f>
        <v>0.88444617073422316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251</v>
      </c>
      <c r="D39" s="271"/>
      <c r="E39" s="158">
        <v>57.3</v>
      </c>
      <c r="F39" s="169">
        <v>2492</v>
      </c>
      <c r="G39" s="159">
        <f t="shared" ref="G39:G44" si="22">E39*F39</f>
        <v>142791.6</v>
      </c>
      <c r="H39" s="160">
        <v>2</v>
      </c>
      <c r="I39" s="164">
        <v>25</v>
      </c>
      <c r="J39" s="162">
        <v>1800</v>
      </c>
      <c r="K39" s="163">
        <f>J39/I39</f>
        <v>72</v>
      </c>
      <c r="L39" s="164">
        <v>25</v>
      </c>
      <c r="M39" s="162">
        <f t="shared" ref="M39:M44" si="23">F39/V39*60</f>
        <v>1573.8947368421057</v>
      </c>
      <c r="N39" s="163">
        <f t="shared" si="16"/>
        <v>62.955789473684227</v>
      </c>
      <c r="O39" s="165">
        <f t="shared" si="17"/>
        <v>0</v>
      </c>
      <c r="P39" s="166">
        <f t="shared" si="18"/>
        <v>-9.0442105263157728</v>
      </c>
      <c r="Q39" s="152">
        <f t="shared" si="19"/>
        <v>0.87438596491228093</v>
      </c>
      <c r="R39" s="272">
        <f>Q55</f>
        <v>0.87920387694171376</v>
      </c>
      <c r="S39" s="167">
        <v>0.29166666666666669</v>
      </c>
      <c r="T39" s="168">
        <v>0.3576388888888889</v>
      </c>
      <c r="U39" s="169"/>
      <c r="V39" s="170">
        <v>94.999999999999986</v>
      </c>
      <c r="W39" s="87"/>
      <c r="X39" s="88"/>
      <c r="Y39" s="275"/>
      <c r="Z39" s="276"/>
      <c r="AA39" s="109">
        <f t="shared" si="20"/>
        <v>-226.10526315789434</v>
      </c>
      <c r="AB39" s="152">
        <f t="shared" si="21"/>
        <v>0.87438596491228093</v>
      </c>
      <c r="AC39" s="352">
        <f>AB55</f>
        <v>0.87920387694171376</v>
      </c>
    </row>
    <row r="40" spans="1:29" ht="15.75" customHeight="1">
      <c r="A40" s="281"/>
      <c r="B40" s="153" t="s">
        <v>164</v>
      </c>
      <c r="C40" s="263" t="s">
        <v>238</v>
      </c>
      <c r="D40" s="264"/>
      <c r="E40" s="93">
        <v>59.36</v>
      </c>
      <c r="F40" s="104">
        <v>1724</v>
      </c>
      <c r="G40" s="95">
        <f t="shared" si="22"/>
        <v>102336.64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 t="shared" si="23"/>
        <v>1761.1804767309864</v>
      </c>
      <c r="N40" s="99">
        <f t="shared" si="16"/>
        <v>88.059023836549315</v>
      </c>
      <c r="O40" s="101">
        <f t="shared" si="17"/>
        <v>0</v>
      </c>
      <c r="P40" s="102">
        <f t="shared" si="18"/>
        <v>-11.940976163450685</v>
      </c>
      <c r="Q40" s="103">
        <f t="shared" si="19"/>
        <v>0.88059023836549311</v>
      </c>
      <c r="R40" s="273"/>
      <c r="S40" s="1">
        <v>0.36129629629629628</v>
      </c>
      <c r="T40" s="2">
        <v>0.40208333333333335</v>
      </c>
      <c r="U40" s="104">
        <v>5.2666666666666373</v>
      </c>
      <c r="V40" s="105">
        <v>58.733333333333377</v>
      </c>
      <c r="W40" s="106"/>
      <c r="X40" s="107"/>
      <c r="Y40" s="265"/>
      <c r="Z40" s="266"/>
      <c r="AA40" s="111">
        <f t="shared" si="20"/>
        <v>-238.81952326901364</v>
      </c>
      <c r="AB40" s="103">
        <f t="shared" si="21"/>
        <v>0.88059023836549322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2074</v>
      </c>
      <c r="G41" s="95">
        <f t="shared" si="22"/>
        <v>117035.81999999999</v>
      </c>
      <c r="H41" s="96"/>
      <c r="I41" s="100">
        <v>22</v>
      </c>
      <c r="J41" s="98">
        <v>2000</v>
      </c>
      <c r="K41" s="99">
        <f t="shared" si="12"/>
        <v>90.909090909090907</v>
      </c>
      <c r="L41" s="100">
        <v>22</v>
      </c>
      <c r="M41" s="98">
        <f t="shared" si="23"/>
        <v>1765.5237644833303</v>
      </c>
      <c r="N41" s="99">
        <f t="shared" si="16"/>
        <v>80.251080203787737</v>
      </c>
      <c r="O41" s="101">
        <f t="shared" si="17"/>
        <v>0</v>
      </c>
      <c r="P41" s="102">
        <f t="shared" si="18"/>
        <v>-10.65801070530317</v>
      </c>
      <c r="Q41" s="103">
        <f t="shared" si="19"/>
        <v>0.88276188224166519</v>
      </c>
      <c r="R41" s="273"/>
      <c r="S41" s="1">
        <v>0.40625</v>
      </c>
      <c r="T41" s="2">
        <v>0.45519675925925923</v>
      </c>
      <c r="U41" s="104">
        <v>5.9999999999999787</v>
      </c>
      <c r="V41" s="105">
        <v>70.483333333333292</v>
      </c>
      <c r="W41" s="106">
        <v>0.45519675925925923</v>
      </c>
      <c r="X41" s="107">
        <v>0.49523148148148149</v>
      </c>
      <c r="Y41" s="265"/>
      <c r="Z41" s="266"/>
      <c r="AA41" s="111">
        <f t="shared" si="20"/>
        <v>-234.4762355166697</v>
      </c>
      <c r="AB41" s="103">
        <f t="shared" si="21"/>
        <v>0.88276188224166519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1053</v>
      </c>
      <c r="G42" s="95">
        <f t="shared" si="22"/>
        <v>60336.899999999994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 t="shared" si="23"/>
        <v>1761.5241635687717</v>
      </c>
      <c r="N42" s="99">
        <f t="shared" si="16"/>
        <v>88.076208178438577</v>
      </c>
      <c r="O42" s="101">
        <f t="shared" si="17"/>
        <v>0</v>
      </c>
      <c r="P42" s="102">
        <f t="shared" si="18"/>
        <v>-11.923791821561423</v>
      </c>
      <c r="Q42" s="103">
        <f t="shared" si="19"/>
        <v>0.88076208178438575</v>
      </c>
      <c r="R42" s="273"/>
      <c r="S42" s="1">
        <v>0.49523148148148149</v>
      </c>
      <c r="T42" s="2">
        <v>0.52013888888888893</v>
      </c>
      <c r="U42" s="104">
        <v>57.650000000000063</v>
      </c>
      <c r="V42" s="105">
        <v>35.866666666666703</v>
      </c>
      <c r="W42" s="106"/>
      <c r="X42" s="107"/>
      <c r="Y42" s="265"/>
      <c r="Z42" s="266"/>
      <c r="AA42" s="111">
        <f t="shared" si="20"/>
        <v>-238.47583643122834</v>
      </c>
      <c r="AB42" s="103">
        <f t="shared" si="21"/>
        <v>0.88076208178438586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1443</v>
      </c>
      <c r="G43" s="95">
        <f t="shared" si="22"/>
        <v>68354.91</v>
      </c>
      <c r="H43" s="113"/>
      <c r="I43" s="114">
        <v>21</v>
      </c>
      <c r="J43" s="98">
        <v>2000</v>
      </c>
      <c r="K43" s="99">
        <f t="shared" si="12"/>
        <v>95.238095238095241</v>
      </c>
      <c r="L43" s="114">
        <v>21</v>
      </c>
      <c r="M43" s="98">
        <f t="shared" si="23"/>
        <v>1760.9491525423741</v>
      </c>
      <c r="N43" s="99">
        <f t="shared" si="16"/>
        <v>83.854721549636864</v>
      </c>
      <c r="O43" s="101">
        <f t="shared" si="17"/>
        <v>0</v>
      </c>
      <c r="P43" s="102">
        <f t="shared" si="18"/>
        <v>-11.383373688458377</v>
      </c>
      <c r="Q43" s="103">
        <f t="shared" si="19"/>
        <v>0.88047457627118708</v>
      </c>
      <c r="R43" s="273"/>
      <c r="S43" s="1">
        <v>0.52361111111111114</v>
      </c>
      <c r="T43" s="2">
        <v>0.55775462962962963</v>
      </c>
      <c r="U43" s="104">
        <v>4.9999999999999822</v>
      </c>
      <c r="V43" s="105">
        <v>49.166666666666629</v>
      </c>
      <c r="W43" s="106"/>
      <c r="X43" s="107"/>
      <c r="Y43" s="265"/>
      <c r="Z43" s="266"/>
      <c r="AA43" s="111">
        <f t="shared" si="20"/>
        <v>-239.05084745762588</v>
      </c>
      <c r="AB43" s="103">
        <f t="shared" si="21"/>
        <v>0.88047457627118708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57.3</v>
      </c>
      <c r="F44" s="104">
        <v>3270</v>
      </c>
      <c r="G44" s="115">
        <f t="shared" si="22"/>
        <v>187371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1575.6926783563101</v>
      </c>
      <c r="N44" s="99">
        <f t="shared" si="16"/>
        <v>63.027707134252402</v>
      </c>
      <c r="O44" s="101">
        <f t="shared" si="17"/>
        <v>0</v>
      </c>
      <c r="P44" s="102">
        <f t="shared" si="18"/>
        <v>-8.9722928657475975</v>
      </c>
      <c r="Q44" s="103">
        <f t="shared" si="19"/>
        <v>0.87538482130906115</v>
      </c>
      <c r="R44" s="273"/>
      <c r="S44" s="1">
        <v>0.56144675925925924</v>
      </c>
      <c r="T44" s="2">
        <v>0.6479166666666667</v>
      </c>
      <c r="U44" s="104">
        <v>5.3166666666666451</v>
      </c>
      <c r="V44" s="105">
        <v>124.51666666666674</v>
      </c>
      <c r="W44" s="106"/>
      <c r="X44" s="107"/>
      <c r="Y44" s="265"/>
      <c r="Z44" s="266"/>
      <c r="AA44" s="111">
        <f t="shared" si="20"/>
        <v>-224.30732164368987</v>
      </c>
      <c r="AB44" s="103">
        <f t="shared" si="21"/>
        <v>0.87538482130906115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1699.7941620873132</v>
      </c>
      <c r="N55" s="139">
        <f>M55/L55</f>
        <v>76.682443402435183</v>
      </c>
      <c r="O55" s="140">
        <f>L55-I55</f>
        <v>0</v>
      </c>
      <c r="P55" s="141">
        <f>N55-K55</f>
        <v>-10.535601710346768</v>
      </c>
      <c r="Q55" s="142">
        <f>N55/K55</f>
        <v>0.87920387694171376</v>
      </c>
      <c r="R55" s="274"/>
      <c r="S55" s="143">
        <f>S39</f>
        <v>0.29166666666666669</v>
      </c>
      <c r="T55" s="144">
        <f>INDEX(T39:T54,COUNTA(T39:T54))</f>
        <v>0.6479166666666667</v>
      </c>
      <c r="U55" s="145"/>
      <c r="V55" s="156"/>
      <c r="W55" s="188"/>
      <c r="X55" s="189"/>
      <c r="Y55" s="261"/>
      <c r="Z55" s="262"/>
      <c r="AA55" s="157">
        <f>M55-J55</f>
        <v>-233.53917124602003</v>
      </c>
      <c r="AB55" s="142">
        <f>M55/J55</f>
        <v>0.87920387694171376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1611</v>
      </c>
      <c r="G56" s="159">
        <f t="shared" ref="G56:G59" si="27">E56*F56</f>
        <v>95596.74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1762.7963525835869</v>
      </c>
      <c r="N56" s="163">
        <f>M56/L56</f>
        <v>73.449848024316125</v>
      </c>
      <c r="O56" s="165">
        <f>L56-I56</f>
        <v>0</v>
      </c>
      <c r="P56" s="166">
        <f>N56-K56</f>
        <v>-9.8834853090172032</v>
      </c>
      <c r="Q56" s="152">
        <f>N56/K56</f>
        <v>0.88139817629179351</v>
      </c>
      <c r="R56" s="272">
        <f>Q72</f>
        <v>0.88271233862133913</v>
      </c>
      <c r="S56" s="167">
        <v>0.29178240740740741</v>
      </c>
      <c r="T56" s="168">
        <v>0.3298611111111111</v>
      </c>
      <c r="U56" s="169"/>
      <c r="V56" s="170">
        <v>54.833333333333329</v>
      </c>
      <c r="W56" s="168"/>
      <c r="X56" s="171"/>
      <c r="Y56" s="275"/>
      <c r="Z56" s="276"/>
      <c r="AA56" s="109">
        <f>M56-J56</f>
        <v>-237.20364741641311</v>
      </c>
      <c r="AB56" s="152">
        <f>M56/J56</f>
        <v>0.8813981762917934</v>
      </c>
      <c r="AC56" s="277">
        <f>AB72</f>
        <v>0.88271233862133935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2900</v>
      </c>
      <c r="G57" s="95">
        <f t="shared" si="27"/>
        <v>170143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1772.4957555178266</v>
      </c>
      <c r="N57" s="99">
        <f>M57/L57</f>
        <v>73.853989813242777</v>
      </c>
      <c r="O57" s="101">
        <f>L57-I57</f>
        <v>0</v>
      </c>
      <c r="P57" s="102">
        <f>N57-K57</f>
        <v>-9.479343520090552</v>
      </c>
      <c r="Q57" s="103">
        <f>N57/K57</f>
        <v>0.88624787775891334</v>
      </c>
      <c r="R57" s="273"/>
      <c r="S57" s="1">
        <v>0.33333333333333331</v>
      </c>
      <c r="T57" s="2">
        <v>0.40150462962962963</v>
      </c>
      <c r="U57" s="104">
        <v>4.9999999999999822</v>
      </c>
      <c r="V57" s="105">
        <v>98.166666666666686</v>
      </c>
      <c r="W57" s="106"/>
      <c r="X57" s="107"/>
      <c r="Y57" s="265"/>
      <c r="Z57" s="266"/>
      <c r="AA57" s="111">
        <f>M57-J57</f>
        <v>-227.50424448217336</v>
      </c>
      <c r="AB57" s="103">
        <f>M57/J57</f>
        <v>0.88624787775891334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1776</v>
      </c>
      <c r="G58" s="95">
        <f t="shared" si="27"/>
        <v>127072.79999999999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1762.2932745314208</v>
      </c>
      <c r="N58" s="99">
        <f>M58/L58</f>
        <v>73.428886438809201</v>
      </c>
      <c r="O58" s="101">
        <f>L58-I58</f>
        <v>0</v>
      </c>
      <c r="P58" s="102">
        <f>N58-K58</f>
        <v>-9.9044468945241277</v>
      </c>
      <c r="Q58" s="103">
        <f>N58/K58</f>
        <v>0.88114663726571041</v>
      </c>
      <c r="R58" s="273"/>
      <c r="S58" s="1">
        <v>0.40624999999999994</v>
      </c>
      <c r="T58" s="2">
        <v>0.44824074074074072</v>
      </c>
      <c r="U58" s="104">
        <v>6.8333333333332558</v>
      </c>
      <c r="V58" s="105">
        <v>60.466666666666711</v>
      </c>
      <c r="W58" s="106">
        <v>0.44824074074074072</v>
      </c>
      <c r="X58" s="107">
        <v>0.48819444444444438</v>
      </c>
      <c r="Y58" s="265"/>
      <c r="Z58" s="266"/>
      <c r="AA58" s="111">
        <f>M58-J58</f>
        <v>-237.70672546857918</v>
      </c>
      <c r="AB58" s="103">
        <f>M58/J58</f>
        <v>0.88114663726571041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2335</v>
      </c>
      <c r="G59" s="95">
        <f t="shared" si="27"/>
        <v>139025.9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1764.1133263378795</v>
      </c>
      <c r="N59" s="99">
        <f>M59/L59</f>
        <v>76.700579405994759</v>
      </c>
      <c r="O59" s="101">
        <f>L59-I59</f>
        <v>0</v>
      </c>
      <c r="P59" s="102">
        <f>N59-K59</f>
        <v>-10.255942333135678</v>
      </c>
      <c r="Q59" s="103">
        <f>N59/K59</f>
        <v>0.88205666316893971</v>
      </c>
      <c r="R59" s="273"/>
      <c r="S59" s="1">
        <v>0.48819444444444438</v>
      </c>
      <c r="T59" s="2">
        <v>0.54334490740740737</v>
      </c>
      <c r="U59" s="104">
        <v>57.533333333333267</v>
      </c>
      <c r="V59" s="105">
        <v>79.416666666666714</v>
      </c>
      <c r="W59" s="106"/>
      <c r="X59" s="107"/>
      <c r="Y59" s="265"/>
      <c r="Z59" s="266"/>
      <c r="AA59" s="111">
        <f>M59-J59</f>
        <v>-235.88667366212053</v>
      </c>
      <c r="AB59" s="103">
        <f>M59/J59</f>
        <v>0.88205666316893971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1765.4246772426786</v>
      </c>
      <c r="N72" s="139">
        <f t="shared" ref="N72:N78" si="31">M72/L72</f>
        <v>74.333670620744357</v>
      </c>
      <c r="O72" s="140">
        <f t="shared" ref="O72:O78" si="32">L72-I72</f>
        <v>0</v>
      </c>
      <c r="P72" s="141">
        <f t="shared" ref="P72:P78" si="33">N72-K72</f>
        <v>-9.8768556950451227</v>
      </c>
      <c r="Q72" s="142">
        <f t="shared" ref="Q72:Q78" si="34">N72/K72</f>
        <v>0.88271233862133913</v>
      </c>
      <c r="R72" s="274"/>
      <c r="S72" s="143">
        <f>S56</f>
        <v>0.29178240740740741</v>
      </c>
      <c r="T72" s="144">
        <f>INDEX(T56:T71,COUNTA(T56:T71))</f>
        <v>0.54334490740740737</v>
      </c>
      <c r="U72" s="145"/>
      <c r="V72" s="156"/>
      <c r="W72" s="135"/>
      <c r="X72" s="139"/>
      <c r="Y72" s="261"/>
      <c r="Z72" s="262"/>
      <c r="AA72" s="157">
        <f t="shared" ref="AA72:AA78" si="35">M72-J72</f>
        <v>-234.57532275732137</v>
      </c>
      <c r="AB72" s="142">
        <f t="shared" ref="AB72:AB78" si="36">M72/J72</f>
        <v>0.88271233862133935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5504</v>
      </c>
      <c r="G73" s="159">
        <f t="shared" ref="G73:G78" si="37">E73*F73</f>
        <v>209152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3246.133682830929</v>
      </c>
      <c r="N73" s="163">
        <f t="shared" si="31"/>
        <v>154.57779442052043</v>
      </c>
      <c r="O73" s="165">
        <f t="shared" si="32"/>
        <v>0</v>
      </c>
      <c r="P73" s="166">
        <f t="shared" si="33"/>
        <v>-16.850777008050983</v>
      </c>
      <c r="Q73" s="152">
        <f t="shared" si="34"/>
        <v>0.90170380078636925</v>
      </c>
      <c r="R73" s="272">
        <f>Q89</f>
        <v>0.88196318880203661</v>
      </c>
      <c r="S73" s="167">
        <v>0.25018518518518518</v>
      </c>
      <c r="T73" s="168">
        <v>0.32083333333333336</v>
      </c>
      <c r="U73" s="169"/>
      <c r="V73" s="170">
        <v>101.73333333333338</v>
      </c>
      <c r="W73" s="168"/>
      <c r="X73" s="171"/>
      <c r="Y73" s="275"/>
      <c r="Z73" s="276"/>
      <c r="AA73" s="109">
        <f t="shared" si="35"/>
        <v>-353.86631716907095</v>
      </c>
      <c r="AB73" s="152">
        <f t="shared" si="36"/>
        <v>0.90170380078636914</v>
      </c>
      <c r="AC73" s="277">
        <f>AB89</f>
        <v>0.88196318880203661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3879</v>
      </c>
      <c r="G74" s="95">
        <f t="shared" si="37"/>
        <v>149845.77000000002</v>
      </c>
      <c r="H74" s="96"/>
      <c r="I74" s="97">
        <v>20</v>
      </c>
      <c r="J74" s="98">
        <v>3600</v>
      </c>
      <c r="K74" s="99">
        <f t="shared" ref="K74:K110" si="39">J74/I74</f>
        <v>180</v>
      </c>
      <c r="L74" s="100">
        <v>20</v>
      </c>
      <c r="M74" s="98">
        <f t="shared" si="38"/>
        <v>3241.5041782729786</v>
      </c>
      <c r="N74" s="99">
        <f t="shared" si="31"/>
        <v>162.07520891364894</v>
      </c>
      <c r="O74" s="101">
        <f t="shared" si="32"/>
        <v>0</v>
      </c>
      <c r="P74" s="102">
        <f t="shared" si="33"/>
        <v>-17.924791086351064</v>
      </c>
      <c r="Q74" s="103">
        <f t="shared" si="34"/>
        <v>0.90041782729804964</v>
      </c>
      <c r="R74" s="273"/>
      <c r="S74" s="1">
        <v>0.32444444444444442</v>
      </c>
      <c r="T74" s="2">
        <v>0.37430555555555556</v>
      </c>
      <c r="U74" s="104">
        <v>5.1999999999999336</v>
      </c>
      <c r="V74" s="105">
        <v>71.80000000000004</v>
      </c>
      <c r="W74" s="106"/>
      <c r="X74" s="107"/>
      <c r="Y74" s="265"/>
      <c r="Z74" s="266"/>
      <c r="AA74" s="111">
        <f t="shared" si="35"/>
        <v>-358.49582172702139</v>
      </c>
      <c r="AB74" s="103">
        <f t="shared" si="36"/>
        <v>0.90041782729804964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3374</v>
      </c>
      <c r="G75" s="95">
        <f t="shared" si="37"/>
        <v>105504.98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3102.5287356321778</v>
      </c>
      <c r="N75" s="99">
        <f t="shared" si="31"/>
        <v>163.29098608590411</v>
      </c>
      <c r="O75" s="101">
        <f t="shared" si="32"/>
        <v>0</v>
      </c>
      <c r="P75" s="102">
        <f t="shared" si="33"/>
        <v>-26.18269812462222</v>
      </c>
      <c r="Q75" s="103">
        <f t="shared" si="34"/>
        <v>0.86181353767560498</v>
      </c>
      <c r="R75" s="273"/>
      <c r="S75" s="1">
        <v>0.37708333333333327</v>
      </c>
      <c r="T75" s="2">
        <v>0.42239583333333336</v>
      </c>
      <c r="U75" s="104">
        <v>3.9999999999999059</v>
      </c>
      <c r="V75" s="105">
        <v>65.250000000000128</v>
      </c>
      <c r="W75" s="106"/>
      <c r="X75" s="107"/>
      <c r="Y75" s="265"/>
      <c r="Z75" s="266"/>
      <c r="AA75" s="111">
        <f t="shared" si="35"/>
        <v>-497.47126436782219</v>
      </c>
      <c r="AB75" s="103">
        <f t="shared" si="36"/>
        <v>0.86181353767560498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4682</v>
      </c>
      <c r="G76" s="95">
        <f t="shared" si="37"/>
        <v>177635.08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3106.9493087557571</v>
      </c>
      <c r="N76" s="99">
        <f t="shared" si="31"/>
        <v>147.94996708360748</v>
      </c>
      <c r="O76" s="101">
        <f t="shared" si="32"/>
        <v>0</v>
      </c>
      <c r="P76" s="102">
        <f t="shared" si="33"/>
        <v>-23.478604344963941</v>
      </c>
      <c r="Q76" s="103">
        <f t="shared" si="34"/>
        <v>0.86304147465437697</v>
      </c>
      <c r="R76" s="273"/>
      <c r="S76" s="1">
        <v>0.42569444444444438</v>
      </c>
      <c r="T76" s="2">
        <v>0.48848379629629629</v>
      </c>
      <c r="U76" s="104">
        <v>4.7499999999998632</v>
      </c>
      <c r="V76" s="105">
        <v>90.416666666666757</v>
      </c>
      <c r="W76" s="106">
        <v>0.48848379629629629</v>
      </c>
      <c r="X76" s="107">
        <v>0.52916666666666656</v>
      </c>
      <c r="Y76" s="265"/>
      <c r="Z76" s="266"/>
      <c r="AA76" s="191">
        <f t="shared" si="35"/>
        <v>-493.0506912442429</v>
      </c>
      <c r="AB76" s="192">
        <f t="shared" si="36"/>
        <v>0.86304147465437697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907</v>
      </c>
      <c r="G77" s="95">
        <f t="shared" si="37"/>
        <v>41413.619999999995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1588.1322957198358</v>
      </c>
      <c r="N77" s="99">
        <f t="shared" si="31"/>
        <v>79.406614785991792</v>
      </c>
      <c r="O77" s="101">
        <f t="shared" si="32"/>
        <v>0</v>
      </c>
      <c r="P77" s="102">
        <f t="shared" si="33"/>
        <v>-10.593385214008208</v>
      </c>
      <c r="Q77" s="103">
        <f t="shared" si="34"/>
        <v>0.88229571984435329</v>
      </c>
      <c r="R77" s="273"/>
      <c r="S77" s="1">
        <v>0.52916666666666656</v>
      </c>
      <c r="T77" s="2">
        <v>0.55296296296296299</v>
      </c>
      <c r="U77" s="104">
        <v>58.583333333333194</v>
      </c>
      <c r="V77" s="105">
        <v>34.26666666666685</v>
      </c>
      <c r="W77" s="106"/>
      <c r="X77" s="107"/>
      <c r="Y77" s="265"/>
      <c r="Z77" s="266"/>
      <c r="AA77" s="191">
        <f t="shared" si="35"/>
        <v>-211.86770428016416</v>
      </c>
      <c r="AB77" s="192">
        <f t="shared" si="36"/>
        <v>0.88229571984435329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1337</v>
      </c>
      <c r="G78" s="115">
        <f t="shared" si="37"/>
        <v>77185.009999999995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1590.0891972249788</v>
      </c>
      <c r="N78" s="99">
        <f t="shared" si="31"/>
        <v>72.276781692044494</v>
      </c>
      <c r="O78" s="101">
        <f t="shared" si="32"/>
        <v>0</v>
      </c>
      <c r="P78" s="102">
        <f t="shared" si="33"/>
        <v>-9.5414001261373187</v>
      </c>
      <c r="Q78" s="103">
        <f t="shared" si="34"/>
        <v>0.88338288734721049</v>
      </c>
      <c r="R78" s="273"/>
      <c r="S78" s="1">
        <v>0.55625000000000002</v>
      </c>
      <c r="T78" s="2">
        <v>0.59128472222222217</v>
      </c>
      <c r="U78" s="104">
        <v>4.7333333333333272</v>
      </c>
      <c r="V78" s="105">
        <v>50.449999999999889</v>
      </c>
      <c r="W78" s="106"/>
      <c r="X78" s="107"/>
      <c r="Y78" s="265"/>
      <c r="Z78" s="266"/>
      <c r="AA78" s="191">
        <f t="shared" si="35"/>
        <v>-209.91080277502124</v>
      </c>
      <c r="AB78" s="192">
        <f t="shared" si="36"/>
        <v>0.88338288734721038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2645.8895664061097</v>
      </c>
      <c r="N89" s="139">
        <f t="shared" ref="N89:N94" si="43">M89/L89</f>
        <v>129.06778372712731</v>
      </c>
      <c r="O89" s="140">
        <f t="shared" ref="O89:O94" si="44">L89-I89</f>
        <v>0</v>
      </c>
      <c r="P89" s="141">
        <f t="shared" ref="P89:P94" si="45">N89-K89</f>
        <v>-17.273679687506842</v>
      </c>
      <c r="Q89" s="142">
        <f t="shared" ref="Q89:Q94" si="46">N89/K89</f>
        <v>0.88196318880203661</v>
      </c>
      <c r="R89" s="274"/>
      <c r="S89" s="143">
        <f>S73</f>
        <v>0.25018518518518518</v>
      </c>
      <c r="T89" s="144">
        <f>INDEX(T73:T88,COUNTA(T73:T88))</f>
        <v>0.59128472222222217</v>
      </c>
      <c r="U89" s="145"/>
      <c r="V89" s="156"/>
      <c r="W89" s="135"/>
      <c r="X89" s="139"/>
      <c r="Y89" s="261"/>
      <c r="Z89" s="262"/>
      <c r="AA89" s="157">
        <f t="shared" ref="AA89:AA94" si="47">M89-J89</f>
        <v>-354.11043359389032</v>
      </c>
      <c r="AB89" s="142">
        <f t="shared" ref="AB89:AB94" si="48">M89/J89</f>
        <v>0.88196318880203661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1538</v>
      </c>
      <c r="G90" s="159">
        <f t="shared" ref="G90:G94" si="49">E90*F90</f>
        <v>52645.74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2604.3273753527756</v>
      </c>
      <c r="N90" s="163">
        <f t="shared" si="43"/>
        <v>162.77046095954847</v>
      </c>
      <c r="O90" s="165">
        <f t="shared" si="44"/>
        <v>0</v>
      </c>
      <c r="P90" s="166">
        <f t="shared" si="45"/>
        <v>-24.729539040451527</v>
      </c>
      <c r="Q90" s="152">
        <f t="shared" si="46"/>
        <v>0.86810912511759186</v>
      </c>
      <c r="R90" s="272">
        <f>Q106</f>
        <v>0.87414248498110148</v>
      </c>
      <c r="S90" s="167">
        <v>0.25</v>
      </c>
      <c r="T90" s="168">
        <v>0.27460648148148148</v>
      </c>
      <c r="U90" s="169"/>
      <c r="V90" s="170">
        <v>35.43333333333333</v>
      </c>
      <c r="W90" s="173"/>
      <c r="X90" s="151"/>
      <c r="Y90" s="275"/>
      <c r="Z90" s="276"/>
      <c r="AA90" s="109">
        <f t="shared" si="47"/>
        <v>-395.67262464722444</v>
      </c>
      <c r="AB90" s="152">
        <f t="shared" si="48"/>
        <v>0.86810912511759186</v>
      </c>
      <c r="AC90" s="277">
        <f>AB106</f>
        <v>0.87414248498110148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1268</v>
      </c>
      <c r="G91" s="95">
        <f t="shared" si="49"/>
        <v>44088.36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2605.4794520547939</v>
      </c>
      <c r="N91" s="99">
        <f t="shared" si="43"/>
        <v>236.86176836861762</v>
      </c>
      <c r="O91" s="101">
        <f t="shared" si="44"/>
        <v>0</v>
      </c>
      <c r="P91" s="102">
        <f t="shared" si="45"/>
        <v>-35.86550435865513</v>
      </c>
      <c r="Q91" s="103">
        <f t="shared" si="46"/>
        <v>0.86849315068493116</v>
      </c>
      <c r="R91" s="273"/>
      <c r="S91" s="1">
        <v>0.27847222222222223</v>
      </c>
      <c r="T91" s="2">
        <v>0.29875000000000002</v>
      </c>
      <c r="U91" s="104">
        <v>5.5666666666666842</v>
      </c>
      <c r="V91" s="105">
        <v>29.20000000000001</v>
      </c>
      <c r="W91" s="106"/>
      <c r="X91" s="107"/>
      <c r="Y91" s="265"/>
      <c r="Z91" s="266"/>
      <c r="AA91" s="111">
        <f t="shared" si="47"/>
        <v>-394.52054794520609</v>
      </c>
      <c r="AB91" s="103">
        <f t="shared" si="48"/>
        <v>0.86849315068493127</v>
      </c>
      <c r="AC91" s="278"/>
    </row>
    <row r="92" spans="1:29" ht="15.75" customHeight="1">
      <c r="A92" s="268"/>
      <c r="B92" s="92" t="s">
        <v>158</v>
      </c>
      <c r="C92" s="263" t="s">
        <v>220</v>
      </c>
      <c r="D92" s="264"/>
      <c r="E92" s="93">
        <v>42.93</v>
      </c>
      <c r="F92" s="94">
        <v>1020</v>
      </c>
      <c r="G92" s="95">
        <f t="shared" si="49"/>
        <v>43788.6</v>
      </c>
      <c r="H92" s="96"/>
      <c r="I92" s="97">
        <v>15</v>
      </c>
      <c r="J92" s="98">
        <v>3600</v>
      </c>
      <c r="K92" s="99">
        <f t="shared" si="39"/>
        <v>240</v>
      </c>
      <c r="L92" s="100">
        <v>15</v>
      </c>
      <c r="M92" s="98">
        <f>F92/V92*60</f>
        <v>3096.1214165261385</v>
      </c>
      <c r="N92" s="99">
        <f t="shared" si="43"/>
        <v>206.4080944350759</v>
      </c>
      <c r="O92" s="101">
        <f t="shared" si="44"/>
        <v>0</v>
      </c>
      <c r="P92" s="102">
        <f t="shared" si="45"/>
        <v>-33.591905564924105</v>
      </c>
      <c r="Q92" s="103">
        <f t="shared" si="46"/>
        <v>0.8600337268128162</v>
      </c>
      <c r="R92" s="273"/>
      <c r="S92" s="1">
        <v>0.32377314814814817</v>
      </c>
      <c r="T92" s="2">
        <v>0.33750000000000002</v>
      </c>
      <c r="U92" s="104">
        <v>5.8000000000000274</v>
      </c>
      <c r="V92" s="105">
        <v>19.766666666666666</v>
      </c>
      <c r="W92" s="106"/>
      <c r="X92" s="107"/>
      <c r="Y92" s="265"/>
      <c r="Z92" s="266"/>
      <c r="AA92" s="111">
        <f t="shared" si="47"/>
        <v>-503.87858347386145</v>
      </c>
      <c r="AB92" s="103">
        <f t="shared" si="48"/>
        <v>0.86003372681281631</v>
      </c>
      <c r="AC92" s="278"/>
    </row>
    <row r="93" spans="1:29" ht="15.75" customHeight="1">
      <c r="A93" s="268"/>
      <c r="B93" s="92" t="s">
        <v>158</v>
      </c>
      <c r="C93" s="263" t="s">
        <v>183</v>
      </c>
      <c r="D93" s="264"/>
      <c r="E93" s="93">
        <v>35.83</v>
      </c>
      <c r="F93" s="94">
        <v>4442</v>
      </c>
      <c r="G93" s="95">
        <f t="shared" si="49"/>
        <v>159156.85999999999</v>
      </c>
      <c r="H93" s="113"/>
      <c r="I93" s="97">
        <v>12</v>
      </c>
      <c r="J93" s="98">
        <v>3273</v>
      </c>
      <c r="K93" s="99">
        <f t="shared" si="39"/>
        <v>272.75</v>
      </c>
      <c r="L93" s="114">
        <v>12</v>
      </c>
      <c r="M93" s="98">
        <f>F93/V93*60</f>
        <v>2905.905869525714</v>
      </c>
      <c r="N93" s="99">
        <f t="shared" si="43"/>
        <v>242.15882246047616</v>
      </c>
      <c r="O93" s="101">
        <f t="shared" si="44"/>
        <v>0</v>
      </c>
      <c r="P93" s="102">
        <f t="shared" si="45"/>
        <v>-30.591177539523841</v>
      </c>
      <c r="Q93" s="103">
        <f t="shared" si="46"/>
        <v>0.887841695547117</v>
      </c>
      <c r="R93" s="273"/>
      <c r="S93" s="1">
        <v>0.3411689814814815</v>
      </c>
      <c r="T93" s="2">
        <v>0.40486111111111112</v>
      </c>
      <c r="U93" s="104">
        <v>5.2833333333333332</v>
      </c>
      <c r="V93" s="105">
        <v>91.71666666666664</v>
      </c>
      <c r="W93" s="106"/>
      <c r="X93" s="107"/>
      <c r="Y93" s="265"/>
      <c r="Z93" s="266"/>
      <c r="AA93" s="111">
        <f t="shared" si="47"/>
        <v>-367.09413047428598</v>
      </c>
      <c r="AB93" s="103">
        <f t="shared" si="48"/>
        <v>0.887841695547117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2998</v>
      </c>
      <c r="G94" s="115">
        <f t="shared" si="49"/>
        <v>109157.18</v>
      </c>
      <c r="H94" s="116"/>
      <c r="I94" s="97">
        <v>11</v>
      </c>
      <c r="J94" s="98">
        <v>3273</v>
      </c>
      <c r="K94" s="99">
        <f t="shared" si="39"/>
        <v>297.54545454545456</v>
      </c>
      <c r="L94" s="100">
        <v>11</v>
      </c>
      <c r="M94" s="98">
        <f>F94/V94*60</f>
        <v>2902.0704490454427</v>
      </c>
      <c r="N94" s="99">
        <f t="shared" si="43"/>
        <v>263.82458627685844</v>
      </c>
      <c r="O94" s="101">
        <f t="shared" si="44"/>
        <v>0</v>
      </c>
      <c r="P94" s="102">
        <f t="shared" si="45"/>
        <v>-33.720868268596121</v>
      </c>
      <c r="Q94" s="103">
        <f t="shared" si="46"/>
        <v>0.88666985916451047</v>
      </c>
      <c r="R94" s="273"/>
      <c r="S94" s="1">
        <v>0.40834490740740742</v>
      </c>
      <c r="T94" s="2">
        <v>0.4513888888888889</v>
      </c>
      <c r="U94" s="104">
        <v>5.0166666666666782</v>
      </c>
      <c r="V94" s="105">
        <v>61.98333333333332</v>
      </c>
      <c r="W94" s="106"/>
      <c r="X94" s="107"/>
      <c r="Y94" s="265"/>
      <c r="Z94" s="266"/>
      <c r="AA94" s="111">
        <f t="shared" si="47"/>
        <v>-370.92955095455727</v>
      </c>
      <c r="AB94" s="103">
        <f t="shared" si="48"/>
        <v>0.88666985916451047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</v>
      </c>
      <c r="M106" s="138">
        <f t="shared" si="52"/>
        <v>2822.7809125009726</v>
      </c>
      <c r="N106" s="139">
        <f>M106/L106</f>
        <v>217.13699326930558</v>
      </c>
      <c r="O106" s="140">
        <f>L106-I106</f>
        <v>0</v>
      </c>
      <c r="P106" s="141">
        <f>N106-K106</f>
        <v>-31.2630067306944</v>
      </c>
      <c r="Q106" s="142">
        <f>N106/K106</f>
        <v>0.87414248498110148</v>
      </c>
      <c r="R106" s="274"/>
      <c r="S106" s="143">
        <f>S90</f>
        <v>0.25</v>
      </c>
      <c r="T106" s="144">
        <f>INDEX(T90:T105,COUNTA(T90:T105))</f>
        <v>0.4513888888888889</v>
      </c>
      <c r="U106" s="145"/>
      <c r="V106" s="156"/>
      <c r="W106" s="135"/>
      <c r="X106" s="139"/>
      <c r="Y106" s="261"/>
      <c r="Z106" s="262"/>
      <c r="AA106" s="157">
        <f>M106-J106</f>
        <v>-406.41908749902723</v>
      </c>
      <c r="AB106" s="142">
        <f>M106/J106</f>
        <v>0.87414248498110148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747</v>
      </c>
      <c r="G107" s="159">
        <f t="shared" ref="G107:G110" si="53">E107*F107</f>
        <v>19892.61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2866.9509594882693</v>
      </c>
      <c r="N107" s="163">
        <f>M107/L107</f>
        <v>477.82515991471155</v>
      </c>
      <c r="O107" s="165">
        <f>L107-I107</f>
        <v>0</v>
      </c>
      <c r="P107" s="166">
        <f>N107-K107</f>
        <v>-67.674840085288452</v>
      </c>
      <c r="Q107" s="152">
        <f>N107/K107</f>
        <v>0.87593979819378831</v>
      </c>
      <c r="R107" s="272">
        <f>Q123</f>
        <v>0.89818533199680362</v>
      </c>
      <c r="S107" s="193">
        <v>0.25025462962962963</v>
      </c>
      <c r="T107" s="194">
        <v>0.26111111111111113</v>
      </c>
      <c r="U107" s="169"/>
      <c r="V107" s="170">
        <v>15.633333333333352</v>
      </c>
      <c r="W107" s="168"/>
      <c r="X107" s="171"/>
      <c r="Y107" s="275"/>
      <c r="Z107" s="276"/>
      <c r="AA107" s="109">
        <f>M107-J107</f>
        <v>-406.04904051173071</v>
      </c>
      <c r="AB107" s="152">
        <f>M107/J107</f>
        <v>0.87593979819378831</v>
      </c>
      <c r="AC107" s="277">
        <f>AB123</f>
        <v>0.89818533199680362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643</v>
      </c>
      <c r="G108" s="95">
        <f t="shared" si="53"/>
        <v>12930.73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3251.1235955056281</v>
      </c>
      <c r="N108" s="99">
        <f>M108/L108</f>
        <v>541.85393258427132</v>
      </c>
      <c r="O108" s="101">
        <f>L108-I108</f>
        <v>0</v>
      </c>
      <c r="P108" s="102">
        <f>N108-K108</f>
        <v>-58.14606741572868</v>
      </c>
      <c r="Q108" s="103">
        <f>N108/K108</f>
        <v>0.90308988764045217</v>
      </c>
      <c r="R108" s="273"/>
      <c r="S108" s="1">
        <v>0.26467592592592593</v>
      </c>
      <c r="T108" s="2">
        <v>0.27291666666666664</v>
      </c>
      <c r="U108" s="104">
        <v>5.1333333333333098</v>
      </c>
      <c r="V108" s="105">
        <v>11.86666666666663</v>
      </c>
      <c r="W108" s="106"/>
      <c r="X108" s="113"/>
      <c r="Y108" s="265"/>
      <c r="Z108" s="266"/>
      <c r="AA108" s="111">
        <f>M108-J108</f>
        <v>-348.87640449437185</v>
      </c>
      <c r="AB108" s="103">
        <f>M108/J108</f>
        <v>0.90308988764045228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1487</v>
      </c>
      <c r="G109" s="95">
        <f t="shared" si="53"/>
        <v>36773.51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3260.1705237515243</v>
      </c>
      <c r="N109" s="99">
        <f>M109/L109</f>
        <v>543.36175395858743</v>
      </c>
      <c r="O109" s="101">
        <f>L109-I109</f>
        <v>0</v>
      </c>
      <c r="P109" s="102">
        <f>N109-K109</f>
        <v>-56.638246041412572</v>
      </c>
      <c r="Q109" s="103">
        <f>N109/K109</f>
        <v>0.90560292326431235</v>
      </c>
      <c r="R109" s="273"/>
      <c r="S109" s="1">
        <v>0.27777777777777779</v>
      </c>
      <c r="T109" s="2">
        <v>0.29678240740740741</v>
      </c>
      <c r="U109" s="104">
        <v>7.0000000000000551</v>
      </c>
      <c r="V109" s="105">
        <v>27.366666666666653</v>
      </c>
      <c r="W109" s="106"/>
      <c r="X109" s="107"/>
      <c r="Y109" s="265"/>
      <c r="Z109" s="266"/>
      <c r="AA109" s="111">
        <f>M109-J109</f>
        <v>-339.82947624847566</v>
      </c>
      <c r="AB109" s="103">
        <f>M109/J109</f>
        <v>0.90560292326431235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1399</v>
      </c>
      <c r="G110" s="95">
        <f t="shared" si="53"/>
        <v>34597.270000000004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3261.9170984455959</v>
      </c>
      <c r="N110" s="99">
        <f>M110/L110</f>
        <v>543.65284974093265</v>
      </c>
      <c r="O110" s="101">
        <f>L110-I110</f>
        <v>0</v>
      </c>
      <c r="P110" s="102">
        <f>N110-K110</f>
        <v>-56.347150259067348</v>
      </c>
      <c r="Q110" s="103">
        <f>N110/K110</f>
        <v>0.9060880829015544</v>
      </c>
      <c r="R110" s="273"/>
      <c r="S110" s="1">
        <v>0.30157407407407405</v>
      </c>
      <c r="T110" s="2">
        <v>0.31944444444444442</v>
      </c>
      <c r="U110" s="104">
        <v>6.8999999999999595</v>
      </c>
      <c r="V110" s="105">
        <v>25.733333333333334</v>
      </c>
      <c r="W110" s="106"/>
      <c r="X110" s="113"/>
      <c r="Y110" s="265"/>
      <c r="Z110" s="266"/>
      <c r="AA110" s="111">
        <f>M110-J110</f>
        <v>-338.08290155440409</v>
      </c>
      <c r="AB110" s="103">
        <f>M110/J110</f>
        <v>0.9060880829015544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3518.25</v>
      </c>
      <c r="K123" s="139">
        <f t="shared" ref="K123" si="55">J123/I123</f>
        <v>586.375</v>
      </c>
      <c r="L123" s="137">
        <f t="shared" ref="L123:M123" si="56">AVERAGE(L107:L122)</f>
        <v>6</v>
      </c>
      <c r="M123" s="138">
        <f t="shared" si="56"/>
        <v>3160.0405442977544</v>
      </c>
      <c r="N123" s="139">
        <f>M123/L123</f>
        <v>526.67342404962574</v>
      </c>
      <c r="O123" s="140">
        <f>L123-I123</f>
        <v>0</v>
      </c>
      <c r="P123" s="141">
        <f>N123-K123</f>
        <v>-59.701575950374263</v>
      </c>
      <c r="Q123" s="142">
        <f>N123/K123</f>
        <v>0.89818533199680362</v>
      </c>
      <c r="R123" s="274"/>
      <c r="S123" s="143">
        <f>S107</f>
        <v>0.25025462962962963</v>
      </c>
      <c r="T123" s="144">
        <f>INDEX(T107:T122,COUNTA(T107:T122))</f>
        <v>0.31944444444444442</v>
      </c>
      <c r="U123" s="145"/>
      <c r="V123" s="156"/>
      <c r="W123" s="135"/>
      <c r="X123" s="139"/>
      <c r="Y123" s="261"/>
      <c r="Z123" s="262"/>
      <c r="AA123" s="157">
        <f>M123-J123</f>
        <v>-358.20945570224558</v>
      </c>
      <c r="AB123" s="142">
        <f>M123/J123</f>
        <v>0.89818533199680362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3186</v>
      </c>
      <c r="G124" s="159">
        <f t="shared" ref="G124:G126" si="57">E124*F124</f>
        <v>182557.8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21</v>
      </c>
      <c r="M124" s="162">
        <f>F124/V124*60</f>
        <v>1765.0969529085876</v>
      </c>
      <c r="N124" s="163">
        <f>M124/L124</f>
        <v>84.052235852789892</v>
      </c>
      <c r="O124" s="165">
        <f>L124-I124</f>
        <v>0</v>
      </c>
      <c r="P124" s="166">
        <f>N124-K124</f>
        <v>-11.185859385305349</v>
      </c>
      <c r="Q124" s="152">
        <f>N124/K124</f>
        <v>0.8825484764542938</v>
      </c>
      <c r="R124" s="272">
        <f>Q140</f>
        <v>0.88187025800179974</v>
      </c>
      <c r="S124" s="167">
        <v>0.70833333333333337</v>
      </c>
      <c r="T124" s="168">
        <v>0.78354166666666669</v>
      </c>
      <c r="U124" s="169"/>
      <c r="V124" s="170">
        <v>108.29999999999998</v>
      </c>
      <c r="W124" s="87"/>
      <c r="X124" s="88"/>
      <c r="Y124" s="275"/>
      <c r="Z124" s="276"/>
      <c r="AA124" s="109">
        <f>M124-J124</f>
        <v>-234.90304709141242</v>
      </c>
      <c r="AB124" s="152">
        <f>M124/J124</f>
        <v>0.8825484764542938</v>
      </c>
      <c r="AC124" s="352">
        <f>AB140</f>
        <v>0.88187025800179974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1407</v>
      </c>
      <c r="G125" s="95">
        <f t="shared" si="57"/>
        <v>71292.69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1763.6490250696411</v>
      </c>
      <c r="N125" s="99">
        <f>M125/L125</f>
        <v>88.182451253482057</v>
      </c>
      <c r="O125" s="101">
        <f>L125-I125</f>
        <v>0</v>
      </c>
      <c r="P125" s="102">
        <f>N125-K125</f>
        <v>-11.817548746517943</v>
      </c>
      <c r="Q125" s="103">
        <f>N125/K125</f>
        <v>0.88182451253482053</v>
      </c>
      <c r="R125" s="273"/>
      <c r="S125" s="1">
        <v>0.78828703703703706</v>
      </c>
      <c r="T125" s="2">
        <v>0.82152777777777775</v>
      </c>
      <c r="U125" s="104">
        <v>6.8333333333333357</v>
      </c>
      <c r="V125" s="105">
        <v>47.866666666666582</v>
      </c>
      <c r="W125" s="106"/>
      <c r="X125" s="107"/>
      <c r="Y125" s="265"/>
      <c r="Z125" s="266"/>
      <c r="AA125" s="111">
        <f>M125-J125</f>
        <v>-236.35097493035892</v>
      </c>
      <c r="AB125" s="103">
        <f>M125/J125</f>
        <v>0.88182451253482053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1503</v>
      </c>
      <c r="G126" s="95">
        <f t="shared" si="57"/>
        <v>66582.899999999994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1762.4755700325695</v>
      </c>
      <c r="N126" s="99">
        <f>M126/L126</f>
        <v>103.67503353132761</v>
      </c>
      <c r="O126" s="101">
        <f>L126-I126</f>
        <v>0</v>
      </c>
      <c r="P126" s="102">
        <f>N126-K126</f>
        <v>-13.972025292201792</v>
      </c>
      <c r="Q126" s="103">
        <f>N126/K126</f>
        <v>0.8812377850162848</v>
      </c>
      <c r="R126" s="273"/>
      <c r="S126" s="1">
        <v>0.8256944444444444</v>
      </c>
      <c r="T126" s="2">
        <v>0.86122685185185188</v>
      </c>
      <c r="U126" s="104">
        <v>5.9999999999999787</v>
      </c>
      <c r="V126" s="105">
        <v>51.166666666666778</v>
      </c>
      <c r="W126" s="106"/>
      <c r="X126" s="107"/>
      <c r="Y126" s="265"/>
      <c r="Z126" s="266"/>
      <c r="AA126" s="111">
        <f>M126-J126</f>
        <v>-237.52442996743048</v>
      </c>
      <c r="AB126" s="103">
        <f>M126/J126</f>
        <v>0.8812377850162848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19.333333333333332</v>
      </c>
      <c r="J140" s="138">
        <f t="shared" si="59"/>
        <v>2000</v>
      </c>
      <c r="K140" s="139">
        <f t="shared" ref="K140" si="60">J140/I140</f>
        <v>103.44827586206897</v>
      </c>
      <c r="L140" s="137">
        <f t="shared" ref="L140:M140" si="61">AVERAGE(L124:L139)</f>
        <v>19.333333333333332</v>
      </c>
      <c r="M140" s="138">
        <f t="shared" si="61"/>
        <v>1763.7405160035994</v>
      </c>
      <c r="N140" s="139">
        <f>M140/L140</f>
        <v>91.227957724324114</v>
      </c>
      <c r="O140" s="140">
        <f>L140-I140</f>
        <v>0</v>
      </c>
      <c r="P140" s="141">
        <f>N140-K140</f>
        <v>-12.220318137744854</v>
      </c>
      <c r="Q140" s="142">
        <f>N140/K140</f>
        <v>0.88187025800179974</v>
      </c>
      <c r="R140" s="274"/>
      <c r="S140" s="143">
        <f>S124</f>
        <v>0.70833333333333337</v>
      </c>
      <c r="T140" s="144">
        <f>INDEX(T124:T139,COUNTA(T124:T139))</f>
        <v>0.86122685185185188</v>
      </c>
      <c r="U140" s="145"/>
      <c r="V140" s="156"/>
      <c r="W140" s="188"/>
      <c r="X140" s="189"/>
      <c r="Y140" s="261"/>
      <c r="Z140" s="262"/>
      <c r="AA140" s="157">
        <f>M140-J140</f>
        <v>-236.2594839964006</v>
      </c>
      <c r="AB140" s="142">
        <f>M140/J140</f>
        <v>0.88187025800179974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2109</v>
      </c>
      <c r="G141" s="159">
        <f t="shared" ref="G141:G143" si="62">E141*F141</f>
        <v>119770.11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1763.6236933797902</v>
      </c>
      <c r="N141" s="163">
        <f>M141/L141</f>
        <v>76.679291016512622</v>
      </c>
      <c r="O141" s="165">
        <f>L141-I141</f>
        <v>0</v>
      </c>
      <c r="P141" s="166">
        <f>N141-K141</f>
        <v>-10.277230722617816</v>
      </c>
      <c r="Q141" s="152">
        <f>N141/K141</f>
        <v>0.8818118466898951</v>
      </c>
      <c r="R141" s="272">
        <f>Q157</f>
        <v>0.88229652775347223</v>
      </c>
      <c r="S141" s="167">
        <v>0.7085069444444444</v>
      </c>
      <c r="T141" s="168">
        <v>0.7583333333333333</v>
      </c>
      <c r="U141" s="169"/>
      <c r="V141" s="170">
        <v>71.750000000000028</v>
      </c>
      <c r="W141" s="168"/>
      <c r="X141" s="171"/>
      <c r="Y141" s="275"/>
      <c r="Z141" s="276"/>
      <c r="AA141" s="109">
        <f>M141-J141</f>
        <v>-236.37630662020979</v>
      </c>
      <c r="AB141" s="152">
        <f>M141/J141</f>
        <v>0.8818118466898951</v>
      </c>
      <c r="AC141" s="277">
        <f>AB157</f>
        <v>0.88229652775347223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1657</v>
      </c>
      <c r="G142" s="95">
        <f t="shared" si="62"/>
        <v>94233.59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1763.8083973979906</v>
      </c>
      <c r="N142" s="99">
        <f>M142/L142</f>
        <v>76.687321625999587</v>
      </c>
      <c r="O142" s="101">
        <f>L142-I142</f>
        <v>0</v>
      </c>
      <c r="P142" s="102">
        <f>N142-K142</f>
        <v>-10.26920011313085</v>
      </c>
      <c r="Q142" s="103">
        <f>N142/K142</f>
        <v>0.88190419869899528</v>
      </c>
      <c r="R142" s="273"/>
      <c r="S142" s="1">
        <v>0.76250000000000007</v>
      </c>
      <c r="T142" s="2">
        <v>0.80164351851851856</v>
      </c>
      <c r="U142" s="104">
        <v>6.0000000000001386</v>
      </c>
      <c r="V142" s="105">
        <v>56.366666666666632</v>
      </c>
      <c r="W142" s="106"/>
      <c r="X142" s="107"/>
      <c r="Y142" s="265"/>
      <c r="Z142" s="266"/>
      <c r="AA142" s="111">
        <f>M142-J142</f>
        <v>-236.19160260200943</v>
      </c>
      <c r="AB142" s="103">
        <f>M142/J142</f>
        <v>0.88190419869899528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2047</v>
      </c>
      <c r="G143" s="95">
        <f t="shared" si="62"/>
        <v>97437.2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1766.3470757430518</v>
      </c>
      <c r="N143" s="99">
        <f>M143/L143</f>
        <v>76.797698945350078</v>
      </c>
      <c r="O143" s="101">
        <f>L143-I143</f>
        <v>0</v>
      </c>
      <c r="P143" s="102">
        <f>N143-K143</f>
        <v>-10.158822793780359</v>
      </c>
      <c r="Q143" s="103">
        <f>N143/K143</f>
        <v>0.88317353787152586</v>
      </c>
      <c r="R143" s="273"/>
      <c r="S143" s="1">
        <v>0.80657407407407411</v>
      </c>
      <c r="T143" s="2">
        <v>0.85486111111111107</v>
      </c>
      <c r="U143" s="104">
        <v>7.0999999999999908</v>
      </c>
      <c r="V143" s="105">
        <v>69.533333333333218</v>
      </c>
      <c r="W143" s="106"/>
      <c r="X143" s="107"/>
      <c r="Y143" s="265"/>
      <c r="Z143" s="266"/>
      <c r="AA143" s="111">
        <f>M143-J143</f>
        <v>-233.65292425694815</v>
      </c>
      <c r="AB143" s="103">
        <f>M143/J143</f>
        <v>0.88317353787152597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4">AVERAGE(I141:I156)</f>
        <v>23</v>
      </c>
      <c r="J157" s="138">
        <f t="shared" si="64"/>
        <v>2000</v>
      </c>
      <c r="K157" s="139">
        <f t="shared" ref="K157" si="65">J157/I157</f>
        <v>86.956521739130437</v>
      </c>
      <c r="L157" s="137">
        <f t="shared" ref="L157:M157" si="66">AVERAGE(L141:L156)</f>
        <v>23</v>
      </c>
      <c r="M157" s="138">
        <f t="shared" si="66"/>
        <v>1764.5930555069444</v>
      </c>
      <c r="N157" s="139">
        <f>M157/L157</f>
        <v>76.72143719595411</v>
      </c>
      <c r="O157" s="140">
        <f>L157-I157</f>
        <v>0</v>
      </c>
      <c r="P157" s="141">
        <f>N157-K157</f>
        <v>-10.235084543176328</v>
      </c>
      <c r="Q157" s="142">
        <f>N157/K157</f>
        <v>0.88229652775347223</v>
      </c>
      <c r="R157" s="274"/>
      <c r="S157" s="143">
        <f>S141</f>
        <v>0.7085069444444444</v>
      </c>
      <c r="T157" s="144">
        <f>INDEX(T141:T156,COUNTA(T141:T156))</f>
        <v>0.85486111111111107</v>
      </c>
      <c r="U157" s="145"/>
      <c r="V157" s="156"/>
      <c r="W157" s="135"/>
      <c r="X157" s="139"/>
      <c r="Y157" s="261"/>
      <c r="Z157" s="262"/>
      <c r="AA157" s="157">
        <f>M157-J157</f>
        <v>-235.40694449305556</v>
      </c>
      <c r="AB157" s="142">
        <f>M157/J157</f>
        <v>0.88229652775347223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53" priority="3" operator="greaterThan">
      <formula>0</formula>
    </cfRule>
  </conditionalFormatting>
  <conditionalFormatting sqref="P5:P157 AA5:AA157">
    <cfRule type="cellIs" dxfId="452" priority="6" operator="lessThan">
      <formula>0</formula>
    </cfRule>
  </conditionalFormatting>
  <conditionalFormatting sqref="Q5:Q157 AB5:AB157">
    <cfRule type="cellIs" dxfId="451" priority="4" operator="greaterThan">
      <formula>1</formula>
    </cfRule>
    <cfRule type="cellIs" dxfId="450" priority="5" operator="lessThan">
      <formula>0.8</formula>
    </cfRule>
  </conditionalFormatting>
  <conditionalFormatting sqref="R5:R157 AC124">
    <cfRule type="cellIs" dxfId="449" priority="7" operator="lessThan">
      <formula>0.8</formula>
    </cfRule>
  </conditionalFormatting>
  <conditionalFormatting sqref="AC5:AC22 AC56:AC91">
    <cfRule type="cellIs" dxfId="448" priority="9" operator="lessThan">
      <formula>0.8</formula>
    </cfRule>
  </conditionalFormatting>
  <conditionalFormatting sqref="AC39">
    <cfRule type="cellIs" dxfId="447" priority="12" operator="lessThan">
      <formula>0.8</formula>
    </cfRule>
  </conditionalFormatting>
  <conditionalFormatting sqref="AC54">
    <cfRule type="cellIs" dxfId="446" priority="11" operator="lessThan">
      <formula>0.8</formula>
    </cfRule>
  </conditionalFormatting>
  <conditionalFormatting sqref="AC97:AC105">
    <cfRule type="cellIs" dxfId="445" priority="10" operator="lessThan">
      <formula>0.8</formula>
    </cfRule>
  </conditionalFormatting>
  <conditionalFormatting sqref="AC107:AC112">
    <cfRule type="cellIs" dxfId="444" priority="8" operator="lessThan">
      <formula>0.8</formula>
    </cfRule>
  </conditionalFormatting>
  <conditionalFormatting sqref="AC139">
    <cfRule type="cellIs" dxfId="443" priority="2" operator="lessThan">
      <formula>0.8</formula>
    </cfRule>
  </conditionalFormatting>
  <conditionalFormatting sqref="AC141:AC157">
    <cfRule type="cellIs" dxfId="442" priority="1" operator="lessThan">
      <formula>0.8</formula>
    </cfRule>
  </conditionalFormatting>
  <dataValidations count="1">
    <dataValidation type="list" allowBlank="1" showInputMessage="1" showErrorMessage="1" sqref="Y5:Z157" xr:uid="{0C388914-E9C5-4CC6-AC2D-35D75BDE4967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506E-72B8-4E41-A48B-367FE713423C}">
  <sheetPr>
    <tabColor theme="8" tint="0.59999389629810485"/>
  </sheetPr>
  <dimension ref="B1:AR36"/>
  <sheetViews>
    <sheetView zoomScale="70" zoomScaleNormal="70" workbookViewId="0">
      <selection activeCell="U36" sqref="U3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255</v>
      </c>
      <c r="D3" s="249"/>
      <c r="E3" s="7" t="s">
        <v>2</v>
      </c>
      <c r="F3" s="250">
        <f>'1017(18度C)'!D1+'1017(4度C)'!D1</f>
        <v>193551</v>
      </c>
      <c r="G3" s="251"/>
      <c r="H3" s="7" t="s">
        <v>3</v>
      </c>
      <c r="I3" s="252">
        <f>'1017(18度C)'!F1+'1017(4度C)'!F1</f>
        <v>6008294.209999999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477.65060890508909</v>
      </c>
      <c r="F6" s="227" t="e">
        <f>AVERAGE(#REF!,D13:K13)</f>
        <v>#REF!</v>
      </c>
      <c r="G6" s="228">
        <f>AVERAGE(D13:K13)</f>
        <v>192.5064759832498</v>
      </c>
      <c r="H6" s="229"/>
      <c r="I6" s="228">
        <f>AVERAGE(L13:O13)</f>
        <v>95.202398800599696</v>
      </c>
      <c r="J6" s="229"/>
      <c r="K6" s="228">
        <f>AVERAGE(D27:O27)</f>
        <v>633.40513681028892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419.62058340675361</v>
      </c>
      <c r="F7" s="231" t="e">
        <f>AVERAGE(#REF!,D14:K14)</f>
        <v>#REF!</v>
      </c>
      <c r="G7" s="218">
        <f>AVERAGE(D14:K14)</f>
        <v>170.88717445911877</v>
      </c>
      <c r="H7" s="219"/>
      <c r="I7" s="218">
        <f>AVERAGE(L14:O14)</f>
        <v>83.968033858182793</v>
      </c>
      <c r="J7" s="219"/>
      <c r="K7" s="218">
        <f>AVERAGE(D28:O28)</f>
        <v>555.36523152650352</v>
      </c>
      <c r="L7" s="219"/>
      <c r="M7" s="218">
        <f>AVERAGE(P28:X28)</f>
        <v>684.91693876127101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0.87845388942715086</v>
      </c>
      <c r="F8" s="223" t="e">
        <f>AVERAGE(D15:K15,#REF!)</f>
        <v>#REF!</v>
      </c>
      <c r="G8" s="224">
        <f>AVERAGE(D15:K15)</f>
        <v>0.88289483458987761</v>
      </c>
      <c r="H8" s="225"/>
      <c r="I8" s="224">
        <f>AVERAGE(L15:O15)</f>
        <v>0.88201323190384906</v>
      </c>
      <c r="J8" s="225"/>
      <c r="K8" s="224">
        <f>AVERAGE(D29:O29)</f>
        <v>0.87463118853322774</v>
      </c>
      <c r="L8" s="225"/>
      <c r="M8" s="224">
        <f>AVERAGE(P29:X29)</f>
        <v>0.87692915063893062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84.95575221238937</v>
      </c>
      <c r="G13" s="24">
        <v>86.956521739130437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102.33089853809557</v>
      </c>
      <c r="E14" s="28">
        <v>70.189169075825063</v>
      </c>
      <c r="F14" s="28">
        <v>73.956973725415594</v>
      </c>
      <c r="G14" s="28">
        <v>76.717933850760076</v>
      </c>
      <c r="H14" s="28">
        <v>129.05784989681248</v>
      </c>
      <c r="I14" s="28">
        <v>217.11631270110362</v>
      </c>
      <c r="J14" s="28" t="s">
        <v>36</v>
      </c>
      <c r="K14" s="55">
        <v>526.84108342581897</v>
      </c>
      <c r="L14" s="27" t="s">
        <v>36</v>
      </c>
      <c r="M14" s="67" t="s">
        <v>36</v>
      </c>
      <c r="N14" s="28">
        <v>91.220899053003166</v>
      </c>
      <c r="O14" s="29">
        <v>76.715168663362405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0.88866306625188252</v>
      </c>
      <c r="E15" s="32">
        <f t="shared" si="0"/>
        <v>0.88438353035539574</v>
      </c>
      <c r="F15" s="32">
        <f t="shared" si="0"/>
        <v>0.87053521155957947</v>
      </c>
      <c r="G15" s="32">
        <f t="shared" si="0"/>
        <v>0.88225623928374086</v>
      </c>
      <c r="H15" s="32">
        <f t="shared" si="0"/>
        <v>0.88189530762821866</v>
      </c>
      <c r="I15" s="32">
        <f t="shared" si="0"/>
        <v>0.87405922987561857</v>
      </c>
      <c r="J15" s="32" t="s">
        <v>36</v>
      </c>
      <c r="K15" s="56">
        <f t="shared" ref="K15" si="1">K14/K13</f>
        <v>0.89847125717470722</v>
      </c>
      <c r="L15" s="31" t="s">
        <v>36</v>
      </c>
      <c r="M15" s="68" t="s">
        <v>36</v>
      </c>
      <c r="N15" s="32">
        <f t="shared" ref="N15:O15" si="2">N14/N13</f>
        <v>0.88180202417903053</v>
      </c>
      <c r="O15" s="33">
        <f t="shared" si="2"/>
        <v>0.88222443962866759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0.29174768518518518</v>
      </c>
      <c r="F16" s="2">
        <v>0.33333333333333331</v>
      </c>
      <c r="G16" s="2">
        <v>0.33344907407407409</v>
      </c>
      <c r="H16" s="2">
        <v>0.25004629629629632</v>
      </c>
      <c r="I16" s="2">
        <v>0.25011574074074072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0.52182870370370371</v>
      </c>
      <c r="E17" s="2">
        <v>0.60785879629629624</v>
      </c>
      <c r="F17" s="2">
        <v>0.67175925925925928</v>
      </c>
      <c r="G17" s="2">
        <v>0.61874999999999991</v>
      </c>
      <c r="H17" s="2">
        <v>0.59722222222222221</v>
      </c>
      <c r="I17" s="2">
        <v>0.44168981481481484</v>
      </c>
      <c r="J17" s="2" t="s">
        <v>36</v>
      </c>
      <c r="K17" s="3">
        <v>0.3167476851851852</v>
      </c>
      <c r="L17" s="1" t="s">
        <v>36</v>
      </c>
      <c r="M17" s="69" t="s">
        <v>36</v>
      </c>
      <c r="N17" s="2">
        <v>0.84236111111111112</v>
      </c>
      <c r="O17" s="4">
        <v>0.83472222222222225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22.6</v>
      </c>
      <c r="G18" s="35">
        <v>23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>
        <v>416.66666666666669</v>
      </c>
      <c r="J27" s="24" t="s">
        <v>36</v>
      </c>
      <c r="K27" s="24">
        <v>825</v>
      </c>
      <c r="L27" s="24" t="s">
        <v>36</v>
      </c>
      <c r="M27" s="24">
        <v>868.42105263157896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182.71849932454836</v>
      </c>
      <c r="E28" s="28" t="s">
        <v>36</v>
      </c>
      <c r="F28" s="28" t="s">
        <v>36</v>
      </c>
      <c r="G28" s="28">
        <v>284.96930722011109</v>
      </c>
      <c r="H28" s="28">
        <v>380.12559203371569</v>
      </c>
      <c r="I28" s="28">
        <v>359.18367346938788</v>
      </c>
      <c r="J28" s="28" t="s">
        <v>36</v>
      </c>
      <c r="K28" s="28">
        <v>735.27019174898362</v>
      </c>
      <c r="L28" s="28" t="s">
        <v>36</v>
      </c>
      <c r="M28" s="28">
        <v>768.52394112286208</v>
      </c>
      <c r="N28" s="28">
        <v>995.67963240701965</v>
      </c>
      <c r="O28" s="28">
        <v>736.45101488539967</v>
      </c>
      <c r="P28" s="27">
        <v>245.25274563839255</v>
      </c>
      <c r="Q28" s="28" t="s">
        <v>36</v>
      </c>
      <c r="R28" s="28" t="s">
        <v>36</v>
      </c>
      <c r="S28" s="28" t="s">
        <v>36</v>
      </c>
      <c r="T28" s="28">
        <v>741.25131808614776</v>
      </c>
      <c r="U28" s="28" t="s">
        <v>36</v>
      </c>
      <c r="V28" s="28">
        <v>675.99905369026317</v>
      </c>
      <c r="W28" s="28">
        <v>853.67241254599526</v>
      </c>
      <c r="X28" s="29">
        <v>908.40916384555635</v>
      </c>
    </row>
    <row r="29" spans="2:44" ht="40.15" customHeight="1">
      <c r="B29" s="206"/>
      <c r="C29" s="30" t="s">
        <v>38</v>
      </c>
      <c r="D29" s="32">
        <f>D28/D27</f>
        <v>0.86283735792147842</v>
      </c>
      <c r="E29" s="32" t="s">
        <v>36</v>
      </c>
      <c r="F29" s="32" t="s">
        <v>36</v>
      </c>
      <c r="G29" s="32">
        <f>G28/G27</f>
        <v>0.87073954983922841</v>
      </c>
      <c r="H29" s="32">
        <f>H28/H27</f>
        <v>0.87721290469319013</v>
      </c>
      <c r="I29" s="32">
        <f>I28/I27</f>
        <v>0.86204081632653085</v>
      </c>
      <c r="J29" s="32" t="s">
        <v>36</v>
      </c>
      <c r="K29" s="32">
        <f>K28/K27</f>
        <v>0.89123659605937411</v>
      </c>
      <c r="L29" s="32" t="s">
        <v>36</v>
      </c>
      <c r="M29" s="32">
        <f>M28/M27</f>
        <v>0.88496696250511386</v>
      </c>
      <c r="N29" s="32">
        <f>N28/N27</f>
        <v>0.86580837600610405</v>
      </c>
      <c r="O29" s="32">
        <f>O28/O27</f>
        <v>0.88220694491480178</v>
      </c>
      <c r="P29" s="31">
        <f>P28/P27</f>
        <v>0.86860347413597361</v>
      </c>
      <c r="Q29" s="32" t="s">
        <v>36</v>
      </c>
      <c r="R29" s="32" t="s">
        <v>36</v>
      </c>
      <c r="S29" s="32" t="s">
        <v>36</v>
      </c>
      <c r="T29" s="32">
        <f>T28/T27</f>
        <v>0.88244204534065207</v>
      </c>
      <c r="U29" s="32" t="s">
        <v>36</v>
      </c>
      <c r="V29" s="32">
        <f>V28/V27</f>
        <v>0.88767552504782032</v>
      </c>
      <c r="W29" s="32">
        <f>W28/W27</f>
        <v>0.88077312405539188</v>
      </c>
      <c r="X29" s="33">
        <f>X28/X27</f>
        <v>0.86515158461481556</v>
      </c>
    </row>
    <row r="30" spans="2:44" ht="17.25" customHeight="1">
      <c r="B30" s="207" t="s">
        <v>39</v>
      </c>
      <c r="C30" s="15" t="s">
        <v>40</v>
      </c>
      <c r="D30" s="2">
        <v>0.38687500000000002</v>
      </c>
      <c r="E30" s="2" t="s">
        <v>36</v>
      </c>
      <c r="F30" s="2" t="s">
        <v>36</v>
      </c>
      <c r="G30" s="2">
        <v>0.30283564814814817</v>
      </c>
      <c r="H30" s="2">
        <v>0.25</v>
      </c>
      <c r="I30" s="2">
        <v>0.32222222222222224</v>
      </c>
      <c r="J30" s="2" t="s">
        <v>36</v>
      </c>
      <c r="K30" s="2">
        <v>0.25</v>
      </c>
      <c r="L30" s="2" t="s">
        <v>36</v>
      </c>
      <c r="M30" s="2">
        <v>0.25</v>
      </c>
      <c r="N30" s="2">
        <v>0.25033564814814813</v>
      </c>
      <c r="O30" s="2">
        <v>0.25017361111111114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0.70853009259259259</v>
      </c>
    </row>
    <row r="31" spans="2:44" ht="17.25" customHeight="1">
      <c r="B31" s="204"/>
      <c r="C31" s="15" t="s">
        <v>41</v>
      </c>
      <c r="D31" s="2">
        <v>0.44540509259259259</v>
      </c>
      <c r="E31" s="2" t="s">
        <v>36</v>
      </c>
      <c r="F31" s="2" t="s">
        <v>36</v>
      </c>
      <c r="G31" s="2">
        <v>0.32083333333333336</v>
      </c>
      <c r="H31" s="2">
        <v>0.39682870370370371</v>
      </c>
      <c r="I31" s="2">
        <v>0.39027777777777778</v>
      </c>
      <c r="J31" s="2" t="s">
        <v>36</v>
      </c>
      <c r="K31" s="2">
        <v>0.28983796296296294</v>
      </c>
      <c r="L31" s="2" t="s">
        <v>36</v>
      </c>
      <c r="M31" s="2">
        <v>0.45347222222222222</v>
      </c>
      <c r="N31" s="2">
        <v>0.46666666666666667</v>
      </c>
      <c r="O31" s="2">
        <v>0.45208333333333334</v>
      </c>
      <c r="P31" s="1">
        <v>0.80555555555555558</v>
      </c>
      <c r="Q31" s="2" t="s">
        <v>36</v>
      </c>
      <c r="R31" s="2" t="s">
        <v>36</v>
      </c>
      <c r="S31" s="2" t="s">
        <v>36</v>
      </c>
      <c r="T31" s="2">
        <v>0.87291666666666667</v>
      </c>
      <c r="U31" s="2" t="s">
        <v>36</v>
      </c>
      <c r="V31" s="2">
        <v>0.86614583333333328</v>
      </c>
      <c r="W31" s="2">
        <v>1.0048611111111112</v>
      </c>
      <c r="X31" s="4">
        <v>1.0055555555555555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>
        <v>6</v>
      </c>
      <c r="J32" s="35" t="s">
        <v>36</v>
      </c>
      <c r="K32" s="35">
        <v>4</v>
      </c>
      <c r="L32" s="35" t="s">
        <v>36</v>
      </c>
      <c r="M32" s="35">
        <v>3.8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C760-CC78-4801-B245-DF8AD6181EEC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U36" sqref="U36"/>
      <selection pane="bottomLeft" activeCell="U36" sqref="U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111118</v>
      </c>
      <c r="E1" s="77" t="s">
        <v>3</v>
      </c>
      <c r="F1" s="78">
        <f>SUM(G5:G225)</f>
        <v>2160506.09</v>
      </c>
      <c r="G1" s="79" t="s">
        <v>73</v>
      </c>
      <c r="H1" s="80">
        <f>L21+L38+L55+L72+L89+L106+L123+L140+L157+L174+L191+L208+L225</f>
        <v>82.049999999999983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45947</v>
      </c>
      <c r="B2" s="326"/>
      <c r="C2" s="82" t="s">
        <v>34</v>
      </c>
      <c r="D2" s="83">
        <f>AVERAGE(N21,N38,N55,N72,N89,N106,N123,N140,N157,N174,N191,N208,N225)</f>
        <v>605.19281123218332</v>
      </c>
      <c r="E2" s="83" t="s">
        <v>80</v>
      </c>
      <c r="F2" s="84">
        <f>F1/D1</f>
        <v>19.443349322342012</v>
      </c>
      <c r="G2" s="85" t="s">
        <v>81</v>
      </c>
      <c r="H2" s="86">
        <f>COUNT(H5:H225)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2066</v>
      </c>
      <c r="G5" s="95">
        <f t="shared" ref="G5:G6" si="0">E5*F5</f>
        <v>61670.100000000006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3106.7669172932324</v>
      </c>
      <c r="N5" s="99">
        <f>M5/L5</f>
        <v>182.75099513489602</v>
      </c>
      <c r="O5" s="101">
        <f>L5-I5</f>
        <v>0</v>
      </c>
      <c r="P5" s="102">
        <f>N5-K5</f>
        <v>-29.013710747456912</v>
      </c>
      <c r="Q5" s="103">
        <f>N5/K5</f>
        <v>0.8629908103592312</v>
      </c>
      <c r="R5" s="273">
        <f>Q21</f>
        <v>0.86283735792147842</v>
      </c>
      <c r="S5" s="1">
        <v>0.38687500000000002</v>
      </c>
      <c r="T5" s="2">
        <v>0.41458333333333336</v>
      </c>
      <c r="U5" s="104">
        <v>6.6166666666666885</v>
      </c>
      <c r="V5" s="105">
        <v>39.900000000000006</v>
      </c>
      <c r="W5" s="106"/>
      <c r="X5" s="107"/>
      <c r="Y5" s="275"/>
      <c r="Z5" s="276"/>
      <c r="AA5" s="109">
        <f>M5-J5</f>
        <v>-493.23308270676762</v>
      </c>
      <c r="AB5" s="110">
        <f>M5/J5</f>
        <v>0.8629908103592312</v>
      </c>
      <c r="AC5" s="292">
        <f>AB21</f>
        <v>0.86283735792147831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1935</v>
      </c>
      <c r="G6" s="95">
        <f t="shared" si="0"/>
        <v>57121.2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3105.6620597414121</v>
      </c>
      <c r="N6" s="99">
        <f>M6/L6</f>
        <v>182.68600351420071</v>
      </c>
      <c r="O6" s="101">
        <f>L6-I6</f>
        <v>0</v>
      </c>
      <c r="P6" s="102">
        <f>N6-K6</f>
        <v>-29.078702368152221</v>
      </c>
      <c r="Q6" s="103">
        <f>N6/K6</f>
        <v>0.86268390548372564</v>
      </c>
      <c r="R6" s="273"/>
      <c r="S6" s="1">
        <v>0.4194444444444444</v>
      </c>
      <c r="T6" s="2">
        <v>0.44540509259259259</v>
      </c>
      <c r="U6" s="104">
        <v>6.9999999999998952</v>
      </c>
      <c r="V6" s="105">
        <v>37.383333333333397</v>
      </c>
      <c r="W6" s="106">
        <v>0.44540509259259259</v>
      </c>
      <c r="X6" s="107">
        <v>0.48749999999999993</v>
      </c>
      <c r="Y6" s="265"/>
      <c r="Z6" s="266"/>
      <c r="AA6" s="111">
        <f>M6-J6</f>
        <v>-494.33794025858788</v>
      </c>
      <c r="AB6" s="112">
        <f>M6/J6</f>
        <v>0.86268390548372564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3106.214488517322</v>
      </c>
      <c r="N21" s="139">
        <f>M21/L21</f>
        <v>182.71849932454836</v>
      </c>
      <c r="O21" s="140">
        <f>L21-I21</f>
        <v>0</v>
      </c>
      <c r="P21" s="141">
        <f>N21-K21</f>
        <v>-29.046206557804567</v>
      </c>
      <c r="Q21" s="142">
        <f>N21/K21</f>
        <v>0.86283735792147842</v>
      </c>
      <c r="R21" s="274"/>
      <c r="S21" s="143">
        <f>S5</f>
        <v>0.38687500000000002</v>
      </c>
      <c r="T21" s="144">
        <f>INDEX(T5:T20,COUNTA(T5:T20))</f>
        <v>0.44540509259259259</v>
      </c>
      <c r="U21" s="145"/>
      <c r="V21" s="145"/>
      <c r="W21" s="146"/>
      <c r="X21" s="147"/>
      <c r="Y21" s="261"/>
      <c r="Z21" s="262"/>
      <c r="AA21" s="148">
        <f>M21-J21</f>
        <v>-493.78551148267798</v>
      </c>
      <c r="AB21" s="149">
        <f>M21/J21</f>
        <v>0.86283735792147831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1354</v>
      </c>
      <c r="G22" s="95">
        <f t="shared" ref="G22" si="5">E22*F22</f>
        <v>34716.559999999998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3134.6623794212219</v>
      </c>
      <c r="N22" s="99">
        <f>M22/L22</f>
        <v>284.96930722011109</v>
      </c>
      <c r="O22" s="101">
        <f>L22-I22</f>
        <v>0</v>
      </c>
      <c r="P22" s="102">
        <f>N22-K22</f>
        <v>-42.303420052616161</v>
      </c>
      <c r="Q22" s="103">
        <f>N22/K22</f>
        <v>0.87073954983922841</v>
      </c>
      <c r="R22" s="272">
        <f>Q38</f>
        <v>0.87073954983922841</v>
      </c>
      <c r="S22" s="1">
        <v>0.30283564814814817</v>
      </c>
      <c r="T22" s="2">
        <v>0.32083333333333336</v>
      </c>
      <c r="U22" s="104">
        <v>5.066666666666686</v>
      </c>
      <c r="V22" s="105">
        <v>25.916666666666668</v>
      </c>
      <c r="W22" s="106"/>
      <c r="X22" s="151"/>
      <c r="Y22" s="275"/>
      <c r="Z22" s="276"/>
      <c r="AA22" s="109">
        <f>M22-J22</f>
        <v>-465.33762057877811</v>
      </c>
      <c r="AB22" s="152">
        <f>M22/J22</f>
        <v>0.8707395498392283</v>
      </c>
      <c r="AC22" s="277">
        <f>AB38</f>
        <v>0.8707395498392283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3134.6623794212219</v>
      </c>
      <c r="N38" s="139">
        <f>M38/L38</f>
        <v>284.96930722011109</v>
      </c>
      <c r="O38" s="140">
        <f>L38-I38</f>
        <v>0</v>
      </c>
      <c r="P38" s="141">
        <f>N38-K38</f>
        <v>-42.303420052616161</v>
      </c>
      <c r="Q38" s="142">
        <f>N38/K38</f>
        <v>0.87073954983922841</v>
      </c>
      <c r="R38" s="274"/>
      <c r="S38" s="143">
        <f>S22</f>
        <v>0.30283564814814817</v>
      </c>
      <c r="T38" s="144">
        <f>INDEX(T22:T37,COUNTA(T22:T37))</f>
        <v>0.32083333333333336</v>
      </c>
      <c r="U38" s="145"/>
      <c r="V38" s="156"/>
      <c r="W38" s="135"/>
      <c r="X38" s="139"/>
      <c r="Y38" s="261"/>
      <c r="Z38" s="262"/>
      <c r="AA38" s="157">
        <f>M38-J38</f>
        <v>-465.33762057877811</v>
      </c>
      <c r="AB38" s="142">
        <f>M38/J38</f>
        <v>0.8707395498392283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14.03</v>
      </c>
      <c r="F39" s="87">
        <v>3556</v>
      </c>
      <c r="G39" s="159">
        <f t="shared" ref="G39:G41" si="9">E39*F39</f>
        <v>49890.68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2245.8947368421059</v>
      </c>
      <c r="N39" s="163">
        <f>M39/L39</f>
        <v>374.31578947368433</v>
      </c>
      <c r="O39" s="165">
        <f>L39-I39</f>
        <v>0</v>
      </c>
      <c r="P39" s="166">
        <f>N39-K39</f>
        <v>-59.017543859648981</v>
      </c>
      <c r="Q39" s="152">
        <f>N39/K39</f>
        <v>0.86380566801619463</v>
      </c>
      <c r="R39" s="272">
        <f>Q55</f>
        <v>0.87721290469319013</v>
      </c>
      <c r="S39" s="167">
        <v>0.25</v>
      </c>
      <c r="T39" s="168">
        <v>0.31597222222222221</v>
      </c>
      <c r="U39" s="169"/>
      <c r="V39" s="170">
        <v>94.999999999999986</v>
      </c>
      <c r="W39" s="168"/>
      <c r="X39" s="171"/>
      <c r="Y39" s="275"/>
      <c r="Z39" s="276"/>
      <c r="AA39" s="109">
        <f>M39-J39</f>
        <v>-354.10526315789411</v>
      </c>
      <c r="AB39" s="152">
        <f>M39/J39</f>
        <v>0.86380566801619452</v>
      </c>
      <c r="AC39" s="277">
        <f>AB55</f>
        <v>0.87721290469319002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1962</v>
      </c>
      <c r="G40" s="95">
        <f t="shared" si="9"/>
        <v>34786.26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2298.4705499511861</v>
      </c>
      <c r="N40" s="99">
        <f>M40/L40</f>
        <v>383.07842499186432</v>
      </c>
      <c r="O40" s="101">
        <f>L40-I40</f>
        <v>0</v>
      </c>
      <c r="P40" s="102">
        <f>N40-K40</f>
        <v>-50.25490834146899</v>
      </c>
      <c r="Q40" s="103">
        <f>N40/K40</f>
        <v>0.88402713459660998</v>
      </c>
      <c r="R40" s="273"/>
      <c r="S40" s="1">
        <v>0.31944444444444442</v>
      </c>
      <c r="T40" s="2">
        <v>0.35501157407407408</v>
      </c>
      <c r="U40" s="104">
        <v>4.9999999999999822</v>
      </c>
      <c r="V40" s="105">
        <v>51.216666666666704</v>
      </c>
      <c r="W40" s="106"/>
      <c r="X40" s="113"/>
      <c r="Y40" s="265"/>
      <c r="Z40" s="266"/>
      <c r="AA40" s="111">
        <f>M40-J40</f>
        <v>-301.52945004881394</v>
      </c>
      <c r="AB40" s="103">
        <f>M40/J40</f>
        <v>0.88402713459660998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2123</v>
      </c>
      <c r="G41" s="95">
        <f t="shared" si="9"/>
        <v>30762.27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2297.8953698135897</v>
      </c>
      <c r="N41" s="99">
        <f>M41/L41</f>
        <v>382.9825616355983</v>
      </c>
      <c r="O41" s="101">
        <f>L41-I41</f>
        <v>0</v>
      </c>
      <c r="P41" s="102">
        <f>N41-K41</f>
        <v>-50.350771697735013</v>
      </c>
      <c r="Q41" s="103">
        <f>N41/K41</f>
        <v>0.88380591146676535</v>
      </c>
      <c r="R41" s="273"/>
      <c r="S41" s="1">
        <v>0.35833333333333334</v>
      </c>
      <c r="T41" s="2">
        <v>0.39682870370370371</v>
      </c>
      <c r="U41" s="104">
        <v>4.783333333333335</v>
      </c>
      <c r="V41" s="105">
        <v>55.433333333333337</v>
      </c>
      <c r="W41" s="106"/>
      <c r="X41" s="113"/>
      <c r="Y41" s="265"/>
      <c r="Z41" s="266"/>
      <c r="AA41" s="111">
        <f>M41-J41</f>
        <v>-302.1046301864103</v>
      </c>
      <c r="AB41" s="103">
        <f>M41/J41</f>
        <v>0.88380591146676524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:K56" si="12">J55/I55</f>
        <v>433.33333333333331</v>
      </c>
      <c r="L55" s="137">
        <f t="shared" ref="L55:M55" si="13">AVERAGE(L39:L54)</f>
        <v>6</v>
      </c>
      <c r="M55" s="138">
        <f t="shared" si="13"/>
        <v>2280.753552202294</v>
      </c>
      <c r="N55" s="139">
        <f>M55/L55</f>
        <v>380.12559203371569</v>
      </c>
      <c r="O55" s="140">
        <f>L55-I55</f>
        <v>0</v>
      </c>
      <c r="P55" s="141">
        <f>N55-K55</f>
        <v>-53.207741299617624</v>
      </c>
      <c r="Q55" s="142">
        <f>N55/K55</f>
        <v>0.87721290469319013</v>
      </c>
      <c r="R55" s="274"/>
      <c r="S55" s="143">
        <f>S39</f>
        <v>0.25</v>
      </c>
      <c r="T55" s="144">
        <f>INDEX(T39:T54,COUNTA(T39:T54))</f>
        <v>0.39682870370370371</v>
      </c>
      <c r="U55" s="145"/>
      <c r="V55" s="156"/>
      <c r="W55" s="135"/>
      <c r="X55" s="139"/>
      <c r="Y55" s="261"/>
      <c r="Z55" s="262"/>
      <c r="AA55" s="157">
        <f>M55-J55</f>
        <v>-319.24644779770597</v>
      </c>
      <c r="AB55" s="142">
        <f>M55/J55</f>
        <v>0.87721290469319002</v>
      </c>
      <c r="AC55" s="279"/>
    </row>
    <row r="56" spans="1:29" ht="15.75" customHeight="1">
      <c r="A56" s="267" t="s">
        <v>185</v>
      </c>
      <c r="B56" s="92" t="s">
        <v>104</v>
      </c>
      <c r="C56" s="263" t="s">
        <v>247</v>
      </c>
      <c r="D56" s="264"/>
      <c r="E56" s="93">
        <v>19.39</v>
      </c>
      <c r="F56" s="94">
        <v>3520</v>
      </c>
      <c r="G56" s="95">
        <f t="shared" ref="G56" si="14">E56*F56</f>
        <v>68252.800000000003</v>
      </c>
      <c r="H56" s="113"/>
      <c r="I56" s="97">
        <v>6</v>
      </c>
      <c r="J56" s="98">
        <v>2500</v>
      </c>
      <c r="K56" s="99">
        <f t="shared" si="12"/>
        <v>416.66666666666669</v>
      </c>
      <c r="L56" s="114">
        <v>6</v>
      </c>
      <c r="M56" s="98">
        <f>F56/V56*60</f>
        <v>2155.1020408163272</v>
      </c>
      <c r="N56" s="99">
        <f>M56/L56</f>
        <v>359.18367346938788</v>
      </c>
      <c r="O56" s="101">
        <f>L56-I56</f>
        <v>0</v>
      </c>
      <c r="P56" s="102">
        <f>N56-K56</f>
        <v>-57.482993197278802</v>
      </c>
      <c r="Q56" s="103">
        <f>N56/K56</f>
        <v>0.86204081632653085</v>
      </c>
      <c r="R56" s="272">
        <f>Q72</f>
        <v>0.86204081632653085</v>
      </c>
      <c r="S56" s="1">
        <v>0.32222222222222224</v>
      </c>
      <c r="T56" s="2">
        <v>0.39027777777777778</v>
      </c>
      <c r="U56" s="104">
        <v>7.88333333333334</v>
      </c>
      <c r="V56" s="105">
        <v>97.999999999999972</v>
      </c>
      <c r="W56" s="106"/>
      <c r="X56" s="171"/>
      <c r="Y56" s="275"/>
      <c r="Z56" s="276"/>
      <c r="AA56" s="109">
        <f>M56-J56</f>
        <v>-344.89795918367281</v>
      </c>
      <c r="AB56" s="152">
        <f>M56/J56</f>
        <v>0.86204081632653085</v>
      </c>
      <c r="AC56" s="277">
        <f>AB72</f>
        <v>0.86204081632653085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13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07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13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13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13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13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13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13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13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13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13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6</v>
      </c>
      <c r="J72" s="138">
        <f t="shared" si="15"/>
        <v>2500</v>
      </c>
      <c r="K72" s="139">
        <f t="shared" ref="K72" si="16">J72/I72</f>
        <v>416.66666666666669</v>
      </c>
      <c r="L72" s="137">
        <f t="shared" ref="L72:M72" si="17">AVERAGE(L56:L71)</f>
        <v>6</v>
      </c>
      <c r="M72" s="138">
        <f t="shared" si="17"/>
        <v>2155.1020408163272</v>
      </c>
      <c r="N72" s="139">
        <f>M72/L72</f>
        <v>359.18367346938788</v>
      </c>
      <c r="O72" s="140">
        <f>L72-I72</f>
        <v>0</v>
      </c>
      <c r="P72" s="141">
        <f>N72-K72</f>
        <v>-57.482993197278802</v>
      </c>
      <c r="Q72" s="142">
        <f>N72/K72</f>
        <v>0.86204081632653085</v>
      </c>
      <c r="R72" s="274"/>
      <c r="S72" s="143">
        <f>S56</f>
        <v>0.32222222222222224</v>
      </c>
      <c r="T72" s="144">
        <f>INDEX(T56:T71,COUNTA(T56:T71))</f>
        <v>0.39027777777777778</v>
      </c>
      <c r="U72" s="145"/>
      <c r="V72" s="156"/>
      <c r="W72" s="135"/>
      <c r="X72" s="139"/>
      <c r="Y72" s="261"/>
      <c r="Z72" s="262"/>
      <c r="AA72" s="157">
        <f>M72-J72</f>
        <v>-344.89795918367281</v>
      </c>
      <c r="AB72" s="142">
        <f>M72/J72</f>
        <v>0.86204081632653085</v>
      </c>
      <c r="AC72" s="279"/>
    </row>
    <row r="73" spans="1:29" ht="15.75" customHeight="1">
      <c r="A73" s="280" t="s">
        <v>249</v>
      </c>
      <c r="B73" s="108" t="s">
        <v>111</v>
      </c>
      <c r="C73" s="270" t="s">
        <v>211</v>
      </c>
      <c r="D73" s="271"/>
      <c r="E73" s="158">
        <v>21.45</v>
      </c>
      <c r="F73" s="87">
        <v>2812</v>
      </c>
      <c r="G73" s="159">
        <f t="shared" ref="G73" si="18">E73*F73</f>
        <v>60317.4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2941.0807669959345</v>
      </c>
      <c r="N73" s="163">
        <f>M73/L73</f>
        <v>735.27019174898362</v>
      </c>
      <c r="O73" s="165">
        <f>L73-I73</f>
        <v>0</v>
      </c>
      <c r="P73" s="166">
        <f>N73-K73</f>
        <v>-89.729808251016379</v>
      </c>
      <c r="Q73" s="152">
        <f>N73/K73</f>
        <v>0.89123659605937411</v>
      </c>
      <c r="R73" s="272">
        <f>Q89</f>
        <v>0.89123659605937411</v>
      </c>
      <c r="S73" s="167">
        <v>0.25</v>
      </c>
      <c r="T73" s="168">
        <v>0.28983796296296294</v>
      </c>
      <c r="U73" s="169"/>
      <c r="V73" s="170">
        <v>57.366666666666632</v>
      </c>
      <c r="W73" s="168"/>
      <c r="X73" s="171"/>
      <c r="Y73" s="275"/>
      <c r="Z73" s="276"/>
      <c r="AA73" s="109">
        <f>M73-J73</f>
        <v>-358.91923300406552</v>
      </c>
      <c r="AB73" s="152">
        <f>M73/J73</f>
        <v>0.89123659605937411</v>
      </c>
      <c r="AC73" s="277">
        <f>AB89</f>
        <v>0.89123659605937411</v>
      </c>
    </row>
    <row r="74" spans="1:29" ht="15.75" customHeight="1">
      <c r="A74" s="281"/>
      <c r="B74" s="92"/>
      <c r="C74" s="263"/>
      <c r="D74" s="264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3"/>
      <c r="S74" s="1"/>
      <c r="T74" s="2"/>
      <c r="U74" s="104"/>
      <c r="V74" s="105"/>
      <c r="W74" s="106"/>
      <c r="X74" s="107"/>
      <c r="Y74" s="265"/>
      <c r="Z74" s="266"/>
      <c r="AA74" s="111"/>
      <c r="AB74" s="103"/>
      <c r="AC74" s="278"/>
    </row>
    <row r="75" spans="1:29" ht="15.75" customHeight="1">
      <c r="A75" s="281"/>
      <c r="B75" s="92"/>
      <c r="C75" s="263"/>
      <c r="D75" s="264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3"/>
      <c r="S75" s="1"/>
      <c r="T75" s="2"/>
      <c r="U75" s="104"/>
      <c r="V75" s="105"/>
      <c r="W75" s="106"/>
      <c r="X75" s="113"/>
      <c r="Y75" s="265"/>
      <c r="Z75" s="266"/>
      <c r="AA75" s="111"/>
      <c r="AB75" s="103"/>
      <c r="AC75" s="278"/>
    </row>
    <row r="76" spans="1:29" ht="15.75" customHeight="1">
      <c r="A76" s="281"/>
      <c r="B76" s="92"/>
      <c r="C76" s="263"/>
      <c r="D76" s="264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3"/>
      <c r="S76" s="1"/>
      <c r="T76" s="2"/>
      <c r="U76" s="104"/>
      <c r="V76" s="105"/>
      <c r="W76" s="106"/>
      <c r="X76" s="113"/>
      <c r="Y76" s="265"/>
      <c r="Z76" s="266"/>
      <c r="AA76" s="111"/>
      <c r="AB76" s="103"/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13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2941.0807669959345</v>
      </c>
      <c r="N89" s="139">
        <f t="shared" ref="N89:N94" si="22">M89/L89</f>
        <v>735.27019174898362</v>
      </c>
      <c r="O89" s="140">
        <f t="shared" ref="O89:O94" si="23">L89-I89</f>
        <v>0</v>
      </c>
      <c r="P89" s="141">
        <f t="shared" ref="P89:P94" si="24">N89-K89</f>
        <v>-89.729808251016379</v>
      </c>
      <c r="Q89" s="142">
        <f t="shared" ref="Q89:Q94" si="25">N89/K89</f>
        <v>0.89123659605937411</v>
      </c>
      <c r="R89" s="274"/>
      <c r="S89" s="143">
        <f>S73</f>
        <v>0.25</v>
      </c>
      <c r="T89" s="144">
        <f>INDEX(T73:T88,COUNTA(T73:T88))</f>
        <v>0.28983796296296294</v>
      </c>
      <c r="U89" s="145"/>
      <c r="V89" s="156"/>
      <c r="W89" s="135"/>
      <c r="X89" s="139"/>
      <c r="Y89" s="261"/>
      <c r="Z89" s="262"/>
      <c r="AA89" s="157">
        <f t="shared" ref="AA89:AA94" si="26">M89-J89</f>
        <v>-358.91923300406552</v>
      </c>
      <c r="AB89" s="142">
        <f t="shared" ref="AB89:AB94" si="27">M89/J89</f>
        <v>0.89123659605937411</v>
      </c>
      <c r="AC89" s="279"/>
    </row>
    <row r="90" spans="1:29" ht="15.75" customHeight="1">
      <c r="A90" s="267" t="s">
        <v>114</v>
      </c>
      <c r="B90" s="108" t="s">
        <v>111</v>
      </c>
      <c r="C90" s="270" t="s">
        <v>116</v>
      </c>
      <c r="D90" s="271"/>
      <c r="E90" s="158">
        <v>17.89</v>
      </c>
      <c r="F90" s="87">
        <v>2515</v>
      </c>
      <c r="G90" s="159">
        <f t="shared" ref="G90:G94" si="28">E90*F90</f>
        <v>44993.35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2931.9948186528495</v>
      </c>
      <c r="N90" s="163">
        <f t="shared" si="22"/>
        <v>732.99870466321238</v>
      </c>
      <c r="O90" s="165">
        <f t="shared" si="23"/>
        <v>0</v>
      </c>
      <c r="P90" s="166">
        <f t="shared" si="24"/>
        <v>-92.001295336787621</v>
      </c>
      <c r="Q90" s="152">
        <f t="shared" si="25"/>
        <v>0.88848327837965135</v>
      </c>
      <c r="R90" s="272">
        <f>Q106</f>
        <v>0.88496696250511386</v>
      </c>
      <c r="S90" s="167">
        <v>0.25</v>
      </c>
      <c r="T90" s="168">
        <v>0.28574074074074074</v>
      </c>
      <c r="U90" s="169"/>
      <c r="V90" s="170">
        <v>51.466666666666669</v>
      </c>
      <c r="W90" s="173"/>
      <c r="X90" s="151"/>
      <c r="Y90" s="275"/>
      <c r="Z90" s="276"/>
      <c r="AA90" s="109">
        <f t="shared" si="26"/>
        <v>-368.00518134715048</v>
      </c>
      <c r="AB90" s="152">
        <f t="shared" si="27"/>
        <v>0.88848327837965135</v>
      </c>
      <c r="AC90" s="277">
        <f>AB106</f>
        <v>0.88496696250511386</v>
      </c>
    </row>
    <row r="91" spans="1:29" ht="15.75" customHeight="1">
      <c r="A91" s="268"/>
      <c r="B91" s="92" t="s">
        <v>111</v>
      </c>
      <c r="C91" s="263" t="s">
        <v>115</v>
      </c>
      <c r="D91" s="264"/>
      <c r="E91" s="93">
        <v>22.28</v>
      </c>
      <c r="F91" s="94">
        <v>1026</v>
      </c>
      <c r="G91" s="95">
        <f t="shared" si="28"/>
        <v>22859.280000000002</v>
      </c>
      <c r="H91" s="96"/>
      <c r="I91" s="97">
        <v>5</v>
      </c>
      <c r="J91" s="98">
        <v>3300</v>
      </c>
      <c r="K91" s="99">
        <f t="shared" ref="K91:K94" si="29">J91/I91</f>
        <v>660</v>
      </c>
      <c r="L91" s="100">
        <v>5</v>
      </c>
      <c r="M91" s="98">
        <f>F91/V91*60</f>
        <v>2931.4285714285597</v>
      </c>
      <c r="N91" s="99">
        <f t="shared" si="22"/>
        <v>586.28571428571195</v>
      </c>
      <c r="O91" s="101">
        <f t="shared" si="23"/>
        <v>0</v>
      </c>
      <c r="P91" s="102">
        <f t="shared" si="24"/>
        <v>-73.714285714288053</v>
      </c>
      <c r="Q91" s="103">
        <f t="shared" si="25"/>
        <v>0.88831168831168472</v>
      </c>
      <c r="R91" s="273"/>
      <c r="S91" s="1">
        <v>0.29027777777777775</v>
      </c>
      <c r="T91" s="2">
        <v>0.30486111111111114</v>
      </c>
      <c r="U91" s="104">
        <v>6.5333333333332888</v>
      </c>
      <c r="V91" s="105">
        <v>21.000000000000085</v>
      </c>
      <c r="W91" s="106"/>
      <c r="X91" s="107"/>
      <c r="Y91" s="265"/>
      <c r="Z91" s="266"/>
      <c r="AA91" s="111">
        <f t="shared" si="26"/>
        <v>-368.57142857144026</v>
      </c>
      <c r="AB91" s="103">
        <f t="shared" si="27"/>
        <v>0.88831168831168472</v>
      </c>
      <c r="AC91" s="278"/>
    </row>
    <row r="92" spans="1:29" ht="15.75" customHeight="1">
      <c r="A92" s="268"/>
      <c r="B92" s="92" t="s">
        <v>111</v>
      </c>
      <c r="C92" s="263" t="s">
        <v>113</v>
      </c>
      <c r="D92" s="264"/>
      <c r="E92" s="93">
        <v>21.45</v>
      </c>
      <c r="F92" s="94">
        <v>564</v>
      </c>
      <c r="G92" s="95">
        <f t="shared" si="28"/>
        <v>12097.8</v>
      </c>
      <c r="H92" s="96"/>
      <c r="I92" s="97">
        <v>3</v>
      </c>
      <c r="J92" s="98">
        <v>3300</v>
      </c>
      <c r="K92" s="99">
        <f t="shared" si="29"/>
        <v>1100</v>
      </c>
      <c r="L92" s="100">
        <v>3</v>
      </c>
      <c r="M92" s="98">
        <f>F92/V92*60</f>
        <v>2921.4388489208773</v>
      </c>
      <c r="N92" s="99">
        <f t="shared" si="22"/>
        <v>973.81294964029246</v>
      </c>
      <c r="O92" s="101">
        <f t="shared" si="23"/>
        <v>0</v>
      </c>
      <c r="P92" s="102">
        <f t="shared" si="24"/>
        <v>-126.18705035970754</v>
      </c>
      <c r="Q92" s="103">
        <f t="shared" si="25"/>
        <v>0.88528449967299316</v>
      </c>
      <c r="R92" s="273"/>
      <c r="S92" s="1">
        <v>0.30862268518518521</v>
      </c>
      <c r="T92" s="2">
        <v>0.31666666666666665</v>
      </c>
      <c r="U92" s="104">
        <v>5.4166666666666607</v>
      </c>
      <c r="V92" s="105">
        <v>11.583333333333279</v>
      </c>
      <c r="W92" s="106"/>
      <c r="X92" s="107"/>
      <c r="Y92" s="265"/>
      <c r="Z92" s="266"/>
      <c r="AA92" s="111">
        <f t="shared" si="26"/>
        <v>-378.56115107912274</v>
      </c>
      <c r="AB92" s="103">
        <f t="shared" si="27"/>
        <v>0.88528449967299316</v>
      </c>
      <c r="AC92" s="278"/>
    </row>
    <row r="93" spans="1:29" ht="15.75" customHeight="1">
      <c r="A93" s="268"/>
      <c r="B93" s="92" t="s">
        <v>111</v>
      </c>
      <c r="C93" s="263" t="s">
        <v>250</v>
      </c>
      <c r="D93" s="264"/>
      <c r="E93" s="93">
        <v>21.45</v>
      </c>
      <c r="F93" s="94">
        <v>4840</v>
      </c>
      <c r="G93" s="95">
        <f t="shared" si="28"/>
        <v>103818</v>
      </c>
      <c r="H93" s="96"/>
      <c r="I93" s="97">
        <v>3</v>
      </c>
      <c r="J93" s="98">
        <v>3300</v>
      </c>
      <c r="K93" s="99">
        <f t="shared" si="29"/>
        <v>1100</v>
      </c>
      <c r="L93" s="100">
        <v>3</v>
      </c>
      <c r="M93" s="98">
        <f>F93/V93*60</f>
        <v>2889.0731222019567</v>
      </c>
      <c r="N93" s="99">
        <f t="shared" si="22"/>
        <v>963.02437406731894</v>
      </c>
      <c r="O93" s="101">
        <f t="shared" si="23"/>
        <v>0</v>
      </c>
      <c r="P93" s="102">
        <f t="shared" si="24"/>
        <v>-136.97562593268106</v>
      </c>
      <c r="Q93" s="103">
        <f t="shared" si="25"/>
        <v>0.8754767036975627</v>
      </c>
      <c r="R93" s="273"/>
      <c r="S93" s="1">
        <v>0.32186342592592593</v>
      </c>
      <c r="T93" s="2">
        <v>0.39166666666666666</v>
      </c>
      <c r="U93" s="104">
        <v>7.4833333333333574</v>
      </c>
      <c r="V93" s="105">
        <v>100.51666666666665</v>
      </c>
      <c r="W93" s="106"/>
      <c r="X93" s="107"/>
      <c r="Y93" s="265"/>
      <c r="Z93" s="266"/>
      <c r="AA93" s="111">
        <f t="shared" si="26"/>
        <v>-410.92687779804328</v>
      </c>
      <c r="AB93" s="103">
        <f t="shared" si="27"/>
        <v>0.8754767036975627</v>
      </c>
      <c r="AC93" s="278"/>
    </row>
    <row r="94" spans="1:29" ht="15.75" customHeight="1">
      <c r="A94" s="268"/>
      <c r="B94" s="92" t="s">
        <v>111</v>
      </c>
      <c r="C94" s="263" t="s">
        <v>117</v>
      </c>
      <c r="D94" s="264"/>
      <c r="E94" s="93">
        <v>16.66</v>
      </c>
      <c r="F94" s="94">
        <v>4000</v>
      </c>
      <c r="G94" s="95">
        <f t="shared" si="28"/>
        <v>66640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2928.0195201301349</v>
      </c>
      <c r="N94" s="99">
        <f t="shared" si="22"/>
        <v>732.00488003253372</v>
      </c>
      <c r="O94" s="101">
        <f t="shared" si="23"/>
        <v>0</v>
      </c>
      <c r="P94" s="102">
        <f t="shared" si="24"/>
        <v>-92.99511996746628</v>
      </c>
      <c r="Q94" s="103">
        <f t="shared" si="25"/>
        <v>0.88727864246367727</v>
      </c>
      <c r="R94" s="273"/>
      <c r="S94" s="1">
        <v>0.39655092592592595</v>
      </c>
      <c r="T94" s="2">
        <v>0.45347222222222222</v>
      </c>
      <c r="U94" s="104">
        <v>7.033333333333367</v>
      </c>
      <c r="V94" s="105">
        <v>81.96666666666664</v>
      </c>
      <c r="W94" s="106"/>
      <c r="X94" s="107"/>
      <c r="Y94" s="265"/>
      <c r="Z94" s="266"/>
      <c r="AA94" s="111">
        <f t="shared" si="26"/>
        <v>-371.98047986986512</v>
      </c>
      <c r="AB94" s="103">
        <f t="shared" si="27"/>
        <v>0.88727864246367727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07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07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07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07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07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2920.3909762668759</v>
      </c>
      <c r="N106" s="139">
        <f>M106/L106</f>
        <v>768.52394112286208</v>
      </c>
      <c r="O106" s="140">
        <f>L106-I106</f>
        <v>0</v>
      </c>
      <c r="P106" s="141">
        <f>N106-K106</f>
        <v>-99.897111508716876</v>
      </c>
      <c r="Q106" s="142">
        <f>N106/K106</f>
        <v>0.88496696250511386</v>
      </c>
      <c r="R106" s="274"/>
      <c r="S106" s="143">
        <f>S90</f>
        <v>0.25</v>
      </c>
      <c r="T106" s="144">
        <f>INDEX(T90:T105,COUNTA(T90:T105))</f>
        <v>0.45347222222222222</v>
      </c>
      <c r="U106" s="145"/>
      <c r="V106" s="156"/>
      <c r="W106" s="89"/>
      <c r="X106" s="91"/>
      <c r="Y106" s="261"/>
      <c r="Z106" s="262"/>
      <c r="AA106" s="157">
        <f>M106-J106</f>
        <v>-379.6090237331241</v>
      </c>
      <c r="AB106" s="142">
        <f>M106/J106</f>
        <v>0.88496696250511386</v>
      </c>
      <c r="AC106" s="279"/>
    </row>
    <row r="107" spans="1:29" ht="15.75" customHeight="1">
      <c r="A107" s="280" t="s">
        <v>60</v>
      </c>
      <c r="B107" s="108" t="s">
        <v>111</v>
      </c>
      <c r="C107" s="270" t="s">
        <v>194</v>
      </c>
      <c r="D107" s="271"/>
      <c r="E107" s="158">
        <v>18.18</v>
      </c>
      <c r="F107" s="87">
        <v>1469</v>
      </c>
      <c r="G107" s="159">
        <f t="shared" ref="G107:G110" si="33">E107*F107</f>
        <v>26706.42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3090.8240794856802</v>
      </c>
      <c r="N107" s="163">
        <f>M107/L107</f>
        <v>1030.2746931618933</v>
      </c>
      <c r="O107" s="165">
        <f>L107-I107</f>
        <v>0</v>
      </c>
      <c r="P107" s="166">
        <f>N107-K107</f>
        <v>-169.72530683810669</v>
      </c>
      <c r="Q107" s="152">
        <f>N107/K107</f>
        <v>0.85856224430157779</v>
      </c>
      <c r="R107" s="272">
        <f>Q123</f>
        <v>0.86580837600610405</v>
      </c>
      <c r="S107" s="167">
        <v>0.25033564814814813</v>
      </c>
      <c r="T107" s="168">
        <v>0.27013888888888887</v>
      </c>
      <c r="U107" s="169"/>
      <c r="V107" s="170">
        <v>28.516666666666673</v>
      </c>
      <c r="W107" s="173"/>
      <c r="X107" s="151"/>
      <c r="Y107" s="275"/>
      <c r="Z107" s="276"/>
      <c r="AA107" s="109">
        <f>M107-J107</f>
        <v>-509.17592051431984</v>
      </c>
      <c r="AB107" s="152">
        <f>M107/J107</f>
        <v>0.85856224430157779</v>
      </c>
      <c r="AC107" s="277">
        <f>AB123</f>
        <v>0.86580837600610405</v>
      </c>
    </row>
    <row r="108" spans="1:29" ht="15.75" customHeight="1">
      <c r="A108" s="281"/>
      <c r="B108" s="92" t="s">
        <v>111</v>
      </c>
      <c r="C108" s="263" t="s">
        <v>118</v>
      </c>
      <c r="D108" s="264"/>
      <c r="E108" s="93">
        <v>18.18</v>
      </c>
      <c r="F108" s="94">
        <v>2057</v>
      </c>
      <c r="G108" s="95">
        <f t="shared" si="33"/>
        <v>37396.26</v>
      </c>
      <c r="H108" s="96"/>
      <c r="I108" s="97">
        <v>3</v>
      </c>
      <c r="J108" s="98">
        <v>3600</v>
      </c>
      <c r="K108" s="99">
        <f t="shared" ref="K108:K144" si="34">J108/I108</f>
        <v>1200</v>
      </c>
      <c r="L108" s="100">
        <v>3</v>
      </c>
      <c r="M108" s="98">
        <f>F108/V108*60</f>
        <v>3094.5256999582139</v>
      </c>
      <c r="N108" s="99">
        <f>M108/L108</f>
        <v>1031.508566652738</v>
      </c>
      <c r="O108" s="101">
        <f>L108-I108</f>
        <v>0</v>
      </c>
      <c r="P108" s="102">
        <f>N108-K108</f>
        <v>-168.49143334726205</v>
      </c>
      <c r="Q108" s="103">
        <f>N108/K108</f>
        <v>0.85959047221061491</v>
      </c>
      <c r="R108" s="273"/>
      <c r="S108" s="1">
        <v>0.28271990740740743</v>
      </c>
      <c r="T108" s="2">
        <v>0.31041666666666667</v>
      </c>
      <c r="U108" s="104">
        <v>18.116666666666728</v>
      </c>
      <c r="V108" s="105">
        <v>39.883333333333304</v>
      </c>
      <c r="W108" s="106"/>
      <c r="X108" s="107"/>
      <c r="Y108" s="265"/>
      <c r="Z108" s="266"/>
      <c r="AA108" s="111">
        <f>M108-J108</f>
        <v>-505.47430004178614</v>
      </c>
      <c r="AB108" s="103">
        <f>M108/J108</f>
        <v>0.85959047221061491</v>
      </c>
      <c r="AC108" s="278"/>
    </row>
    <row r="109" spans="1:29" ht="15.75" customHeight="1">
      <c r="A109" s="281"/>
      <c r="B109" s="92" t="s">
        <v>111</v>
      </c>
      <c r="C109" s="263" t="s">
        <v>195</v>
      </c>
      <c r="D109" s="264"/>
      <c r="E109" s="93">
        <v>14.28</v>
      </c>
      <c r="F109" s="94">
        <v>4909</v>
      </c>
      <c r="G109" s="95">
        <f t="shared" si="33"/>
        <v>70100.52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3097.7037686240151</v>
      </c>
      <c r="N109" s="99">
        <f>M109/L109</f>
        <v>1032.5679228746717</v>
      </c>
      <c r="O109" s="101">
        <f>L109-I109</f>
        <v>0</v>
      </c>
      <c r="P109" s="102">
        <f>N109-K109</f>
        <v>-167.43207712532831</v>
      </c>
      <c r="Q109" s="103">
        <f>N109/K109</f>
        <v>0.86047326906222643</v>
      </c>
      <c r="R109" s="273"/>
      <c r="S109" s="1">
        <v>0.32083333333333336</v>
      </c>
      <c r="T109" s="2">
        <v>0.38686342592592593</v>
      </c>
      <c r="U109" s="104">
        <v>15.000000000000027</v>
      </c>
      <c r="V109" s="105">
        <v>95.0833333333333</v>
      </c>
      <c r="W109" s="106"/>
      <c r="X109" s="107"/>
      <c r="Y109" s="265"/>
      <c r="Z109" s="266"/>
      <c r="AA109" s="111">
        <f>M109-J109</f>
        <v>-502.29623137598492</v>
      </c>
      <c r="AB109" s="103">
        <f>M109/J109</f>
        <v>0.86047326906222643</v>
      </c>
      <c r="AC109" s="278"/>
    </row>
    <row r="110" spans="1:29" ht="15.75" customHeight="1">
      <c r="A110" s="281"/>
      <c r="B110" s="92" t="s">
        <v>111</v>
      </c>
      <c r="C110" s="263" t="s">
        <v>112</v>
      </c>
      <c r="D110" s="264"/>
      <c r="E110" s="93">
        <v>14.03</v>
      </c>
      <c r="F110" s="94">
        <v>4353</v>
      </c>
      <c r="G110" s="95">
        <f t="shared" si="33"/>
        <v>61072.59</v>
      </c>
      <c r="H110" s="96"/>
      <c r="I110" s="97">
        <v>3</v>
      </c>
      <c r="J110" s="98">
        <v>3000</v>
      </c>
      <c r="K110" s="99">
        <f t="shared" si="34"/>
        <v>1000</v>
      </c>
      <c r="L110" s="100">
        <v>3</v>
      </c>
      <c r="M110" s="98">
        <f>F110/V110*60</f>
        <v>2665.1020408163272</v>
      </c>
      <c r="N110" s="99">
        <f>M110/L110</f>
        <v>888.36734693877577</v>
      </c>
      <c r="O110" s="101">
        <f>L110-I110</f>
        <v>0</v>
      </c>
      <c r="P110" s="102">
        <f>N110-K110</f>
        <v>-111.63265306122423</v>
      </c>
      <c r="Q110" s="103">
        <f>N110/K110</f>
        <v>0.88836734693877573</v>
      </c>
      <c r="R110" s="273"/>
      <c r="S110" s="1">
        <v>0.39861111111111114</v>
      </c>
      <c r="T110" s="2">
        <v>0.46666666666666667</v>
      </c>
      <c r="U110" s="104">
        <v>16.9166666666667</v>
      </c>
      <c r="V110" s="105">
        <v>97.999999999999972</v>
      </c>
      <c r="W110" s="106"/>
      <c r="X110" s="107"/>
      <c r="Y110" s="265"/>
      <c r="Z110" s="266"/>
      <c r="AA110" s="111">
        <f>M110-J110</f>
        <v>-334.89795918367281</v>
      </c>
      <c r="AB110" s="103">
        <f>M110/J110</f>
        <v>0.88836734693877573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07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07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07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89"/>
      <c r="G123" s="136"/>
      <c r="H123" s="91"/>
      <c r="I123" s="137">
        <f t="shared" ref="I123:J123" si="35">AVERAGE(I107:I122)</f>
        <v>3</v>
      </c>
      <c r="J123" s="138">
        <f t="shared" si="35"/>
        <v>3450</v>
      </c>
      <c r="K123" s="139">
        <f t="shared" ref="K123" si="36">J123/I123</f>
        <v>1150</v>
      </c>
      <c r="L123" s="137">
        <f t="shared" ref="L123:M123" si="37">AVERAGE(L107:L122)</f>
        <v>3</v>
      </c>
      <c r="M123" s="138">
        <f t="shared" si="37"/>
        <v>2987.038897221059</v>
      </c>
      <c r="N123" s="139">
        <f t="shared" ref="N123:N129" si="38">M123/L123</f>
        <v>995.67963240701965</v>
      </c>
      <c r="O123" s="140">
        <f t="shared" ref="O123:O129" si="39">L123-I123</f>
        <v>0</v>
      </c>
      <c r="P123" s="141">
        <f t="shared" ref="P123:P129" si="40">N123-K123</f>
        <v>-154.32036759298035</v>
      </c>
      <c r="Q123" s="142">
        <f t="shared" ref="Q123:Q129" si="41">N123/K123</f>
        <v>0.86580837600610405</v>
      </c>
      <c r="R123" s="274"/>
      <c r="S123" s="143">
        <f>S107</f>
        <v>0.25033564814814813</v>
      </c>
      <c r="T123" s="144">
        <f>INDEX(T107:T122,COUNTA(T107:T122))</f>
        <v>0.46666666666666667</v>
      </c>
      <c r="U123" s="145"/>
      <c r="V123" s="156"/>
      <c r="W123" s="89"/>
      <c r="X123" s="91"/>
      <c r="Y123" s="261"/>
      <c r="Z123" s="262"/>
      <c r="AA123" s="157">
        <f t="shared" ref="AA123:AA129" si="42">M123-J123</f>
        <v>-462.96110277894104</v>
      </c>
      <c r="AB123" s="142">
        <f t="shared" ref="AB123:AB129" si="43">M123/J123</f>
        <v>0.86580837600610405</v>
      </c>
      <c r="AC123" s="279"/>
    </row>
    <row r="124" spans="1:29" ht="15.75" customHeight="1">
      <c r="A124" s="267" t="s">
        <v>67</v>
      </c>
      <c r="B124" s="108" t="s">
        <v>111</v>
      </c>
      <c r="C124" s="270" t="s">
        <v>120</v>
      </c>
      <c r="D124" s="271"/>
      <c r="E124" s="158">
        <v>25.03</v>
      </c>
      <c r="F124" s="87">
        <v>1486</v>
      </c>
      <c r="G124" s="159">
        <f t="shared" ref="G124:G129" si="44">E124*F124</f>
        <v>37194.58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 t="shared" ref="M124:M129" si="45">F124/V124*60</f>
        <v>2899.5121951219576</v>
      </c>
      <c r="N124" s="163">
        <f t="shared" si="38"/>
        <v>724.87804878048939</v>
      </c>
      <c r="O124" s="165">
        <f t="shared" si="39"/>
        <v>0</v>
      </c>
      <c r="P124" s="166">
        <f t="shared" si="40"/>
        <v>-100.12195121951061</v>
      </c>
      <c r="Q124" s="152">
        <f t="shared" si="41"/>
        <v>0.87864005912786591</v>
      </c>
      <c r="R124" s="272">
        <f>Q140</f>
        <v>0.88220694491480178</v>
      </c>
      <c r="S124" s="167">
        <v>0.25017361111111114</v>
      </c>
      <c r="T124" s="168">
        <v>0.27152777777777776</v>
      </c>
      <c r="U124" s="169"/>
      <c r="V124" s="170">
        <v>30.749999999999929</v>
      </c>
      <c r="W124" s="168"/>
      <c r="X124" s="171"/>
      <c r="Y124" s="275"/>
      <c r="Z124" s="276"/>
      <c r="AA124" s="109">
        <f t="shared" si="42"/>
        <v>-400.48780487804243</v>
      </c>
      <c r="AB124" s="152">
        <f t="shared" si="43"/>
        <v>0.87864005912786591</v>
      </c>
      <c r="AC124" s="277">
        <f>AB140</f>
        <v>0.88220694491480178</v>
      </c>
    </row>
    <row r="125" spans="1:29" ht="15.75" customHeight="1">
      <c r="A125" s="268"/>
      <c r="B125" s="92" t="s">
        <v>111</v>
      </c>
      <c r="C125" s="263" t="s">
        <v>207</v>
      </c>
      <c r="D125" s="264"/>
      <c r="E125" s="93">
        <v>25.45</v>
      </c>
      <c r="F125" s="94">
        <v>1352</v>
      </c>
      <c r="G125" s="95">
        <f t="shared" si="44"/>
        <v>34408.400000000001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 t="shared" si="45"/>
        <v>2902.3255813953515</v>
      </c>
      <c r="N125" s="99">
        <f t="shared" si="38"/>
        <v>725.58139534883787</v>
      </c>
      <c r="O125" s="101">
        <f t="shared" si="39"/>
        <v>0</v>
      </c>
      <c r="P125" s="102">
        <f t="shared" si="40"/>
        <v>-99.418604651162127</v>
      </c>
      <c r="Q125" s="103">
        <f t="shared" si="41"/>
        <v>0.87949260042283384</v>
      </c>
      <c r="R125" s="273"/>
      <c r="S125" s="1">
        <v>0.28267361111111111</v>
      </c>
      <c r="T125" s="2">
        <v>0.30208333333333331</v>
      </c>
      <c r="U125" s="104">
        <v>16.050000000000033</v>
      </c>
      <c r="V125" s="105">
        <v>27.949999999999974</v>
      </c>
      <c r="W125" s="106"/>
      <c r="X125" s="113"/>
      <c r="Y125" s="265"/>
      <c r="Z125" s="266"/>
      <c r="AA125" s="111">
        <f t="shared" si="42"/>
        <v>-397.67441860464851</v>
      </c>
      <c r="AB125" s="103">
        <f t="shared" si="43"/>
        <v>0.87949260042283384</v>
      </c>
      <c r="AC125" s="278"/>
    </row>
    <row r="126" spans="1:29" ht="15.75" customHeight="1">
      <c r="A126" s="268"/>
      <c r="B126" s="92" t="s">
        <v>111</v>
      </c>
      <c r="C126" s="263" t="s">
        <v>208</v>
      </c>
      <c r="D126" s="264"/>
      <c r="E126" s="93">
        <v>26.73</v>
      </c>
      <c r="F126" s="94">
        <v>363</v>
      </c>
      <c r="G126" s="95">
        <f t="shared" si="44"/>
        <v>9702.99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 t="shared" si="45"/>
        <v>2897.5609756097551</v>
      </c>
      <c r="N126" s="99">
        <f t="shared" si="38"/>
        <v>724.39024390243878</v>
      </c>
      <c r="O126" s="101">
        <f t="shared" si="39"/>
        <v>0</v>
      </c>
      <c r="P126" s="102">
        <f t="shared" si="40"/>
        <v>-100.60975609756122</v>
      </c>
      <c r="Q126" s="103">
        <f t="shared" si="41"/>
        <v>0.87804878048780455</v>
      </c>
      <c r="R126" s="273"/>
      <c r="S126" s="1">
        <v>0.31561342592592595</v>
      </c>
      <c r="T126" s="2">
        <v>0.32083333333333336</v>
      </c>
      <c r="U126" s="104">
        <v>19.483333333333395</v>
      </c>
      <c r="V126" s="105">
        <v>7.5166666666666693</v>
      </c>
      <c r="W126" s="106"/>
      <c r="X126" s="113"/>
      <c r="Y126" s="265"/>
      <c r="Z126" s="266"/>
      <c r="AA126" s="111">
        <f t="shared" si="42"/>
        <v>-402.43902439024487</v>
      </c>
      <c r="AB126" s="103">
        <f t="shared" si="43"/>
        <v>0.87804878048780455</v>
      </c>
      <c r="AC126" s="278"/>
    </row>
    <row r="127" spans="1:29" ht="15.75" customHeight="1">
      <c r="A127" s="268"/>
      <c r="B127" s="92" t="s">
        <v>111</v>
      </c>
      <c r="C127" s="263" t="s">
        <v>206</v>
      </c>
      <c r="D127" s="264"/>
      <c r="E127" s="93">
        <v>30</v>
      </c>
      <c r="F127" s="94">
        <v>2102</v>
      </c>
      <c r="G127" s="95">
        <f t="shared" si="44"/>
        <v>63060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 t="shared" si="45"/>
        <v>2671.0907165548856</v>
      </c>
      <c r="N127" s="99">
        <f t="shared" si="38"/>
        <v>667.7726791387214</v>
      </c>
      <c r="O127" s="101">
        <f t="shared" si="39"/>
        <v>0</v>
      </c>
      <c r="P127" s="102">
        <f t="shared" si="40"/>
        <v>-82.227320861278599</v>
      </c>
      <c r="Q127" s="103">
        <f t="shared" si="41"/>
        <v>0.89036357218496187</v>
      </c>
      <c r="R127" s="273"/>
      <c r="S127" s="1">
        <v>0.33124999999999999</v>
      </c>
      <c r="T127" s="2">
        <v>0.36403935185185188</v>
      </c>
      <c r="U127" s="104">
        <v>14.999999999999947</v>
      </c>
      <c r="V127" s="105">
        <v>47.216666666666718</v>
      </c>
      <c r="W127" s="106"/>
      <c r="X127" s="107"/>
      <c r="Y127" s="265"/>
      <c r="Z127" s="266"/>
      <c r="AA127" s="111">
        <f t="shared" si="42"/>
        <v>-328.9092834451144</v>
      </c>
      <c r="AB127" s="103">
        <f t="shared" si="43"/>
        <v>0.89036357218496187</v>
      </c>
      <c r="AC127" s="278"/>
    </row>
    <row r="128" spans="1:29" ht="15.75" customHeight="1">
      <c r="A128" s="268"/>
      <c r="B128" s="92" t="s">
        <v>111</v>
      </c>
      <c r="C128" s="263" t="s">
        <v>119</v>
      </c>
      <c r="D128" s="264"/>
      <c r="E128" s="93">
        <v>24.82</v>
      </c>
      <c r="F128" s="94">
        <v>1726</v>
      </c>
      <c r="G128" s="95">
        <f t="shared" si="44"/>
        <v>42839.32</v>
      </c>
      <c r="H128" s="113"/>
      <c r="I128" s="97">
        <v>4</v>
      </c>
      <c r="J128" s="98">
        <v>3300</v>
      </c>
      <c r="K128" s="99">
        <f t="shared" si="34"/>
        <v>825</v>
      </c>
      <c r="L128" s="114">
        <v>4</v>
      </c>
      <c r="M128" s="98">
        <f t="shared" si="45"/>
        <v>2892.7374301675982</v>
      </c>
      <c r="N128" s="99">
        <f t="shared" si="38"/>
        <v>723.18435754189954</v>
      </c>
      <c r="O128" s="101">
        <f t="shared" si="39"/>
        <v>0</v>
      </c>
      <c r="P128" s="102">
        <f t="shared" si="40"/>
        <v>-101.81564245810046</v>
      </c>
      <c r="Q128" s="103">
        <f t="shared" si="41"/>
        <v>0.87658710005078733</v>
      </c>
      <c r="R128" s="273"/>
      <c r="S128" s="1">
        <v>0.37583333333333335</v>
      </c>
      <c r="T128" s="2">
        <v>0.40069444444444446</v>
      </c>
      <c r="U128" s="104">
        <v>16.983333333333324</v>
      </c>
      <c r="V128" s="105">
        <v>35.799999999999997</v>
      </c>
      <c r="W128" s="106"/>
      <c r="X128" s="107"/>
      <c r="Y128" s="265"/>
      <c r="Z128" s="266"/>
      <c r="AA128" s="111">
        <f t="shared" si="42"/>
        <v>-407.26256983240182</v>
      </c>
      <c r="AB128" s="103">
        <f t="shared" si="43"/>
        <v>0.87658710005078733</v>
      </c>
      <c r="AC128" s="278"/>
    </row>
    <row r="129" spans="1:29" ht="15.75" customHeight="1">
      <c r="A129" s="268"/>
      <c r="B129" s="92" t="s">
        <v>111</v>
      </c>
      <c r="C129" s="263" t="s">
        <v>121</v>
      </c>
      <c r="D129" s="264"/>
      <c r="E129" s="93">
        <v>30</v>
      </c>
      <c r="F129" s="94">
        <v>2664</v>
      </c>
      <c r="G129" s="115">
        <f t="shared" si="44"/>
        <v>79920</v>
      </c>
      <c r="H129" s="116"/>
      <c r="I129" s="97">
        <v>3</v>
      </c>
      <c r="J129" s="98">
        <v>3000</v>
      </c>
      <c r="K129" s="99">
        <f t="shared" si="34"/>
        <v>1000</v>
      </c>
      <c r="L129" s="100">
        <v>3</v>
      </c>
      <c r="M129" s="98">
        <f t="shared" si="45"/>
        <v>2675.1464435146449</v>
      </c>
      <c r="N129" s="99">
        <f t="shared" si="38"/>
        <v>891.71548117154828</v>
      </c>
      <c r="O129" s="101">
        <f t="shared" si="39"/>
        <v>0</v>
      </c>
      <c r="P129" s="102">
        <f t="shared" si="40"/>
        <v>-108.28451882845172</v>
      </c>
      <c r="Q129" s="103">
        <f t="shared" si="41"/>
        <v>0.89171548117154831</v>
      </c>
      <c r="R129" s="273"/>
      <c r="S129" s="1">
        <v>0.41059027777777779</v>
      </c>
      <c r="T129" s="2">
        <v>0.45208333333333334</v>
      </c>
      <c r="U129" s="104">
        <v>14.249999999999989</v>
      </c>
      <c r="V129" s="105">
        <v>59.749999999999986</v>
      </c>
      <c r="W129" s="106"/>
      <c r="X129" s="4"/>
      <c r="Y129" s="265"/>
      <c r="Z129" s="266"/>
      <c r="AA129" s="111">
        <f t="shared" si="42"/>
        <v>-324.85355648535506</v>
      </c>
      <c r="AB129" s="103">
        <f t="shared" si="43"/>
        <v>0.89171548117154831</v>
      </c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3.8333333333333335</v>
      </c>
      <c r="J140" s="138">
        <f t="shared" si="46"/>
        <v>3200</v>
      </c>
      <c r="K140" s="139">
        <f t="shared" ref="K140" si="47">J140/I140</f>
        <v>834.78260869565213</v>
      </c>
      <c r="L140" s="137">
        <f t="shared" ref="L140:M140" si="48">AVERAGE(L124:L139)</f>
        <v>3.8333333333333335</v>
      </c>
      <c r="M140" s="138">
        <f t="shared" si="48"/>
        <v>2823.0622237273656</v>
      </c>
      <c r="N140" s="139">
        <f>M140/L140</f>
        <v>736.45101488539967</v>
      </c>
      <c r="O140" s="140">
        <f>L140-I140</f>
        <v>0</v>
      </c>
      <c r="P140" s="141">
        <f>N140-K140</f>
        <v>-98.331593810252457</v>
      </c>
      <c r="Q140" s="142">
        <f>N140/K140</f>
        <v>0.88220694491480178</v>
      </c>
      <c r="R140" s="274"/>
      <c r="S140" s="143">
        <f>S124</f>
        <v>0.25017361111111114</v>
      </c>
      <c r="T140" s="144">
        <f>INDEX(T124:T139,COUNTA(T124:T139))</f>
        <v>0.45208333333333334</v>
      </c>
      <c r="U140" s="145"/>
      <c r="V140" s="156"/>
      <c r="W140" s="135"/>
      <c r="X140" s="139"/>
      <c r="Y140" s="261"/>
      <c r="Z140" s="262"/>
      <c r="AA140" s="157">
        <f>M140-J140</f>
        <v>-376.93777627263444</v>
      </c>
      <c r="AB140" s="142">
        <f>M140/J140</f>
        <v>0.88220694491480178</v>
      </c>
      <c r="AC140" s="279"/>
    </row>
    <row r="141" spans="1:29" ht="15.75" customHeight="1">
      <c r="A141" s="280" t="s">
        <v>122</v>
      </c>
      <c r="B141" s="108" t="s">
        <v>111</v>
      </c>
      <c r="C141" s="270" t="s">
        <v>209</v>
      </c>
      <c r="D141" s="271"/>
      <c r="E141" s="158">
        <v>13.42</v>
      </c>
      <c r="F141" s="87">
        <v>488</v>
      </c>
      <c r="G141" s="159">
        <f t="shared" ref="G141:G144" si="49">E141*F141</f>
        <v>6548.96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3159.7122302158423</v>
      </c>
      <c r="N141" s="163">
        <f>M141/L141</f>
        <v>526.61870503597368</v>
      </c>
      <c r="O141" s="165">
        <f>L141-I141</f>
        <v>0</v>
      </c>
      <c r="P141" s="166">
        <f>N141-K141</f>
        <v>-73.381294964026324</v>
      </c>
      <c r="Q141" s="152">
        <f>N141/K141</f>
        <v>0.8776978417266228</v>
      </c>
      <c r="R141" s="272">
        <f>Q157</f>
        <v>0.86860347413597361</v>
      </c>
      <c r="S141" s="167">
        <v>0.70833333333333337</v>
      </c>
      <c r="T141" s="168">
        <v>0.71476851851851853</v>
      </c>
      <c r="U141" s="169"/>
      <c r="V141" s="170">
        <v>9.2666666666666231</v>
      </c>
      <c r="W141" s="168"/>
      <c r="X141" s="171"/>
      <c r="Y141" s="275"/>
      <c r="Z141" s="276"/>
      <c r="AA141" s="109">
        <f>M141-J141</f>
        <v>-440.28776978415772</v>
      </c>
      <c r="AB141" s="152">
        <f>M141/J141</f>
        <v>0.87769784172662291</v>
      </c>
      <c r="AC141" s="277">
        <f>AB157</f>
        <v>0.86860347413597361</v>
      </c>
    </row>
    <row r="142" spans="1:29" ht="15.75" customHeight="1">
      <c r="A142" s="281"/>
      <c r="B142" s="92" t="s">
        <v>104</v>
      </c>
      <c r="C142" s="263" t="s">
        <v>224</v>
      </c>
      <c r="D142" s="264"/>
      <c r="E142" s="93">
        <v>25.64</v>
      </c>
      <c r="F142" s="94">
        <v>1744</v>
      </c>
      <c r="G142" s="95">
        <f t="shared" si="49"/>
        <v>44716.160000000003</v>
      </c>
      <c r="H142" s="96"/>
      <c r="I142" s="97">
        <v>11</v>
      </c>
      <c r="J142" s="98">
        <v>3600</v>
      </c>
      <c r="K142" s="99">
        <f t="shared" si="34"/>
        <v>327.27272727272725</v>
      </c>
      <c r="L142" s="100">
        <v>11</v>
      </c>
      <c r="M142" s="98">
        <f>F142/V142*60</f>
        <v>3132.934131736532</v>
      </c>
      <c r="N142" s="99">
        <f>M142/L142</f>
        <v>284.81219379423015</v>
      </c>
      <c r="O142" s="101">
        <f>L142-I142</f>
        <v>0</v>
      </c>
      <c r="P142" s="102">
        <f>N142-K142</f>
        <v>-42.460533478497098</v>
      </c>
      <c r="Q142" s="103">
        <f>N142/K142</f>
        <v>0.8702594810379255</v>
      </c>
      <c r="R142" s="273"/>
      <c r="S142" s="1">
        <v>0.71944444444444444</v>
      </c>
      <c r="T142" s="2">
        <v>0.74263888888888885</v>
      </c>
      <c r="U142" s="104">
        <v>6.7333333333333201</v>
      </c>
      <c r="V142" s="105">
        <v>33.399999999999949</v>
      </c>
      <c r="W142" s="106"/>
      <c r="X142" s="113"/>
      <c r="Y142" s="265"/>
      <c r="Z142" s="266"/>
      <c r="AA142" s="111">
        <f>M142-J142</f>
        <v>-467.06586826346802</v>
      </c>
      <c r="AB142" s="103">
        <f>M142/J142</f>
        <v>0.8702594810379255</v>
      </c>
      <c r="AC142" s="278"/>
    </row>
    <row r="143" spans="1:29" ht="15.75" customHeight="1">
      <c r="A143" s="281"/>
      <c r="B143" s="92" t="s">
        <v>104</v>
      </c>
      <c r="C143" s="263" t="s">
        <v>123</v>
      </c>
      <c r="D143" s="264"/>
      <c r="E143" s="93">
        <v>29.52</v>
      </c>
      <c r="F143" s="94">
        <v>2008</v>
      </c>
      <c r="G143" s="95">
        <f t="shared" si="49"/>
        <v>59276.159999999996</v>
      </c>
      <c r="H143" s="96"/>
      <c r="I143" s="97">
        <v>17</v>
      </c>
      <c r="J143" s="98">
        <v>3600</v>
      </c>
      <c r="K143" s="99">
        <f t="shared" si="34"/>
        <v>211.76470588235293</v>
      </c>
      <c r="L143" s="100">
        <v>17</v>
      </c>
      <c r="M143" s="98">
        <f>F143/V143*60</f>
        <v>3106.4890416845687</v>
      </c>
      <c r="N143" s="99">
        <f>M143/L143</f>
        <v>182.734649510857</v>
      </c>
      <c r="O143" s="101">
        <f>L143-I143</f>
        <v>0</v>
      </c>
      <c r="P143" s="102">
        <f>N143-K143</f>
        <v>-29.030056371495931</v>
      </c>
      <c r="Q143" s="103">
        <f>N143/K143</f>
        <v>0.86291362269015814</v>
      </c>
      <c r="R143" s="273"/>
      <c r="S143" s="1">
        <v>0.74737268518518518</v>
      </c>
      <c r="T143" s="2">
        <v>0.77430555555555558</v>
      </c>
      <c r="U143" s="104">
        <v>6.8166666666667197</v>
      </c>
      <c r="V143" s="105">
        <v>38.783333333333374</v>
      </c>
      <c r="W143" s="106"/>
      <c r="X143" s="113"/>
      <c r="Y143" s="265"/>
      <c r="Z143" s="266"/>
      <c r="AA143" s="111">
        <f>M143-J143</f>
        <v>-493.51095831543125</v>
      </c>
      <c r="AB143" s="103">
        <f>M143/J143</f>
        <v>0.86291362269015803</v>
      </c>
      <c r="AC143" s="278"/>
    </row>
    <row r="144" spans="1:29" ht="15.75" customHeight="1">
      <c r="A144" s="281"/>
      <c r="B144" s="92" t="s">
        <v>104</v>
      </c>
      <c r="C144" s="263" t="s">
        <v>124</v>
      </c>
      <c r="D144" s="264"/>
      <c r="E144" s="93">
        <v>29.85</v>
      </c>
      <c r="F144" s="94">
        <v>2101</v>
      </c>
      <c r="G144" s="95">
        <f t="shared" si="49"/>
        <v>62714.850000000006</v>
      </c>
      <c r="H144" s="96"/>
      <c r="I144" s="97">
        <v>17</v>
      </c>
      <c r="J144" s="98">
        <v>3600</v>
      </c>
      <c r="K144" s="99">
        <f t="shared" si="34"/>
        <v>211.76470588235293</v>
      </c>
      <c r="L144" s="100">
        <v>17</v>
      </c>
      <c r="M144" s="98">
        <f>F144/V144*60</f>
        <v>3108.7546239210769</v>
      </c>
      <c r="N144" s="99">
        <f>M144/L144</f>
        <v>182.86791905418099</v>
      </c>
      <c r="O144" s="101">
        <f>L144-I144</f>
        <v>0</v>
      </c>
      <c r="P144" s="102">
        <f>N144-K144</f>
        <v>-28.89678682817194</v>
      </c>
      <c r="Q144" s="103">
        <f>N144/K144</f>
        <v>0.8635429510891881</v>
      </c>
      <c r="R144" s="273"/>
      <c r="S144" s="1">
        <v>0.77739583333333329</v>
      </c>
      <c r="T144" s="2">
        <v>0.80555555555555558</v>
      </c>
      <c r="U144" s="104">
        <v>4.4499999999998963</v>
      </c>
      <c r="V144" s="105">
        <v>40.550000000000104</v>
      </c>
      <c r="W144" s="106"/>
      <c r="X144" s="107"/>
      <c r="Y144" s="265"/>
      <c r="Z144" s="266"/>
      <c r="AA144" s="111">
        <f>M144-J144</f>
        <v>-491.24537607892307</v>
      </c>
      <c r="AB144" s="103">
        <f>M144/J144</f>
        <v>0.86354295108918799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4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23"/>
      <c r="X149" s="124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23"/>
      <c r="X150" s="124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50">AVERAGE(I141:I156)</f>
        <v>12.75</v>
      </c>
      <c r="J157" s="138">
        <f t="shared" si="50"/>
        <v>3600</v>
      </c>
      <c r="K157" s="139">
        <f t="shared" ref="K157" si="51">J157/I157</f>
        <v>282.35294117647061</v>
      </c>
      <c r="L157" s="137">
        <f t="shared" ref="L157:M157" si="52">AVERAGE(L141:L156)</f>
        <v>12.75</v>
      </c>
      <c r="M157" s="138">
        <f t="shared" si="52"/>
        <v>3126.972506889505</v>
      </c>
      <c r="N157" s="139">
        <f>M157/L157</f>
        <v>245.25274563839255</v>
      </c>
      <c r="O157" s="140">
        <f>L157-I157</f>
        <v>0</v>
      </c>
      <c r="P157" s="141">
        <f>N157-K157</f>
        <v>-37.100195538078054</v>
      </c>
      <c r="Q157" s="142">
        <f>N157/K157</f>
        <v>0.86860347413597361</v>
      </c>
      <c r="R157" s="274"/>
      <c r="S157" s="143">
        <f>S141</f>
        <v>0.70833333333333337</v>
      </c>
      <c r="T157" s="144">
        <f>INDEX(T141:T156,COUNTA(T141:T156))</f>
        <v>0.80555555555555558</v>
      </c>
      <c r="U157" s="145"/>
      <c r="V157" s="156"/>
      <c r="W157" s="135"/>
      <c r="X157" s="139"/>
      <c r="Y157" s="261"/>
      <c r="Z157" s="262"/>
      <c r="AA157" s="157">
        <f>M157-J157</f>
        <v>-473.02749311049502</v>
      </c>
      <c r="AB157" s="142">
        <f>M157/J157</f>
        <v>0.86860347413597361</v>
      </c>
      <c r="AC157" s="279"/>
    </row>
    <row r="158" spans="1:29" ht="15.75" customHeight="1">
      <c r="A158" s="267" t="s">
        <v>126</v>
      </c>
      <c r="B158" s="108" t="s">
        <v>111</v>
      </c>
      <c r="C158" s="270" t="s">
        <v>128</v>
      </c>
      <c r="D158" s="271"/>
      <c r="E158" s="158">
        <v>27.58</v>
      </c>
      <c r="F158" s="87">
        <v>1014</v>
      </c>
      <c r="G158" s="159">
        <f t="shared" ref="G158:G161" si="53">E158*F158</f>
        <v>27966.12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2628.0777537797044</v>
      </c>
      <c r="N158" s="163">
        <f>M158/L158</f>
        <v>657.0194384449261</v>
      </c>
      <c r="O158" s="165">
        <f>L158-I158</f>
        <v>0</v>
      </c>
      <c r="P158" s="166">
        <f>N158-K158</f>
        <v>-92.980561555073905</v>
      </c>
      <c r="Q158" s="152">
        <f>N158/K158</f>
        <v>0.87602591792656814</v>
      </c>
      <c r="R158" s="272">
        <f>Q174</f>
        <v>0.88244204534065207</v>
      </c>
      <c r="S158" s="167">
        <v>0.70833333333333337</v>
      </c>
      <c r="T158" s="168">
        <v>0.72440972222222222</v>
      </c>
      <c r="U158" s="169"/>
      <c r="V158" s="170">
        <v>23.149999999999942</v>
      </c>
      <c r="W158" s="173"/>
      <c r="X158" s="151"/>
      <c r="Y158" s="275"/>
      <c r="Z158" s="276"/>
      <c r="AA158" s="109">
        <f>M158-J158</f>
        <v>-371.92224622029562</v>
      </c>
      <c r="AB158" s="152">
        <f>M158/J158</f>
        <v>0.87602591792656814</v>
      </c>
      <c r="AC158" s="277">
        <f>AB174</f>
        <v>0.88244204534065207</v>
      </c>
    </row>
    <row r="159" spans="1:29" ht="15.75" customHeight="1">
      <c r="A159" s="268"/>
      <c r="B159" s="92" t="s">
        <v>111</v>
      </c>
      <c r="C159" s="263" t="s">
        <v>127</v>
      </c>
      <c r="D159" s="264"/>
      <c r="E159" s="93">
        <v>24.15</v>
      </c>
      <c r="F159" s="94">
        <v>793</v>
      </c>
      <c r="G159" s="95">
        <f t="shared" si="53"/>
        <v>19150.949999999997</v>
      </c>
      <c r="H159" s="96"/>
      <c r="I159" s="97">
        <v>4</v>
      </c>
      <c r="J159" s="98">
        <v>3000</v>
      </c>
      <c r="K159" s="99">
        <f t="shared" ref="K159:K161" si="54">J159/I159</f>
        <v>750</v>
      </c>
      <c r="L159" s="100">
        <v>4</v>
      </c>
      <c r="M159" s="98">
        <f>F159/V159*60</f>
        <v>2628.7292817679395</v>
      </c>
      <c r="N159" s="99">
        <f>M159/L159</f>
        <v>657.18232044198487</v>
      </c>
      <c r="O159" s="101">
        <f>L159-I159</f>
        <v>0</v>
      </c>
      <c r="P159" s="102">
        <f>N159-K159</f>
        <v>-92.817679558015129</v>
      </c>
      <c r="Q159" s="103">
        <f>N159/K159</f>
        <v>0.87624309392264654</v>
      </c>
      <c r="R159" s="273"/>
      <c r="S159" s="1">
        <v>0.72916666666666663</v>
      </c>
      <c r="T159" s="2">
        <v>0.74173611111111115</v>
      </c>
      <c r="U159" s="104">
        <v>6.8499999999999517</v>
      </c>
      <c r="V159" s="105">
        <v>18.100000000000112</v>
      </c>
      <c r="W159" s="106"/>
      <c r="X159" s="107"/>
      <c r="Y159" s="265"/>
      <c r="Z159" s="266"/>
      <c r="AA159" s="111">
        <f>M159-J159</f>
        <v>-371.27071823206052</v>
      </c>
      <c r="AB159" s="103">
        <f>M159/J159</f>
        <v>0.87624309392264654</v>
      </c>
      <c r="AC159" s="278"/>
    </row>
    <row r="160" spans="1:29" ht="15.75" customHeight="1">
      <c r="A160" s="268"/>
      <c r="B160" s="92" t="s">
        <v>111</v>
      </c>
      <c r="C160" s="263" t="s">
        <v>233</v>
      </c>
      <c r="D160" s="264"/>
      <c r="E160" s="93">
        <v>16.7</v>
      </c>
      <c r="F160" s="94">
        <v>3483</v>
      </c>
      <c r="G160" s="95">
        <f t="shared" si="53"/>
        <v>58166.1</v>
      </c>
      <c r="H160" s="96"/>
      <c r="I160" s="97">
        <v>3</v>
      </c>
      <c r="J160" s="98">
        <v>3300</v>
      </c>
      <c r="K160" s="99">
        <f t="shared" si="54"/>
        <v>1100</v>
      </c>
      <c r="L160" s="100">
        <v>3</v>
      </c>
      <c r="M160" s="98">
        <f>F160/V160*60</f>
        <v>2929.6261682242916</v>
      </c>
      <c r="N160" s="99">
        <f>M160/L160</f>
        <v>976.54205607476388</v>
      </c>
      <c r="O160" s="101">
        <f>L160-I160</f>
        <v>0</v>
      </c>
      <c r="P160" s="102">
        <f>N160-K160</f>
        <v>-123.45794392523612</v>
      </c>
      <c r="Q160" s="103">
        <f>N160/K160</f>
        <v>0.88776550552251265</v>
      </c>
      <c r="R160" s="273"/>
      <c r="S160" s="1">
        <v>0.7451388888888888</v>
      </c>
      <c r="T160" s="2">
        <v>0.79467592592592595</v>
      </c>
      <c r="U160" s="104">
        <v>4.8999999999998067</v>
      </c>
      <c r="V160" s="105">
        <v>71.333333333333513</v>
      </c>
      <c r="W160" s="106"/>
      <c r="X160" s="107"/>
      <c r="Y160" s="265"/>
      <c r="Z160" s="266"/>
      <c r="AA160" s="111">
        <f>M160-J160</f>
        <v>-370.37383177570837</v>
      </c>
      <c r="AB160" s="103">
        <f>M160/J160</f>
        <v>0.88776550552251265</v>
      </c>
      <c r="AC160" s="278"/>
    </row>
    <row r="161" spans="1:29" ht="15.75" customHeight="1">
      <c r="A161" s="268"/>
      <c r="B161" s="92" t="s">
        <v>111</v>
      </c>
      <c r="C161" s="263" t="s">
        <v>129</v>
      </c>
      <c r="D161" s="264"/>
      <c r="E161" s="93">
        <v>17.89</v>
      </c>
      <c r="F161" s="94">
        <v>5121</v>
      </c>
      <c r="G161" s="95">
        <f t="shared" si="53"/>
        <v>91614.69</v>
      </c>
      <c r="H161" s="96"/>
      <c r="I161" s="97">
        <v>4</v>
      </c>
      <c r="J161" s="98">
        <v>3300</v>
      </c>
      <c r="K161" s="99">
        <f t="shared" si="54"/>
        <v>825</v>
      </c>
      <c r="L161" s="100">
        <v>4</v>
      </c>
      <c r="M161" s="98">
        <f>F161/V161*60</f>
        <v>2932.3365675202808</v>
      </c>
      <c r="N161" s="99">
        <f>M161/L161</f>
        <v>733.08414188007021</v>
      </c>
      <c r="O161" s="101">
        <f>L161-I161</f>
        <v>0</v>
      </c>
      <c r="P161" s="102">
        <f>N161-K161</f>
        <v>-91.915858119929794</v>
      </c>
      <c r="Q161" s="103">
        <f>N161/K161</f>
        <v>0.88858683864250931</v>
      </c>
      <c r="R161" s="273"/>
      <c r="S161" s="1">
        <v>0.80015046296296299</v>
      </c>
      <c r="T161" s="2">
        <v>0.87291666666666667</v>
      </c>
      <c r="U161" s="104">
        <v>7.88333333333334</v>
      </c>
      <c r="V161" s="105">
        <v>104.7833333333333</v>
      </c>
      <c r="W161" s="106"/>
      <c r="X161" s="107"/>
      <c r="Y161" s="265"/>
      <c r="Z161" s="266"/>
      <c r="AA161" s="111">
        <f>M161-J161</f>
        <v>-367.66343247971918</v>
      </c>
      <c r="AB161" s="103">
        <f>M161/J161</f>
        <v>0.88858683864250931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06"/>
      <c r="X168" s="107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06"/>
      <c r="X169" s="107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06"/>
      <c r="X170" s="107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06"/>
      <c r="X171" s="107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06"/>
      <c r="X172" s="107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5">AVERAGE(I158:I173)</f>
        <v>3.75</v>
      </c>
      <c r="J174" s="138">
        <f t="shared" si="55"/>
        <v>3150</v>
      </c>
      <c r="K174" s="139">
        <f t="shared" ref="K174" si="56">J174/I174</f>
        <v>840</v>
      </c>
      <c r="L174" s="137">
        <f t="shared" ref="L174:M174" si="57">AVERAGE(L158:L173)</f>
        <v>3.75</v>
      </c>
      <c r="M174" s="138">
        <f t="shared" si="57"/>
        <v>2779.6924428230541</v>
      </c>
      <c r="N174" s="139">
        <f>M174/L174</f>
        <v>741.25131808614776</v>
      </c>
      <c r="O174" s="140">
        <f>L174-I174</f>
        <v>0</v>
      </c>
      <c r="P174" s="141">
        <f>N174-K174</f>
        <v>-98.748681913852238</v>
      </c>
      <c r="Q174" s="142">
        <f>N174/K174</f>
        <v>0.88244204534065207</v>
      </c>
      <c r="R174" s="274"/>
      <c r="S174" s="143">
        <f>S158</f>
        <v>0.70833333333333337</v>
      </c>
      <c r="T174" s="144">
        <f>INDEX(T158:T173,COUNTA(T158:T173))</f>
        <v>0.87291666666666667</v>
      </c>
      <c r="U174" s="145"/>
      <c r="V174" s="156"/>
      <c r="W174" s="89"/>
      <c r="X174" s="91"/>
      <c r="Y174" s="261"/>
      <c r="Z174" s="262"/>
      <c r="AA174" s="157">
        <f>M174-J174</f>
        <v>-370.30755717694592</v>
      </c>
      <c r="AB174" s="142">
        <f>M174/J174</f>
        <v>0.88244204534065207</v>
      </c>
      <c r="AC174" s="279"/>
    </row>
    <row r="175" spans="1:29" ht="15.75" customHeight="1">
      <c r="A175" s="280" t="s">
        <v>130</v>
      </c>
      <c r="B175" s="108" t="s">
        <v>111</v>
      </c>
      <c r="C175" s="270" t="s">
        <v>131</v>
      </c>
      <c r="D175" s="271"/>
      <c r="E175" s="158">
        <v>22.28</v>
      </c>
      <c r="F175" s="87">
        <v>1677</v>
      </c>
      <c r="G175" s="159">
        <f t="shared" ref="G175:G177" si="58">E175*F175</f>
        <v>37363.560000000005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2926.4178380998551</v>
      </c>
      <c r="N175" s="163">
        <f>M175/L175</f>
        <v>585.283567619971</v>
      </c>
      <c r="O175" s="165">
        <f>L175-I175</f>
        <v>0</v>
      </c>
      <c r="P175" s="166">
        <f>N175-K175</f>
        <v>-74.716432380029005</v>
      </c>
      <c r="Q175" s="152">
        <f>N175/K175</f>
        <v>0.88679328427268334</v>
      </c>
      <c r="R175" s="272">
        <f>Q191</f>
        <v>0.88767552504782032</v>
      </c>
      <c r="S175" s="167">
        <v>0.70833333333333337</v>
      </c>
      <c r="T175" s="168">
        <v>0.73221064814814818</v>
      </c>
      <c r="U175" s="169"/>
      <c r="V175" s="170">
        <v>34.383333333333326</v>
      </c>
      <c r="W175" s="173"/>
      <c r="X175" s="151"/>
      <c r="Y175" s="275"/>
      <c r="Z175" s="276"/>
      <c r="AA175" s="109">
        <f>M175-J175</f>
        <v>-373.58216190014491</v>
      </c>
      <c r="AB175" s="152">
        <f>M175/J175</f>
        <v>0.88679328427268334</v>
      </c>
      <c r="AC175" s="277">
        <f>AB191</f>
        <v>0.88767552504782032</v>
      </c>
    </row>
    <row r="176" spans="1:29" ht="15.75" customHeight="1">
      <c r="A176" s="281"/>
      <c r="B176" s="92" t="s">
        <v>111</v>
      </c>
      <c r="C176" s="263" t="s">
        <v>132</v>
      </c>
      <c r="D176" s="264"/>
      <c r="E176" s="93">
        <v>18.18</v>
      </c>
      <c r="F176" s="94">
        <v>1189</v>
      </c>
      <c r="G176" s="95">
        <f t="shared" si="58"/>
        <v>21616.02</v>
      </c>
      <c r="H176" s="96"/>
      <c r="I176" s="97">
        <v>4</v>
      </c>
      <c r="J176" s="98">
        <v>3300</v>
      </c>
      <c r="K176" s="99">
        <f t="shared" ref="K176:K214" si="59">J176/I176</f>
        <v>825</v>
      </c>
      <c r="L176" s="100">
        <v>4</v>
      </c>
      <c r="M176" s="98">
        <f>F176/V176*60</f>
        <v>2927.7701778385872</v>
      </c>
      <c r="N176" s="99">
        <f>M176/L176</f>
        <v>731.9425444596468</v>
      </c>
      <c r="O176" s="101">
        <f>L176-I176</f>
        <v>0</v>
      </c>
      <c r="P176" s="102">
        <f>N176-K176</f>
        <v>-93.057455540353203</v>
      </c>
      <c r="Q176" s="103">
        <f>N176/K176</f>
        <v>0.88720308419351124</v>
      </c>
      <c r="R176" s="273"/>
      <c r="S176" s="1">
        <v>0.7368055555555556</v>
      </c>
      <c r="T176" s="2">
        <v>0.75372685185185184</v>
      </c>
      <c r="U176" s="104">
        <v>6.6166666666666885</v>
      </c>
      <c r="V176" s="105">
        <v>24.366666666666585</v>
      </c>
      <c r="W176" s="106"/>
      <c r="X176" s="107"/>
      <c r="Y176" s="265"/>
      <c r="Z176" s="266"/>
      <c r="AA176" s="111">
        <f>M176-J176</f>
        <v>-372.22982216141281</v>
      </c>
      <c r="AB176" s="103">
        <f>M176/J176</f>
        <v>0.88720308419351124</v>
      </c>
      <c r="AC176" s="278"/>
    </row>
    <row r="177" spans="1:29" ht="15.75" customHeight="1">
      <c r="A177" s="281"/>
      <c r="B177" s="92" t="s">
        <v>111</v>
      </c>
      <c r="C177" s="263" t="s">
        <v>133</v>
      </c>
      <c r="D177" s="264"/>
      <c r="E177" s="93">
        <v>16.66</v>
      </c>
      <c r="F177" s="94">
        <v>7689</v>
      </c>
      <c r="G177" s="95">
        <f t="shared" si="58"/>
        <v>128098.74</v>
      </c>
      <c r="H177" s="96"/>
      <c r="I177" s="97">
        <v>4</v>
      </c>
      <c r="J177" s="98">
        <v>3300</v>
      </c>
      <c r="K177" s="99">
        <f t="shared" si="59"/>
        <v>825</v>
      </c>
      <c r="L177" s="100">
        <v>4</v>
      </c>
      <c r="M177" s="98">
        <f>F177/V177*60</f>
        <v>2933.7996820349799</v>
      </c>
      <c r="N177" s="99">
        <f>M177/L177</f>
        <v>733.44992050874498</v>
      </c>
      <c r="O177" s="101">
        <f>L177-I177</f>
        <v>0</v>
      </c>
      <c r="P177" s="102">
        <f>N177-K177</f>
        <v>-91.550079491255019</v>
      </c>
      <c r="Q177" s="103">
        <f>N177/K177</f>
        <v>0.88903020667726662</v>
      </c>
      <c r="R177" s="273"/>
      <c r="S177" s="1">
        <v>0.75694444444444453</v>
      </c>
      <c r="T177" s="2">
        <v>0.86614583333333328</v>
      </c>
      <c r="U177" s="104">
        <v>4.6333333333334714</v>
      </c>
      <c r="V177" s="105">
        <v>157.2499999999998</v>
      </c>
      <c r="W177" s="106"/>
      <c r="X177" s="107"/>
      <c r="Y177" s="265"/>
      <c r="Z177" s="266"/>
      <c r="AA177" s="111">
        <f>M177-J177</f>
        <v>-366.20031796502008</v>
      </c>
      <c r="AB177" s="103">
        <f>M177/J177</f>
        <v>0.88903020667726662</v>
      </c>
      <c r="AC177" s="278"/>
    </row>
    <row r="178" spans="1:29" ht="15.75" customHeight="1">
      <c r="A178" s="281"/>
      <c r="B178" s="92"/>
      <c r="C178" s="263"/>
      <c r="D178" s="264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3"/>
      <c r="S178" s="1"/>
      <c r="T178" s="2"/>
      <c r="U178" s="104"/>
      <c r="V178" s="105"/>
      <c r="W178" s="106"/>
      <c r="X178" s="107"/>
      <c r="Y178" s="265"/>
      <c r="Z178" s="266"/>
      <c r="AA178" s="111"/>
      <c r="AB178" s="103"/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4.333333333333333</v>
      </c>
      <c r="J191" s="138">
        <f t="shared" si="60"/>
        <v>3300</v>
      </c>
      <c r="K191" s="139">
        <f t="shared" ref="K191" si="61">J191/I191</f>
        <v>761.53846153846155</v>
      </c>
      <c r="L191" s="137">
        <f t="shared" ref="L191:M191" si="62">AVERAGE(L175:L190)</f>
        <v>4.333333333333333</v>
      </c>
      <c r="M191" s="138">
        <f t="shared" si="62"/>
        <v>2929.3292326578071</v>
      </c>
      <c r="N191" s="139">
        <f>M191/L191</f>
        <v>675.99905369026317</v>
      </c>
      <c r="O191" s="140">
        <f>L191-I191</f>
        <v>0</v>
      </c>
      <c r="P191" s="141">
        <f>N191-K191</f>
        <v>-85.53940784819838</v>
      </c>
      <c r="Q191" s="142">
        <f>N191/K191</f>
        <v>0.88767552504782032</v>
      </c>
      <c r="R191" s="274"/>
      <c r="S191" s="143">
        <f>S175</f>
        <v>0.70833333333333337</v>
      </c>
      <c r="T191" s="144">
        <f>INDEX(T175:T190,COUNTA(T175:T190))</f>
        <v>0.86614583333333328</v>
      </c>
      <c r="U191" s="145"/>
      <c r="V191" s="156"/>
      <c r="W191" s="89"/>
      <c r="X191" s="91"/>
      <c r="Y191" s="261"/>
      <c r="Z191" s="262"/>
      <c r="AA191" s="157">
        <f>M191-J191</f>
        <v>-370.6707673421929</v>
      </c>
      <c r="AB191" s="142">
        <f>M191/J191</f>
        <v>0.88767552504782032</v>
      </c>
      <c r="AC191" s="279"/>
    </row>
    <row r="192" spans="1:29" ht="15.75" customHeight="1">
      <c r="A192" s="267" t="s">
        <v>134</v>
      </c>
      <c r="B192" s="108" t="s">
        <v>111</v>
      </c>
      <c r="C192" s="270" t="s">
        <v>141</v>
      </c>
      <c r="D192" s="271"/>
      <c r="E192" s="158">
        <v>18.18</v>
      </c>
      <c r="F192" s="87">
        <v>2062</v>
      </c>
      <c r="G192" s="159">
        <f t="shared" ref="G192:G195" si="63">E192*F192</f>
        <v>37487.159999999996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2667.3374056773296</v>
      </c>
      <c r="N192" s="163">
        <f>M192/L192</f>
        <v>666.83435141933239</v>
      </c>
      <c r="O192" s="165">
        <f>L192-I192</f>
        <v>0</v>
      </c>
      <c r="P192" s="166">
        <f>N192-K192</f>
        <v>-83.165648580667607</v>
      </c>
      <c r="Q192" s="152">
        <f>N192/K192</f>
        <v>0.88911246855910986</v>
      </c>
      <c r="R192" s="272">
        <f>Q208</f>
        <v>0.88077312405539188</v>
      </c>
      <c r="S192" s="167">
        <v>0.70833333333333337</v>
      </c>
      <c r="T192" s="168">
        <v>0.74054398148148148</v>
      </c>
      <c r="U192" s="169"/>
      <c r="V192" s="170">
        <v>46.383333333333283</v>
      </c>
      <c r="W192" s="173"/>
      <c r="X192" s="151"/>
      <c r="Y192" s="275"/>
      <c r="Z192" s="276"/>
      <c r="AA192" s="109">
        <f>M192-J192</f>
        <v>-332.66259432267043</v>
      </c>
      <c r="AB192" s="152">
        <f>M192/J192</f>
        <v>0.88911246855910986</v>
      </c>
      <c r="AC192" s="277">
        <f>AB208</f>
        <v>0.88077312405539199</v>
      </c>
    </row>
    <row r="193" spans="1:29" ht="15.75" customHeight="1">
      <c r="A193" s="268"/>
      <c r="B193" s="92" t="s">
        <v>111</v>
      </c>
      <c r="C193" s="263" t="s">
        <v>125</v>
      </c>
      <c r="D193" s="264"/>
      <c r="E193" s="93">
        <v>14.03</v>
      </c>
      <c r="F193" s="94">
        <v>2134</v>
      </c>
      <c r="G193" s="95">
        <f t="shared" si="63"/>
        <v>29940.02</v>
      </c>
      <c r="H193" s="96">
        <v>2</v>
      </c>
      <c r="I193" s="97">
        <v>3</v>
      </c>
      <c r="J193" s="98">
        <v>3000</v>
      </c>
      <c r="K193" s="99">
        <f t="shared" si="59"/>
        <v>1000</v>
      </c>
      <c r="L193" s="100">
        <v>3</v>
      </c>
      <c r="M193" s="98">
        <f>F193/V193*60</f>
        <v>2665.6488549618293</v>
      </c>
      <c r="N193" s="99">
        <f>M193/L193</f>
        <v>888.54961832060974</v>
      </c>
      <c r="O193" s="101">
        <f>L193-I193</f>
        <v>0</v>
      </c>
      <c r="P193" s="102">
        <f>N193-K193</f>
        <v>-111.45038167939026</v>
      </c>
      <c r="Q193" s="103">
        <f>N193/K193</f>
        <v>0.88854961832060975</v>
      </c>
      <c r="R193" s="273"/>
      <c r="S193" s="1">
        <v>0.75069444444444444</v>
      </c>
      <c r="T193" s="2">
        <v>0.78405092592592596</v>
      </c>
      <c r="U193" s="104">
        <v>14.61666666666666</v>
      </c>
      <c r="V193" s="105">
        <v>48.033333333333381</v>
      </c>
      <c r="W193" s="106"/>
      <c r="X193" s="107"/>
      <c r="Y193" s="265"/>
      <c r="Z193" s="266"/>
      <c r="AA193" s="111">
        <f>M193-J193</f>
        <v>-334.35114503817067</v>
      </c>
      <c r="AB193" s="103">
        <f>M193/J193</f>
        <v>0.88854961832060975</v>
      </c>
      <c r="AC193" s="278"/>
    </row>
    <row r="194" spans="1:29" ht="15.75" customHeight="1">
      <c r="A194" s="268"/>
      <c r="B194" s="92" t="s">
        <v>111</v>
      </c>
      <c r="C194" s="263" t="s">
        <v>136</v>
      </c>
      <c r="D194" s="264"/>
      <c r="E194" s="93">
        <v>14.28</v>
      </c>
      <c r="F194" s="94">
        <v>5256</v>
      </c>
      <c r="G194" s="95">
        <f t="shared" si="63"/>
        <v>75055.679999999993</v>
      </c>
      <c r="H194" s="96">
        <v>2</v>
      </c>
      <c r="I194" s="97">
        <v>3</v>
      </c>
      <c r="J194" s="98">
        <v>3600</v>
      </c>
      <c r="K194" s="99">
        <f t="shared" si="59"/>
        <v>1200</v>
      </c>
      <c r="L194" s="100">
        <v>3</v>
      </c>
      <c r="M194" s="98">
        <f>F194/V194*60</f>
        <v>3099.3611793611772</v>
      </c>
      <c r="N194" s="99">
        <f>M194/L194</f>
        <v>1033.1203931203925</v>
      </c>
      <c r="O194" s="101">
        <f>L194-I194</f>
        <v>0</v>
      </c>
      <c r="P194" s="102">
        <f>N194-K194</f>
        <v>-166.87960687960754</v>
      </c>
      <c r="Q194" s="103">
        <f>N194/K194</f>
        <v>0.86093366093366042</v>
      </c>
      <c r="R194" s="273"/>
      <c r="S194" s="1">
        <v>0.79461805555555554</v>
      </c>
      <c r="T194" s="2">
        <v>0.86527777777777781</v>
      </c>
      <c r="U194" s="104">
        <v>15.216666666666594</v>
      </c>
      <c r="V194" s="105">
        <v>101.75000000000009</v>
      </c>
      <c r="W194" s="106">
        <v>0.86527777777777781</v>
      </c>
      <c r="X194" s="107">
        <v>0.91877314814814814</v>
      </c>
      <c r="Y194" s="265"/>
      <c r="Z194" s="266"/>
      <c r="AA194" s="111">
        <f>M194-J194</f>
        <v>-500.63882063882284</v>
      </c>
      <c r="AB194" s="103">
        <f>M194/J194</f>
        <v>0.86093366093366031</v>
      </c>
      <c r="AC194" s="278"/>
    </row>
    <row r="195" spans="1:29" ht="15.75" customHeight="1">
      <c r="A195" s="268"/>
      <c r="B195" s="92" t="s">
        <v>111</v>
      </c>
      <c r="C195" s="263" t="s">
        <v>125</v>
      </c>
      <c r="D195" s="264"/>
      <c r="E195" s="93">
        <v>14.03</v>
      </c>
      <c r="F195" s="94">
        <v>5507</v>
      </c>
      <c r="G195" s="95">
        <f t="shared" si="63"/>
        <v>77263.209999999992</v>
      </c>
      <c r="H195" s="96"/>
      <c r="I195" s="97">
        <v>3</v>
      </c>
      <c r="J195" s="98">
        <v>3000</v>
      </c>
      <c r="K195" s="99">
        <f t="shared" si="59"/>
        <v>1000</v>
      </c>
      <c r="L195" s="100">
        <v>3</v>
      </c>
      <c r="M195" s="98">
        <f>F195/V195*60</f>
        <v>2665.3939230976034</v>
      </c>
      <c r="N195" s="99">
        <f>M195/L195</f>
        <v>888.46464103253447</v>
      </c>
      <c r="O195" s="101">
        <f>L195-I195</f>
        <v>0</v>
      </c>
      <c r="P195" s="102">
        <f>N195-K195</f>
        <v>-111.53535896746553</v>
      </c>
      <c r="Q195" s="103">
        <f>N195/K195</f>
        <v>0.88846464103253442</v>
      </c>
      <c r="R195" s="273"/>
      <c r="S195" s="1">
        <v>0.91877314814814814</v>
      </c>
      <c r="T195" s="2">
        <v>1.0048611111111112</v>
      </c>
      <c r="U195" s="104">
        <v>77.033333333333275</v>
      </c>
      <c r="V195" s="105">
        <v>123.96666666666681</v>
      </c>
      <c r="W195" s="106"/>
      <c r="X195" s="107"/>
      <c r="Y195" s="265"/>
      <c r="Z195" s="266"/>
      <c r="AA195" s="111">
        <f>M195-J195</f>
        <v>-334.60607690239658</v>
      </c>
      <c r="AB195" s="103">
        <f>M195/J195</f>
        <v>0.88846464103253442</v>
      </c>
      <c r="AC195" s="278"/>
    </row>
    <row r="196" spans="1:29" ht="15.75" customHeight="1">
      <c r="A196" s="268"/>
      <c r="B196" s="92"/>
      <c r="C196" s="263"/>
      <c r="D196" s="264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3"/>
      <c r="S196" s="1"/>
      <c r="T196" s="2"/>
      <c r="U196" s="104"/>
      <c r="V196" s="105"/>
      <c r="W196" s="106"/>
      <c r="X196" s="107"/>
      <c r="Y196" s="265"/>
      <c r="Z196" s="266"/>
      <c r="AA196" s="111"/>
      <c r="AB196" s="103"/>
      <c r="AC196" s="278"/>
    </row>
    <row r="197" spans="1:29" ht="15.75" customHeight="1">
      <c r="A197" s="268"/>
      <c r="B197" s="92"/>
      <c r="C197" s="263"/>
      <c r="D197" s="264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3"/>
      <c r="S197" s="1"/>
      <c r="T197" s="2"/>
      <c r="U197" s="104"/>
      <c r="V197" s="105"/>
      <c r="W197" s="106"/>
      <c r="X197" s="107"/>
      <c r="Y197" s="265"/>
      <c r="Z197" s="266"/>
      <c r="AA197" s="111"/>
      <c r="AB197" s="103"/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11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11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06"/>
      <c r="X200" s="107"/>
      <c r="Y200" s="265"/>
      <c r="Z200" s="266"/>
      <c r="AA200" s="111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06"/>
      <c r="X201" s="107"/>
      <c r="Y201" s="265"/>
      <c r="Z201" s="266"/>
      <c r="AA201" s="111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11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11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11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23"/>
      <c r="X205" s="124"/>
      <c r="Y205" s="265"/>
      <c r="Z205" s="266"/>
      <c r="AA205" s="111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11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55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89"/>
      <c r="G208" s="136"/>
      <c r="H208" s="91"/>
      <c r="I208" s="137">
        <f t="shared" ref="I208:J208" si="64">AVERAGE(I192:I207)</f>
        <v>3.25</v>
      </c>
      <c r="J208" s="138">
        <f t="shared" si="64"/>
        <v>3150</v>
      </c>
      <c r="K208" s="139">
        <f t="shared" ref="K208" si="65">J208/I208</f>
        <v>969.23076923076928</v>
      </c>
      <c r="L208" s="137">
        <f t="shared" ref="L208:M208" si="66">AVERAGE(L192:L207)</f>
        <v>3.25</v>
      </c>
      <c r="M208" s="138">
        <f t="shared" si="66"/>
        <v>2774.4353407744848</v>
      </c>
      <c r="N208" s="139">
        <f t="shared" ref="N208:N214" si="67">M208/L208</f>
        <v>853.67241254599526</v>
      </c>
      <c r="O208" s="140">
        <f t="shared" ref="O208:O214" si="68">L208-I208</f>
        <v>0</v>
      </c>
      <c r="P208" s="141">
        <f t="shared" ref="P208:P214" si="69">N208-K208</f>
        <v>-115.55835668477403</v>
      </c>
      <c r="Q208" s="142">
        <f t="shared" ref="Q208:Q214" si="70">N208/K208</f>
        <v>0.88077312405539188</v>
      </c>
      <c r="R208" s="274"/>
      <c r="S208" s="143">
        <f>S192</f>
        <v>0.70833333333333337</v>
      </c>
      <c r="T208" s="144">
        <f>INDEX(T192:T207,COUNTA(T192:T207))</f>
        <v>1.0048611111111112</v>
      </c>
      <c r="U208" s="145"/>
      <c r="V208" s="156"/>
      <c r="W208" s="89"/>
      <c r="X208" s="91"/>
      <c r="Y208" s="261"/>
      <c r="Z208" s="262"/>
      <c r="AA208" s="157">
        <f t="shared" ref="AA208:AA214" si="71">M208-J208</f>
        <v>-375.56465922551524</v>
      </c>
      <c r="AB208" s="142">
        <f t="shared" ref="AB208:AB214" si="72">M208/J208</f>
        <v>0.88077312405539199</v>
      </c>
      <c r="AC208" s="279"/>
    </row>
    <row r="209" spans="1:29" ht="15.75" customHeight="1">
      <c r="A209" s="280" t="s">
        <v>137</v>
      </c>
      <c r="B209" s="108" t="s">
        <v>111</v>
      </c>
      <c r="C209" s="270" t="s">
        <v>138</v>
      </c>
      <c r="D209" s="271"/>
      <c r="E209" s="158">
        <v>18.18</v>
      </c>
      <c r="F209" s="87">
        <v>1428</v>
      </c>
      <c r="G209" s="159">
        <f t="shared" ref="G209:G214" si="73">E209*F209</f>
        <v>25961.040000000001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4">F209/V209*60</f>
        <v>3091.2808177991624</v>
      </c>
      <c r="N209" s="163">
        <f t="shared" si="67"/>
        <v>1030.4269392663875</v>
      </c>
      <c r="O209" s="165">
        <f t="shared" si="68"/>
        <v>0</v>
      </c>
      <c r="P209" s="166">
        <f t="shared" si="69"/>
        <v>-169.57306073361246</v>
      </c>
      <c r="Q209" s="152">
        <f t="shared" si="70"/>
        <v>0.85868911605532294</v>
      </c>
      <c r="R209" s="272">
        <f>Q225</f>
        <v>0.86515158461481556</v>
      </c>
      <c r="S209" s="167">
        <v>0.70853009259259259</v>
      </c>
      <c r="T209" s="168">
        <v>0.72777777777777775</v>
      </c>
      <c r="U209" s="169"/>
      <c r="V209" s="170">
        <v>27.716666666666629</v>
      </c>
      <c r="W209" s="168"/>
      <c r="X209" s="171"/>
      <c r="Y209" s="275"/>
      <c r="Z209" s="276"/>
      <c r="AA209" s="174">
        <f t="shared" si="71"/>
        <v>-508.71918220083762</v>
      </c>
      <c r="AB209" s="152">
        <f t="shared" si="72"/>
        <v>0.85868911605532283</v>
      </c>
      <c r="AC209" s="277">
        <f>AB225</f>
        <v>0.86515158461481556</v>
      </c>
    </row>
    <row r="210" spans="1:29" ht="15.75" customHeight="1">
      <c r="A210" s="281"/>
      <c r="B210" s="92" t="s">
        <v>111</v>
      </c>
      <c r="C210" s="263" t="s">
        <v>139</v>
      </c>
      <c r="D210" s="264"/>
      <c r="E210" s="93">
        <v>18.18</v>
      </c>
      <c r="F210" s="94">
        <v>1750</v>
      </c>
      <c r="G210" s="95">
        <f t="shared" si="73"/>
        <v>31815</v>
      </c>
      <c r="H210" s="96"/>
      <c r="I210" s="97">
        <v>3</v>
      </c>
      <c r="J210" s="98">
        <v>3600</v>
      </c>
      <c r="K210" s="99">
        <f t="shared" si="59"/>
        <v>1200</v>
      </c>
      <c r="L210" s="100">
        <v>3</v>
      </c>
      <c r="M210" s="98">
        <f t="shared" si="74"/>
        <v>3091.2659470068711</v>
      </c>
      <c r="N210" s="99">
        <f t="shared" si="67"/>
        <v>1030.4219823356236</v>
      </c>
      <c r="O210" s="101">
        <f t="shared" si="68"/>
        <v>0</v>
      </c>
      <c r="P210" s="102">
        <f t="shared" si="69"/>
        <v>-169.57801766437638</v>
      </c>
      <c r="Q210" s="103">
        <f t="shared" si="70"/>
        <v>0.8586849852796864</v>
      </c>
      <c r="R210" s="273"/>
      <c r="S210" s="1">
        <v>0.73821759259259256</v>
      </c>
      <c r="T210" s="2">
        <v>0.76180555555555551</v>
      </c>
      <c r="U210" s="104">
        <v>15.033333333333339</v>
      </c>
      <c r="V210" s="105">
        <v>33.966666666666647</v>
      </c>
      <c r="W210" s="106"/>
      <c r="X210" s="113"/>
      <c r="Y210" s="265"/>
      <c r="Z210" s="266"/>
      <c r="AA210" s="175">
        <f t="shared" si="71"/>
        <v>-508.7340529931289</v>
      </c>
      <c r="AB210" s="103">
        <f t="shared" si="72"/>
        <v>0.8586849852796864</v>
      </c>
      <c r="AC210" s="278"/>
    </row>
    <row r="211" spans="1:29" ht="15.75" customHeight="1">
      <c r="A211" s="281"/>
      <c r="B211" s="92" t="s">
        <v>111</v>
      </c>
      <c r="C211" s="263" t="s">
        <v>135</v>
      </c>
      <c r="D211" s="264"/>
      <c r="E211" s="93">
        <v>24.82</v>
      </c>
      <c r="F211" s="94">
        <v>2631</v>
      </c>
      <c r="G211" s="95">
        <f t="shared" si="73"/>
        <v>65301.42</v>
      </c>
      <c r="H211" s="96"/>
      <c r="I211" s="97">
        <v>4</v>
      </c>
      <c r="J211" s="98">
        <v>3300</v>
      </c>
      <c r="K211" s="99">
        <f t="shared" si="59"/>
        <v>825</v>
      </c>
      <c r="L211" s="100">
        <v>4</v>
      </c>
      <c r="M211" s="98">
        <f t="shared" si="74"/>
        <v>2892.0916030534377</v>
      </c>
      <c r="N211" s="99">
        <f t="shared" si="67"/>
        <v>723.02290076335942</v>
      </c>
      <c r="O211" s="101">
        <f t="shared" si="68"/>
        <v>0</v>
      </c>
      <c r="P211" s="102">
        <f t="shared" si="69"/>
        <v>-101.97709923664058</v>
      </c>
      <c r="Q211" s="103">
        <f t="shared" si="70"/>
        <v>0.8763913948646781</v>
      </c>
      <c r="R211" s="273"/>
      <c r="S211" s="1">
        <v>0.77459490740740744</v>
      </c>
      <c r="T211" s="2">
        <v>0.8125</v>
      </c>
      <c r="U211" s="104">
        <v>18.416666666666774</v>
      </c>
      <c r="V211" s="105">
        <v>54.583333333333286</v>
      </c>
      <c r="W211" s="106"/>
      <c r="X211" s="113"/>
      <c r="Y211" s="265"/>
      <c r="Z211" s="266"/>
      <c r="AA211" s="175">
        <f t="shared" si="71"/>
        <v>-407.90839694656233</v>
      </c>
      <c r="AB211" s="103">
        <f t="shared" si="72"/>
        <v>0.8763913948646781</v>
      </c>
      <c r="AC211" s="278"/>
    </row>
    <row r="212" spans="1:29" ht="15.75" customHeight="1">
      <c r="A212" s="281"/>
      <c r="B212" s="92" t="s">
        <v>111</v>
      </c>
      <c r="C212" s="263" t="s">
        <v>140</v>
      </c>
      <c r="D212" s="264"/>
      <c r="E212" s="93">
        <v>25.03</v>
      </c>
      <c r="F212" s="94">
        <v>2177</v>
      </c>
      <c r="G212" s="95">
        <f t="shared" si="73"/>
        <v>54490.310000000005</v>
      </c>
      <c r="H212" s="96"/>
      <c r="I212" s="97">
        <v>4</v>
      </c>
      <c r="J212" s="98">
        <v>3300</v>
      </c>
      <c r="K212" s="99">
        <f t="shared" si="59"/>
        <v>825</v>
      </c>
      <c r="L212" s="100">
        <v>4</v>
      </c>
      <c r="M212" s="98">
        <f t="shared" si="74"/>
        <v>2902.666666666667</v>
      </c>
      <c r="N212" s="99">
        <f t="shared" si="67"/>
        <v>725.66666666666674</v>
      </c>
      <c r="O212" s="101">
        <f t="shared" si="68"/>
        <v>0</v>
      </c>
      <c r="P212" s="102">
        <f t="shared" si="69"/>
        <v>-99.333333333333258</v>
      </c>
      <c r="Q212" s="103">
        <f t="shared" si="70"/>
        <v>0.87959595959595971</v>
      </c>
      <c r="R212" s="273"/>
      <c r="S212" s="1">
        <v>0.8256944444444444</v>
      </c>
      <c r="T212" s="2">
        <v>0.8569444444444444</v>
      </c>
      <c r="U212" s="104">
        <v>18.999999999999932</v>
      </c>
      <c r="V212" s="105">
        <v>45</v>
      </c>
      <c r="W212" s="106">
        <v>0.8569444444444444</v>
      </c>
      <c r="X212" s="107">
        <v>0.91070601851851851</v>
      </c>
      <c r="Y212" s="265"/>
      <c r="Z212" s="266"/>
      <c r="AA212" s="175">
        <f t="shared" si="71"/>
        <v>-397.33333333333303</v>
      </c>
      <c r="AB212" s="103">
        <f t="shared" si="72"/>
        <v>0.87959595959595971</v>
      </c>
      <c r="AC212" s="278"/>
    </row>
    <row r="213" spans="1:29" ht="15.75" customHeight="1">
      <c r="A213" s="282"/>
      <c r="B213" s="92" t="s">
        <v>111</v>
      </c>
      <c r="C213" s="263" t="s">
        <v>138</v>
      </c>
      <c r="D213" s="264"/>
      <c r="E213" s="93">
        <v>18.18</v>
      </c>
      <c r="F213" s="94">
        <v>2142</v>
      </c>
      <c r="G213" s="95">
        <f t="shared" si="73"/>
        <v>38941.56</v>
      </c>
      <c r="H213" s="113"/>
      <c r="I213" s="97">
        <v>3</v>
      </c>
      <c r="J213" s="98">
        <v>3600</v>
      </c>
      <c r="K213" s="99">
        <f t="shared" si="59"/>
        <v>1200</v>
      </c>
      <c r="L213" s="114">
        <v>3</v>
      </c>
      <c r="M213" s="98">
        <f t="shared" si="74"/>
        <v>3090.661322645291</v>
      </c>
      <c r="N213" s="99">
        <f t="shared" si="67"/>
        <v>1030.2204408817636</v>
      </c>
      <c r="O213" s="101">
        <f t="shared" si="68"/>
        <v>0</v>
      </c>
      <c r="P213" s="102">
        <f t="shared" si="69"/>
        <v>-169.77955911823642</v>
      </c>
      <c r="Q213" s="103">
        <f t="shared" si="70"/>
        <v>0.85851703406813629</v>
      </c>
      <c r="R213" s="273"/>
      <c r="S213" s="1">
        <v>0.91070601851851851</v>
      </c>
      <c r="T213" s="2">
        <v>0.93958333333333333</v>
      </c>
      <c r="U213" s="104">
        <v>77.416666666666728</v>
      </c>
      <c r="V213" s="105">
        <v>41.583333333333329</v>
      </c>
      <c r="W213" s="106"/>
      <c r="X213" s="107"/>
      <c r="Y213" s="265"/>
      <c r="Z213" s="266"/>
      <c r="AA213" s="175">
        <f t="shared" si="71"/>
        <v>-509.33867735470903</v>
      </c>
      <c r="AB213" s="103">
        <f t="shared" si="72"/>
        <v>0.8585170340681364</v>
      </c>
      <c r="AC213" s="278"/>
    </row>
    <row r="214" spans="1:29" ht="15.75" customHeight="1">
      <c r="A214" s="282"/>
      <c r="B214" s="92" t="s">
        <v>111</v>
      </c>
      <c r="C214" s="263" t="s">
        <v>136</v>
      </c>
      <c r="D214" s="264"/>
      <c r="E214" s="93">
        <v>14.28</v>
      </c>
      <c r="F214" s="94">
        <v>3970</v>
      </c>
      <c r="G214" s="115">
        <f t="shared" si="73"/>
        <v>56691.6</v>
      </c>
      <c r="H214" s="116"/>
      <c r="I214" s="97">
        <v>3</v>
      </c>
      <c r="J214" s="98">
        <v>3600</v>
      </c>
      <c r="K214" s="99">
        <f t="shared" si="59"/>
        <v>1200</v>
      </c>
      <c r="L214" s="100">
        <v>3</v>
      </c>
      <c r="M214" s="98">
        <f t="shared" si="74"/>
        <v>3100.2169197397002</v>
      </c>
      <c r="N214" s="99">
        <f t="shared" si="67"/>
        <v>1033.4056399132335</v>
      </c>
      <c r="O214" s="101">
        <f t="shared" si="68"/>
        <v>0</v>
      </c>
      <c r="P214" s="102">
        <f t="shared" si="69"/>
        <v>-166.59436008676653</v>
      </c>
      <c r="Q214" s="103">
        <f t="shared" si="70"/>
        <v>0.86117136659436122</v>
      </c>
      <c r="R214" s="273"/>
      <c r="S214" s="1">
        <v>0.95219907407407411</v>
      </c>
      <c r="T214" s="2">
        <v>1.0055555555555555</v>
      </c>
      <c r="U214" s="104">
        <v>18.166666666666735</v>
      </c>
      <c r="V214" s="105">
        <v>76.833333333333243</v>
      </c>
      <c r="W214" s="106"/>
      <c r="X214" s="4"/>
      <c r="Y214" s="265"/>
      <c r="Z214" s="266"/>
      <c r="AA214" s="175">
        <f t="shared" si="71"/>
        <v>-499.78308026029981</v>
      </c>
      <c r="AB214" s="103">
        <f t="shared" si="72"/>
        <v>0.86117136659436111</v>
      </c>
      <c r="AC214" s="278"/>
    </row>
    <row r="215" spans="1:29" ht="15.75" customHeight="1">
      <c r="A215" s="282"/>
      <c r="B215" s="92"/>
      <c r="C215" s="263"/>
      <c r="D215" s="264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3"/>
      <c r="S215" s="1"/>
      <c r="T215" s="2"/>
      <c r="U215" s="104"/>
      <c r="V215" s="105"/>
      <c r="W215" s="106"/>
      <c r="X215" s="107"/>
      <c r="Y215" s="265"/>
      <c r="Z215" s="266"/>
      <c r="AA215" s="175"/>
      <c r="AB215" s="103"/>
      <c r="AC215" s="278"/>
    </row>
    <row r="216" spans="1:29" ht="15.75" customHeight="1">
      <c r="A216" s="282"/>
      <c r="B216" s="92"/>
      <c r="C216" s="263"/>
      <c r="D216" s="264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3"/>
      <c r="S216" s="1"/>
      <c r="T216" s="2"/>
      <c r="U216" s="104"/>
      <c r="V216" s="105"/>
      <c r="W216" s="106"/>
      <c r="X216" s="107"/>
      <c r="Y216" s="265"/>
      <c r="Z216" s="266"/>
      <c r="AA216" s="175"/>
      <c r="AB216" s="103"/>
      <c r="AC216" s="278"/>
    </row>
    <row r="217" spans="1:29" ht="15.75" customHeight="1">
      <c r="A217" s="282"/>
      <c r="B217" s="92"/>
      <c r="C217" s="263"/>
      <c r="D217" s="264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3"/>
      <c r="S217" s="1"/>
      <c r="T217" s="2"/>
      <c r="U217" s="104"/>
      <c r="V217" s="105"/>
      <c r="W217" s="123"/>
      <c r="X217" s="124"/>
      <c r="Y217" s="265"/>
      <c r="Z217" s="266"/>
      <c r="AA217" s="175"/>
      <c r="AB217" s="103"/>
      <c r="AC217" s="278"/>
    </row>
    <row r="218" spans="1:29" ht="15.75" customHeight="1">
      <c r="A218" s="282"/>
      <c r="B218" s="92"/>
      <c r="C218" s="263"/>
      <c r="D218" s="264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3"/>
      <c r="S218" s="1"/>
      <c r="T218" s="2"/>
      <c r="U218" s="104"/>
      <c r="V218" s="105"/>
      <c r="W218" s="123"/>
      <c r="X218" s="124"/>
      <c r="Y218" s="265"/>
      <c r="Z218" s="266"/>
      <c r="AA218" s="175"/>
      <c r="AB218" s="103"/>
      <c r="AC218" s="278"/>
    </row>
    <row r="219" spans="1:29" ht="15.75" customHeight="1">
      <c r="A219" s="282"/>
      <c r="B219" s="92"/>
      <c r="C219" s="263"/>
      <c r="D219" s="264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3"/>
      <c r="S219" s="1"/>
      <c r="T219" s="2"/>
      <c r="U219" s="104"/>
      <c r="V219" s="105"/>
      <c r="W219" s="123"/>
      <c r="X219" s="124"/>
      <c r="Y219" s="265"/>
      <c r="Z219" s="266"/>
      <c r="AA219" s="175"/>
      <c r="AB219" s="103"/>
      <c r="AC219" s="278"/>
    </row>
    <row r="220" spans="1:29" ht="15.75" customHeight="1">
      <c r="A220" s="282"/>
      <c r="B220" s="92"/>
      <c r="C220" s="263"/>
      <c r="D220" s="264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3"/>
      <c r="S220" s="1"/>
      <c r="T220" s="2"/>
      <c r="U220" s="104"/>
      <c r="V220" s="105"/>
      <c r="W220" s="123"/>
      <c r="X220" s="124"/>
      <c r="Y220" s="265"/>
      <c r="Z220" s="266"/>
      <c r="AA220" s="175"/>
      <c r="AB220" s="103"/>
      <c r="AC220" s="278"/>
    </row>
    <row r="221" spans="1:29" ht="15.75" customHeight="1">
      <c r="A221" s="282"/>
      <c r="B221" s="92"/>
      <c r="C221" s="263"/>
      <c r="D221" s="264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3"/>
      <c r="S221" s="1"/>
      <c r="T221" s="2"/>
      <c r="U221" s="104"/>
      <c r="V221" s="105"/>
      <c r="W221" s="123"/>
      <c r="X221" s="124"/>
      <c r="Y221" s="265"/>
      <c r="Z221" s="266"/>
      <c r="AA221" s="175"/>
      <c r="AB221" s="103"/>
      <c r="AC221" s="278"/>
    </row>
    <row r="222" spans="1:29" ht="15.75" customHeight="1">
      <c r="A222" s="282"/>
      <c r="B222" s="92"/>
      <c r="C222" s="263"/>
      <c r="D222" s="264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3"/>
      <c r="S222" s="1"/>
      <c r="T222" s="2"/>
      <c r="U222" s="104"/>
      <c r="V222" s="105"/>
      <c r="W222" s="106"/>
      <c r="X222" s="107"/>
      <c r="Y222" s="265"/>
      <c r="Z222" s="266"/>
      <c r="AA222" s="175"/>
      <c r="AB222" s="103"/>
      <c r="AC222" s="278"/>
    </row>
    <row r="223" spans="1:29" ht="15.75" customHeight="1">
      <c r="A223" s="282"/>
      <c r="B223" s="92"/>
      <c r="C223" s="263"/>
      <c r="D223" s="264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3"/>
      <c r="S223" s="1"/>
      <c r="T223" s="2"/>
      <c r="U223" s="104"/>
      <c r="V223" s="105"/>
      <c r="W223" s="123"/>
      <c r="X223" s="124"/>
      <c r="Y223" s="265"/>
      <c r="Z223" s="266"/>
      <c r="AA223" s="175"/>
      <c r="AB223" s="103"/>
      <c r="AC223" s="278"/>
    </row>
    <row r="224" spans="1:29" ht="15.75" customHeight="1">
      <c r="A224" s="282"/>
      <c r="B224" s="92"/>
      <c r="C224" s="263"/>
      <c r="D224" s="264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3"/>
      <c r="S224" s="117"/>
      <c r="T224" s="118"/>
      <c r="U224" s="129"/>
      <c r="V224" s="130"/>
      <c r="W224" s="123"/>
      <c r="X224" s="124"/>
      <c r="Y224" s="265"/>
      <c r="Z224" s="266"/>
      <c r="AA224" s="176"/>
      <c r="AB224" s="122"/>
      <c r="AC224" s="278"/>
    </row>
    <row r="225" spans="1:29" ht="15.75" customHeight="1" thickBot="1">
      <c r="A225" s="283"/>
      <c r="B225" s="133" t="s">
        <v>106</v>
      </c>
      <c r="C225" s="260"/>
      <c r="D225" s="260"/>
      <c r="E225" s="134"/>
      <c r="F225" s="135"/>
      <c r="G225" s="136"/>
      <c r="H225" s="91"/>
      <c r="I225" s="137">
        <f t="shared" ref="I225:J225" si="75">AVERAGE(I209:I224)</f>
        <v>3.3333333333333335</v>
      </c>
      <c r="J225" s="138">
        <f t="shared" si="75"/>
        <v>3500</v>
      </c>
      <c r="K225" s="139">
        <f t="shared" ref="K225" si="76">J225/I225</f>
        <v>1050</v>
      </c>
      <c r="L225" s="137">
        <f t="shared" ref="L225:M225" si="77">AVERAGE(L209:L224)</f>
        <v>3.3333333333333335</v>
      </c>
      <c r="M225" s="138">
        <f t="shared" si="77"/>
        <v>3028.0305461518547</v>
      </c>
      <c r="N225" s="139">
        <f>M225/L225</f>
        <v>908.40916384555635</v>
      </c>
      <c r="O225" s="140">
        <f>L225-I225</f>
        <v>0</v>
      </c>
      <c r="P225" s="141">
        <f>N225-K225</f>
        <v>-141.59083615444365</v>
      </c>
      <c r="Q225" s="142">
        <f>N225/K225</f>
        <v>0.86515158461481556</v>
      </c>
      <c r="R225" s="274"/>
      <c r="S225" s="143">
        <f>S209</f>
        <v>0.70853009259259259</v>
      </c>
      <c r="T225" s="144">
        <f>INDEX(T209:T224,COUNTA(T209:T224))</f>
        <v>1.0055555555555555</v>
      </c>
      <c r="U225" s="145"/>
      <c r="V225" s="156"/>
      <c r="W225" s="135"/>
      <c r="X225" s="139"/>
      <c r="Y225" s="261"/>
      <c r="Z225" s="262"/>
      <c r="AA225" s="177">
        <f>M225-J225</f>
        <v>-471.96945384814535</v>
      </c>
      <c r="AB225" s="142">
        <f>M225/J225</f>
        <v>0.86515158461481556</v>
      </c>
      <c r="AC225" s="279"/>
    </row>
    <row r="227" spans="1:29">
      <c r="Y227" s="259" t="s">
        <v>142</v>
      </c>
      <c r="Z227" s="259"/>
    </row>
    <row r="228" spans="1:29">
      <c r="Y228" s="259" t="s">
        <v>143</v>
      </c>
      <c r="Z228" s="259"/>
    </row>
    <row r="229" spans="1:29">
      <c r="Y229" s="259" t="s">
        <v>144</v>
      </c>
      <c r="Z229" s="259"/>
    </row>
    <row r="230" spans="1:29">
      <c r="Y230" s="259" t="s">
        <v>145</v>
      </c>
      <c r="Z230" s="259"/>
    </row>
    <row r="231" spans="1:29">
      <c r="Y231" s="259" t="s">
        <v>146</v>
      </c>
      <c r="Z231" s="259"/>
    </row>
    <row r="232" spans="1:29">
      <c r="Y232" s="259" t="s">
        <v>147</v>
      </c>
      <c r="Z232" s="259"/>
    </row>
    <row r="233" spans="1:29">
      <c r="Y233" s="259" t="s">
        <v>148</v>
      </c>
      <c r="Z233" s="259"/>
    </row>
    <row r="234" spans="1:29">
      <c r="Y234" s="259" t="s">
        <v>149</v>
      </c>
      <c r="Z234" s="259"/>
    </row>
    <row r="235" spans="1:29">
      <c r="Y235" s="259" t="s">
        <v>150</v>
      </c>
      <c r="Z235" s="259"/>
    </row>
    <row r="236" spans="1:29">
      <c r="Y236" s="259" t="s">
        <v>151</v>
      </c>
      <c r="Z236" s="259"/>
    </row>
    <row r="237" spans="1:29">
      <c r="Y237" s="259" t="s">
        <v>152</v>
      </c>
      <c r="Z237" s="259"/>
    </row>
    <row r="238" spans="1:29">
      <c r="Y238" s="259" t="s">
        <v>153</v>
      </c>
      <c r="Z238" s="259"/>
    </row>
    <row r="239" spans="1:29">
      <c r="Y239" s="259" t="s">
        <v>154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441" priority="1" operator="greaterThan">
      <formula>0</formula>
    </cfRule>
  </conditionalFormatting>
  <conditionalFormatting sqref="P5:P225 AA5:AA225">
    <cfRule type="cellIs" dxfId="440" priority="4" operator="lessThan">
      <formula>0</formula>
    </cfRule>
  </conditionalFormatting>
  <conditionalFormatting sqref="Q5:Q225 AB5:AB225">
    <cfRule type="cellIs" dxfId="439" priority="2" operator="greaterThan">
      <formula>1</formula>
    </cfRule>
    <cfRule type="cellIs" dxfId="438" priority="3" operator="lessThan">
      <formula>0.8</formula>
    </cfRule>
  </conditionalFormatting>
  <conditionalFormatting sqref="AC5:AC23 R5:R225 AC141:AC146">
    <cfRule type="cellIs" dxfId="437" priority="5" operator="lessThan">
      <formula>0.8</formula>
    </cfRule>
  </conditionalFormatting>
  <conditionalFormatting sqref="AC29:AC37">
    <cfRule type="cellIs" dxfId="436" priority="16" operator="lessThan">
      <formula>0.8</formula>
    </cfRule>
  </conditionalFormatting>
  <conditionalFormatting sqref="AC39:AC44">
    <cfRule type="cellIs" dxfId="435" priority="15" operator="lessThan">
      <formula>0.8</formula>
    </cfRule>
  </conditionalFormatting>
  <conditionalFormatting sqref="AC56:AC61">
    <cfRule type="cellIs" dxfId="434" priority="8" operator="lessThan">
      <formula>0.8</formula>
    </cfRule>
  </conditionalFormatting>
  <conditionalFormatting sqref="AC73:AC78">
    <cfRule type="cellIs" dxfId="433" priority="13" operator="lessThan">
      <formula>0.8</formula>
    </cfRule>
  </conditionalFormatting>
  <conditionalFormatting sqref="AC90">
    <cfRule type="cellIs" dxfId="432" priority="14" operator="lessThan">
      <formula>0.8</formula>
    </cfRule>
  </conditionalFormatting>
  <conditionalFormatting sqref="AC107">
    <cfRule type="cellIs" dxfId="431" priority="7" operator="lessThan">
      <formula>0.8</formula>
    </cfRule>
  </conditionalFormatting>
  <conditionalFormatting sqref="AC124:AC129">
    <cfRule type="cellIs" dxfId="430" priority="6" operator="lessThan">
      <formula>0.8</formula>
    </cfRule>
  </conditionalFormatting>
  <conditionalFormatting sqref="AC158">
    <cfRule type="cellIs" dxfId="429" priority="12" operator="lessThan">
      <formula>0.8</formula>
    </cfRule>
  </conditionalFormatting>
  <conditionalFormatting sqref="AC175">
    <cfRule type="cellIs" dxfId="428" priority="11" operator="lessThan">
      <formula>0.8</formula>
    </cfRule>
  </conditionalFormatting>
  <conditionalFormatting sqref="AC192">
    <cfRule type="cellIs" dxfId="427" priority="10" operator="lessThan">
      <formula>0.8</formula>
    </cfRule>
  </conditionalFormatting>
  <conditionalFormatting sqref="AC209:AC214">
    <cfRule type="cellIs" dxfId="426" priority="9" operator="lessThan">
      <formula>0.8</formula>
    </cfRule>
  </conditionalFormatting>
  <dataValidations count="1">
    <dataValidation type="list" allowBlank="1" showInputMessage="1" showErrorMessage="1" sqref="Y5:Z225" xr:uid="{B688468A-8B74-4651-9D55-AAE0ADE02CA8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88D1-3E14-4A0A-B27D-032288F40199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U36" sqref="U36"/>
      <selection pane="bottomLeft" activeCell="U36" sqref="U36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82433</v>
      </c>
      <c r="E1" s="77" t="s">
        <v>3</v>
      </c>
      <c r="F1" s="78">
        <f>SUM(G5:G157)</f>
        <v>3847788.1199999987</v>
      </c>
      <c r="G1" s="79" t="s">
        <v>73</v>
      </c>
      <c r="H1" s="80">
        <f>L21+L38+L55+L72+L89+L106+L123+L140+L157</f>
        <v>169.13333333333335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45947</v>
      </c>
      <c r="B2" s="326"/>
      <c r="C2" s="82" t="s">
        <v>34</v>
      </c>
      <c r="D2" s="83">
        <f>AVERAGE(N21,N38,N55,N72,N89,N106,N123,N140,N157)</f>
        <v>151.57180988113299</v>
      </c>
      <c r="E2" s="83" t="s">
        <v>80</v>
      </c>
      <c r="F2" s="84">
        <f>F1/D1</f>
        <v>46.677764002280625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3411</v>
      </c>
      <c r="G5" s="159">
        <f t="shared" ref="G5:G6" si="0">E5*F5</f>
        <v>67196.7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1074.4247090734095</v>
      </c>
      <c r="N5" s="163">
        <f>M5/L5</f>
        <v>82.648054544108419</v>
      </c>
      <c r="O5" s="179">
        <f>L5-I5</f>
        <v>0</v>
      </c>
      <c r="P5" s="180">
        <f>N5-K5</f>
        <v>-9.6596377635838877</v>
      </c>
      <c r="Q5" s="132">
        <f>N5/K5</f>
        <v>0.89535392422784121</v>
      </c>
      <c r="R5" s="273">
        <f>Q21</f>
        <v>0.88866306625188252</v>
      </c>
      <c r="S5" s="167">
        <v>0.25</v>
      </c>
      <c r="T5" s="168">
        <v>0.3822800925925926</v>
      </c>
      <c r="U5" s="169"/>
      <c r="V5" s="170">
        <v>190.48333333333335</v>
      </c>
      <c r="W5" s="87"/>
      <c r="X5" s="88"/>
      <c r="Y5" s="275"/>
      <c r="Z5" s="276"/>
      <c r="AA5" s="109">
        <f>M5-J5</f>
        <v>-125.57529092659047</v>
      </c>
      <c r="AB5" s="110">
        <f>M5/J5</f>
        <v>0.89535392422784132</v>
      </c>
      <c r="AC5" s="292">
        <f>AB21</f>
        <v>0.88866306625188252</v>
      </c>
    </row>
    <row r="6" spans="1:29" ht="15.75" customHeight="1">
      <c r="A6" s="281"/>
      <c r="B6" s="92" t="s">
        <v>158</v>
      </c>
      <c r="C6" s="284" t="s">
        <v>159</v>
      </c>
      <c r="D6" s="285"/>
      <c r="E6" s="93">
        <v>29.97</v>
      </c>
      <c r="F6" s="94">
        <v>1897</v>
      </c>
      <c r="G6" s="95">
        <f t="shared" si="0"/>
        <v>56853.09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2302.4949426837443</v>
      </c>
      <c r="N6" s="99">
        <f>M6/L6</f>
        <v>115.12474713418722</v>
      </c>
      <c r="O6" s="101">
        <f>L6-I6</f>
        <v>0</v>
      </c>
      <c r="P6" s="102">
        <f>N6-K6</f>
        <v>-14.875252865812783</v>
      </c>
      <c r="Q6" s="103">
        <f>N6/K6</f>
        <v>0.88557497795528628</v>
      </c>
      <c r="R6" s="273"/>
      <c r="S6" s="1">
        <v>0.48749999999999993</v>
      </c>
      <c r="T6" s="2">
        <v>0.52182870370370371</v>
      </c>
      <c r="U6" s="104">
        <v>60.616666666666575</v>
      </c>
      <c r="V6" s="105">
        <v>49.433333333333437</v>
      </c>
      <c r="W6" s="2"/>
      <c r="X6" s="107"/>
      <c r="Y6" s="265"/>
      <c r="Z6" s="266"/>
      <c r="AA6" s="111">
        <f>M6-J6</f>
        <v>-297.50505731625572</v>
      </c>
      <c r="AB6" s="112">
        <f>M6/J6</f>
        <v>0.88557497795528628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1688.4598258785768</v>
      </c>
      <c r="N21" s="139">
        <f t="shared" ref="N21:N26" si="5">M21/L21</f>
        <v>102.33089853809557</v>
      </c>
      <c r="O21" s="140">
        <f t="shared" ref="O21:O26" si="6">L21-I21</f>
        <v>0</v>
      </c>
      <c r="P21" s="141">
        <f t="shared" ref="P21:P26" si="7">N21-K21</f>
        <v>-12.820616613419588</v>
      </c>
      <c r="Q21" s="142">
        <f t="shared" ref="Q21:Q26" si="8">N21/K21</f>
        <v>0.88866306625188252</v>
      </c>
      <c r="R21" s="274"/>
      <c r="S21" s="143">
        <f>S5</f>
        <v>0.25</v>
      </c>
      <c r="T21" s="144">
        <f>INDEX(T5:T20,COUNTA(T5:T20))</f>
        <v>0.52182870370370371</v>
      </c>
      <c r="U21" s="145"/>
      <c r="V21" s="145"/>
      <c r="W21" s="146"/>
      <c r="X21" s="147"/>
      <c r="Y21" s="261"/>
      <c r="Z21" s="262"/>
      <c r="AA21" s="148">
        <f t="shared" ref="AA21:AA26" si="9">M21-J21</f>
        <v>-211.54017412142321</v>
      </c>
      <c r="AB21" s="149">
        <f t="shared" ref="AB21:AB26" si="10">M21/J21</f>
        <v>0.88866306625188252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3571</v>
      </c>
      <c r="G22" s="159">
        <f t="shared" ref="G22:G26" si="11">E22*F22</f>
        <v>202725.67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1772.452778160761</v>
      </c>
      <c r="N22" s="163">
        <f t="shared" si="5"/>
        <v>70.898111126430436</v>
      </c>
      <c r="O22" s="165">
        <f t="shared" si="6"/>
        <v>0</v>
      </c>
      <c r="P22" s="166">
        <f t="shared" si="7"/>
        <v>-9.101888873569564</v>
      </c>
      <c r="Q22" s="152">
        <f t="shared" si="8"/>
        <v>0.88622638908038043</v>
      </c>
      <c r="R22" s="272">
        <f>Q38</f>
        <v>0.88438353035539574</v>
      </c>
      <c r="S22" s="167">
        <v>0.29174768518518518</v>
      </c>
      <c r="T22" s="168">
        <v>0.37569444444444444</v>
      </c>
      <c r="U22" s="169"/>
      <c r="V22" s="170">
        <v>120.88333333333334</v>
      </c>
      <c r="W22" s="181"/>
      <c r="X22" s="163"/>
      <c r="Y22" s="275"/>
      <c r="Z22" s="276"/>
      <c r="AA22" s="109">
        <f t="shared" si="9"/>
        <v>-227.547221839239</v>
      </c>
      <c r="AB22" s="152">
        <f t="shared" si="10"/>
        <v>0.88622638908038054</v>
      </c>
      <c r="AC22" s="352">
        <f>AB38</f>
        <v>0.88438353035539585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1230</v>
      </c>
      <c r="G23" s="95">
        <f t="shared" si="11"/>
        <v>63787.8</v>
      </c>
      <c r="H23" s="96"/>
      <c r="I23" s="97">
        <v>25</v>
      </c>
      <c r="J23" s="98">
        <v>2000</v>
      </c>
      <c r="K23" s="99">
        <f t="shared" ref="K23:K60" si="12">J23/I23</f>
        <v>80</v>
      </c>
      <c r="L23" s="100">
        <v>25</v>
      </c>
      <c r="M23" s="98">
        <f>F23/V23*60</f>
        <v>1759.9364069952314</v>
      </c>
      <c r="N23" s="99">
        <f t="shared" si="5"/>
        <v>70.397456279809262</v>
      </c>
      <c r="O23" s="101">
        <f t="shared" si="6"/>
        <v>0</v>
      </c>
      <c r="P23" s="102">
        <f t="shared" si="7"/>
        <v>-9.602543720190738</v>
      </c>
      <c r="Q23" s="103">
        <f t="shared" si="8"/>
        <v>0.87996820349761573</v>
      </c>
      <c r="R23" s="273"/>
      <c r="S23" s="1">
        <v>0.37921296296296297</v>
      </c>
      <c r="T23" s="2">
        <v>0.40833333333333333</v>
      </c>
      <c r="U23" s="104">
        <v>5.066666666666686</v>
      </c>
      <c r="V23" s="105">
        <v>41.933333333333309</v>
      </c>
      <c r="W23" s="106"/>
      <c r="X23" s="107"/>
      <c r="Y23" s="265"/>
      <c r="Z23" s="266"/>
      <c r="AA23" s="111">
        <f t="shared" si="9"/>
        <v>-240.06359300476856</v>
      </c>
      <c r="AB23" s="103">
        <f t="shared" si="10"/>
        <v>0.87996820349761573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691</v>
      </c>
      <c r="G24" s="95">
        <f t="shared" si="11"/>
        <v>39594.299999999996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1759.2644978783628</v>
      </c>
      <c r="N24" s="99">
        <f t="shared" si="5"/>
        <v>67.6640191491678</v>
      </c>
      <c r="O24" s="101">
        <f t="shared" si="6"/>
        <v>0</v>
      </c>
      <c r="P24" s="102">
        <f t="shared" si="7"/>
        <v>-9.2590577739091202</v>
      </c>
      <c r="Q24" s="103">
        <f t="shared" si="8"/>
        <v>0.87963224893918146</v>
      </c>
      <c r="R24" s="273"/>
      <c r="S24" s="1">
        <v>0.41280092592592593</v>
      </c>
      <c r="T24" s="2">
        <v>0.42916666666666664</v>
      </c>
      <c r="U24" s="104">
        <v>6.4333333333333531</v>
      </c>
      <c r="V24" s="105">
        <v>23.56666666666662</v>
      </c>
      <c r="W24" s="106"/>
      <c r="X24" s="107"/>
      <c r="Y24" s="265"/>
      <c r="Z24" s="266"/>
      <c r="AA24" s="111">
        <f t="shared" si="9"/>
        <v>-240.73550212163718</v>
      </c>
      <c r="AB24" s="103">
        <f t="shared" si="10"/>
        <v>0.87963224893918146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2185</v>
      </c>
      <c r="G25" s="95">
        <f t="shared" si="11"/>
        <v>168987.9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1771.2226975906306</v>
      </c>
      <c r="N25" s="99">
        <f t="shared" si="5"/>
        <v>70.848907903625218</v>
      </c>
      <c r="O25" s="101">
        <f t="shared" si="6"/>
        <v>0</v>
      </c>
      <c r="P25" s="102">
        <f t="shared" si="7"/>
        <v>-9.1510920963747822</v>
      </c>
      <c r="Q25" s="103">
        <f t="shared" si="8"/>
        <v>0.88561134879531522</v>
      </c>
      <c r="R25" s="273"/>
      <c r="S25" s="1">
        <v>0.43263888888888885</v>
      </c>
      <c r="T25" s="2">
        <v>0.48403935185185187</v>
      </c>
      <c r="U25" s="104">
        <v>4.9999999999999822</v>
      </c>
      <c r="V25" s="105">
        <v>74.016666666666751</v>
      </c>
      <c r="W25" s="106">
        <v>0.48403935185185187</v>
      </c>
      <c r="X25" s="107">
        <v>0.52361111111111103</v>
      </c>
      <c r="Y25" s="265"/>
      <c r="Z25" s="266"/>
      <c r="AA25" s="111">
        <f t="shared" si="9"/>
        <v>-228.77730240936944</v>
      </c>
      <c r="AB25" s="103">
        <f t="shared" si="10"/>
        <v>0.88561134879531533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3601</v>
      </c>
      <c r="G26" s="95">
        <f t="shared" si="11"/>
        <v>214331.52000000002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1780.9589229289732</v>
      </c>
      <c r="N26" s="99">
        <f t="shared" si="5"/>
        <v>71.238356917158924</v>
      </c>
      <c r="O26" s="101">
        <f t="shared" si="6"/>
        <v>0</v>
      </c>
      <c r="P26" s="102">
        <f t="shared" si="7"/>
        <v>-8.7616430828410756</v>
      </c>
      <c r="Q26" s="103">
        <f t="shared" si="8"/>
        <v>0.89047946146448653</v>
      </c>
      <c r="R26" s="273"/>
      <c r="S26" s="1">
        <v>0.52361111111111103</v>
      </c>
      <c r="T26" s="2">
        <v>0.60785879629629624</v>
      </c>
      <c r="U26" s="104">
        <v>56.983333333333178</v>
      </c>
      <c r="V26" s="105">
        <v>121.31666666666672</v>
      </c>
      <c r="W26" s="106"/>
      <c r="X26" s="107"/>
      <c r="Y26" s="265"/>
      <c r="Z26" s="266"/>
      <c r="AA26" s="111">
        <f t="shared" si="9"/>
        <v>-219.04107707102685</v>
      </c>
      <c r="AB26" s="103">
        <f t="shared" si="10"/>
        <v>0.89047946146448653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1768.7670607107916</v>
      </c>
      <c r="N38" s="139">
        <f t="shared" ref="N38:N43" si="16">M38/L38</f>
        <v>70.189169075825063</v>
      </c>
      <c r="O38" s="140">
        <f t="shared" ref="O38:O43" si="17">L38-I38</f>
        <v>0</v>
      </c>
      <c r="P38" s="141">
        <f t="shared" ref="P38:P43" si="18">N38-K38</f>
        <v>-9.1759102892543041</v>
      </c>
      <c r="Q38" s="142">
        <f t="shared" ref="Q38:Q43" si="19">N38/K38</f>
        <v>0.88438353035539574</v>
      </c>
      <c r="R38" s="274"/>
      <c r="S38" s="143">
        <f>S22</f>
        <v>0.29174768518518518</v>
      </c>
      <c r="T38" s="144">
        <f>INDEX(T22:T37,COUNTA(T22:T37))</f>
        <v>0.60785879629629624</v>
      </c>
      <c r="U38" s="145"/>
      <c r="V38" s="156"/>
      <c r="W38" s="135"/>
      <c r="X38" s="139"/>
      <c r="Y38" s="261"/>
      <c r="Z38" s="262"/>
      <c r="AA38" s="157">
        <f t="shared" ref="AA38:AA43" si="20">M38-J38</f>
        <v>-231.23293928920839</v>
      </c>
      <c r="AB38" s="142">
        <f t="shared" ref="AB38:AB43" si="21">M38/J38</f>
        <v>0.88438353035539585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173</v>
      </c>
      <c r="D39" s="271"/>
      <c r="E39" s="158">
        <v>47.37</v>
      </c>
      <c r="F39" s="169">
        <v>1300</v>
      </c>
      <c r="G39" s="159">
        <f t="shared" ref="G39:G43" si="22">E39*F39</f>
        <v>61581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>F39/V39*60</f>
        <v>1760.7223476297945</v>
      </c>
      <c r="N39" s="163">
        <f t="shared" si="16"/>
        <v>83.843921315704506</v>
      </c>
      <c r="O39" s="165">
        <f t="shared" si="17"/>
        <v>0</v>
      </c>
      <c r="P39" s="166">
        <f t="shared" si="18"/>
        <v>-11.394173922390735</v>
      </c>
      <c r="Q39" s="152">
        <f t="shared" si="19"/>
        <v>0.88036117381489731</v>
      </c>
      <c r="R39" s="272">
        <f>Q55</f>
        <v>0.87053521155957947</v>
      </c>
      <c r="S39" s="167">
        <v>0.33333333333333331</v>
      </c>
      <c r="T39" s="168">
        <v>0.36409722222222224</v>
      </c>
      <c r="U39" s="169"/>
      <c r="V39" s="170">
        <v>44.300000000000054</v>
      </c>
      <c r="W39" s="87"/>
      <c r="X39" s="88"/>
      <c r="Y39" s="275"/>
      <c r="Z39" s="276"/>
      <c r="AA39" s="109">
        <f t="shared" si="20"/>
        <v>-239.27765237020549</v>
      </c>
      <c r="AB39" s="152">
        <f t="shared" si="21"/>
        <v>0.8803611738148972</v>
      </c>
      <c r="AC39" s="352">
        <f>AB55</f>
        <v>0.87053521155957936</v>
      </c>
    </row>
    <row r="40" spans="1:29" ht="15.75" customHeight="1">
      <c r="A40" s="281"/>
      <c r="B40" s="153" t="s">
        <v>164</v>
      </c>
      <c r="C40" s="263" t="s">
        <v>238</v>
      </c>
      <c r="D40" s="264"/>
      <c r="E40" s="93">
        <v>59.36</v>
      </c>
      <c r="F40" s="104">
        <v>2062</v>
      </c>
      <c r="G40" s="95">
        <f t="shared" si="22"/>
        <v>122400.31999999999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>F40/V40*60</f>
        <v>1761.1387900355867</v>
      </c>
      <c r="N40" s="99">
        <f t="shared" si="16"/>
        <v>88.05693950177934</v>
      </c>
      <c r="O40" s="101">
        <f t="shared" si="17"/>
        <v>0</v>
      </c>
      <c r="P40" s="102">
        <f t="shared" si="18"/>
        <v>-11.94306049822066</v>
      </c>
      <c r="Q40" s="103">
        <f t="shared" si="19"/>
        <v>0.88056939501779341</v>
      </c>
      <c r="R40" s="273"/>
      <c r="S40" s="1">
        <v>0.36944444444444441</v>
      </c>
      <c r="T40" s="2">
        <v>0.41822916666666665</v>
      </c>
      <c r="U40" s="104">
        <v>7.6999999999999247</v>
      </c>
      <c r="V40" s="105">
        <v>70.250000000000028</v>
      </c>
      <c r="W40" s="106"/>
      <c r="X40" s="107"/>
      <c r="Y40" s="265"/>
      <c r="Z40" s="266"/>
      <c r="AA40" s="111">
        <f t="shared" si="20"/>
        <v>-238.86120996441332</v>
      </c>
      <c r="AB40" s="103">
        <f t="shared" si="21"/>
        <v>0.8805693950177933</v>
      </c>
      <c r="AC40" s="294"/>
    </row>
    <row r="41" spans="1:29" ht="15.75" customHeight="1">
      <c r="A41" s="281"/>
      <c r="B41" s="153" t="s">
        <v>167</v>
      </c>
      <c r="C41" s="263" t="s">
        <v>251</v>
      </c>
      <c r="D41" s="264"/>
      <c r="E41" s="93">
        <v>57.3</v>
      </c>
      <c r="F41" s="104">
        <v>2506</v>
      </c>
      <c r="G41" s="95">
        <f t="shared" si="22"/>
        <v>143593.79999999999</v>
      </c>
      <c r="H41" s="96">
        <v>2</v>
      </c>
      <c r="I41" s="100">
        <v>25</v>
      </c>
      <c r="J41" s="98">
        <v>1800</v>
      </c>
      <c r="K41" s="99">
        <f t="shared" si="12"/>
        <v>72</v>
      </c>
      <c r="L41" s="100">
        <v>25</v>
      </c>
      <c r="M41" s="98">
        <f>F41/V41*60</f>
        <v>1534.2857142857133</v>
      </c>
      <c r="N41" s="99">
        <f t="shared" si="16"/>
        <v>61.371428571428531</v>
      </c>
      <c r="O41" s="101">
        <f t="shared" si="17"/>
        <v>0</v>
      </c>
      <c r="P41" s="102">
        <f t="shared" si="18"/>
        <v>-10.628571428571469</v>
      </c>
      <c r="Q41" s="103">
        <f t="shared" si="19"/>
        <v>0.8523809523809518</v>
      </c>
      <c r="R41" s="273"/>
      <c r="S41" s="1">
        <v>0.42291666666666661</v>
      </c>
      <c r="T41" s="2">
        <v>0.4909722222222222</v>
      </c>
      <c r="U41" s="104">
        <v>6.7499999999999361</v>
      </c>
      <c r="V41" s="105">
        <v>98.000000000000057</v>
      </c>
      <c r="W41" s="106">
        <v>0.4909722222222222</v>
      </c>
      <c r="X41" s="107">
        <v>0.53278935185185183</v>
      </c>
      <c r="Y41" s="265"/>
      <c r="Z41" s="266"/>
      <c r="AA41" s="111">
        <f t="shared" si="20"/>
        <v>-265.71428571428669</v>
      </c>
      <c r="AB41" s="103">
        <f t="shared" si="21"/>
        <v>0.8523809523809518</v>
      </c>
      <c r="AC41" s="294"/>
    </row>
    <row r="42" spans="1:29" ht="15.75" customHeight="1">
      <c r="A42" s="281"/>
      <c r="B42" s="153" t="s">
        <v>161</v>
      </c>
      <c r="C42" s="263" t="s">
        <v>201</v>
      </c>
      <c r="D42" s="264"/>
      <c r="E42" s="93">
        <v>56.43</v>
      </c>
      <c r="F42" s="104">
        <v>2111</v>
      </c>
      <c r="G42" s="95">
        <f t="shared" si="22"/>
        <v>119123.73</v>
      </c>
      <c r="H42" s="96"/>
      <c r="I42" s="100">
        <v>22</v>
      </c>
      <c r="J42" s="98">
        <v>2000</v>
      </c>
      <c r="K42" s="99">
        <f t="shared" si="12"/>
        <v>90.909090909090907</v>
      </c>
      <c r="L42" s="100">
        <v>22</v>
      </c>
      <c r="M42" s="98">
        <f>F42/V42*60</f>
        <v>1764.4764337125589</v>
      </c>
      <c r="N42" s="99">
        <f t="shared" si="16"/>
        <v>80.203474259661775</v>
      </c>
      <c r="O42" s="101">
        <f t="shared" si="17"/>
        <v>0</v>
      </c>
      <c r="P42" s="102">
        <f t="shared" si="18"/>
        <v>-10.705616649429132</v>
      </c>
      <c r="Q42" s="103">
        <f t="shared" si="19"/>
        <v>0.88223821685627957</v>
      </c>
      <c r="R42" s="273"/>
      <c r="S42" s="1">
        <v>0.53278935185185183</v>
      </c>
      <c r="T42" s="2">
        <v>0.58263888888888893</v>
      </c>
      <c r="U42" s="104">
        <v>60.216666666666676</v>
      </c>
      <c r="V42" s="105">
        <v>71.783333333333417</v>
      </c>
      <c r="W42" s="106"/>
      <c r="X42" s="107"/>
      <c r="Y42" s="265"/>
      <c r="Z42" s="266"/>
      <c r="AA42" s="111">
        <f t="shared" si="20"/>
        <v>-235.5235662874411</v>
      </c>
      <c r="AB42" s="103">
        <f t="shared" si="21"/>
        <v>0.88223821685627946</v>
      </c>
      <c r="AC42" s="294"/>
    </row>
    <row r="43" spans="1:29" ht="15.75" customHeight="1">
      <c r="A43" s="282"/>
      <c r="B43" s="153" t="s">
        <v>167</v>
      </c>
      <c r="C43" s="263" t="s">
        <v>251</v>
      </c>
      <c r="D43" s="264"/>
      <c r="E43" s="93">
        <v>57.3</v>
      </c>
      <c r="F43" s="104">
        <v>3184</v>
      </c>
      <c r="G43" s="95">
        <f t="shared" si="22"/>
        <v>182443.19999999998</v>
      </c>
      <c r="H43" s="113"/>
      <c r="I43" s="114">
        <v>25</v>
      </c>
      <c r="J43" s="98">
        <v>1800</v>
      </c>
      <c r="K43" s="99">
        <f t="shared" si="12"/>
        <v>72</v>
      </c>
      <c r="L43" s="114">
        <v>25</v>
      </c>
      <c r="M43" s="98">
        <f>F43/V43*60</f>
        <v>1536.5147453083091</v>
      </c>
      <c r="N43" s="99">
        <f t="shared" si="16"/>
        <v>61.460589812332366</v>
      </c>
      <c r="O43" s="101">
        <f t="shared" si="17"/>
        <v>0</v>
      </c>
      <c r="P43" s="102">
        <f t="shared" si="18"/>
        <v>-10.539410187667634</v>
      </c>
      <c r="Q43" s="103">
        <f t="shared" si="19"/>
        <v>0.85361930294906063</v>
      </c>
      <c r="R43" s="273"/>
      <c r="S43" s="1">
        <v>0.58541666666666659</v>
      </c>
      <c r="T43" s="2">
        <v>0.67175925925925928</v>
      </c>
      <c r="U43" s="104">
        <v>3.9999999999998259</v>
      </c>
      <c r="V43" s="105">
        <v>124.33333333333348</v>
      </c>
      <c r="W43" s="106"/>
      <c r="X43" s="107"/>
      <c r="Y43" s="265"/>
      <c r="Z43" s="266"/>
      <c r="AA43" s="111">
        <f t="shared" si="20"/>
        <v>-263.4852546916909</v>
      </c>
      <c r="AB43" s="103">
        <f t="shared" si="21"/>
        <v>0.85361930294906063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22.6</v>
      </c>
      <c r="J55" s="138">
        <f t="shared" si="23"/>
        <v>1920</v>
      </c>
      <c r="K55" s="139">
        <f t="shared" ref="K55" si="24">J55/I55</f>
        <v>84.95575221238937</v>
      </c>
      <c r="L55" s="137">
        <f t="shared" ref="L55:M55" si="25">AVERAGE(L39:L54)</f>
        <v>22.6</v>
      </c>
      <c r="M55" s="138">
        <f t="shared" si="25"/>
        <v>1671.4276061943924</v>
      </c>
      <c r="N55" s="139">
        <f t="shared" ref="N55:N60" si="26">M55/L55</f>
        <v>73.956973725415594</v>
      </c>
      <c r="O55" s="140">
        <f t="shared" ref="O55:O60" si="27">L55-I55</f>
        <v>0</v>
      </c>
      <c r="P55" s="141">
        <f t="shared" ref="P55:P60" si="28">N55-K55</f>
        <v>-10.998778486973777</v>
      </c>
      <c r="Q55" s="142">
        <f t="shared" ref="Q55:Q60" si="29">N55/K55</f>
        <v>0.87053521155957947</v>
      </c>
      <c r="R55" s="274"/>
      <c r="S55" s="143">
        <f>S39</f>
        <v>0.33333333333333331</v>
      </c>
      <c r="T55" s="144">
        <f>INDEX(T39:T54,COUNTA(T39:T54))</f>
        <v>0.67175925925925928</v>
      </c>
      <c r="U55" s="145"/>
      <c r="V55" s="156"/>
      <c r="W55" s="188"/>
      <c r="X55" s="189"/>
      <c r="Y55" s="261"/>
      <c r="Z55" s="262"/>
      <c r="AA55" s="157">
        <f t="shared" ref="AA55:AA60" si="30">M55-J55</f>
        <v>-248.57239380560759</v>
      </c>
      <c r="AB55" s="142">
        <f t="shared" ref="AB55:AB60" si="31">M55/J55</f>
        <v>0.87053521155957936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175</v>
      </c>
      <c r="D56" s="271"/>
      <c r="E56" s="158">
        <v>58.67</v>
      </c>
      <c r="F56" s="87">
        <v>2890</v>
      </c>
      <c r="G56" s="159">
        <f t="shared" ref="G56:G60" si="32">E56*F56</f>
        <v>169556.30000000002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1772.4020442930153</v>
      </c>
      <c r="N56" s="163">
        <f t="shared" si="26"/>
        <v>73.850085178875631</v>
      </c>
      <c r="O56" s="165">
        <f t="shared" si="27"/>
        <v>0</v>
      </c>
      <c r="P56" s="166">
        <f t="shared" si="28"/>
        <v>-9.4832481544576979</v>
      </c>
      <c r="Q56" s="152">
        <f t="shared" si="29"/>
        <v>0.88620102214650764</v>
      </c>
      <c r="R56" s="272">
        <f>Q72</f>
        <v>0.88225623928374086</v>
      </c>
      <c r="S56" s="167">
        <v>0.33344907407407409</v>
      </c>
      <c r="T56" s="168">
        <v>0.40138888888888891</v>
      </c>
      <c r="U56" s="169"/>
      <c r="V56" s="170">
        <v>97.833333333333329</v>
      </c>
      <c r="W56" s="168"/>
      <c r="X56" s="171"/>
      <c r="Y56" s="275"/>
      <c r="Z56" s="276"/>
      <c r="AA56" s="109">
        <f t="shared" si="30"/>
        <v>-227.59795570698475</v>
      </c>
      <c r="AB56" s="152">
        <f t="shared" si="31"/>
        <v>0.88620102214650764</v>
      </c>
      <c r="AC56" s="277">
        <f>AB72</f>
        <v>0.88225623928374075</v>
      </c>
    </row>
    <row r="57" spans="1:29" ht="15.75" customHeight="1">
      <c r="A57" s="268"/>
      <c r="B57" s="153" t="s">
        <v>164</v>
      </c>
      <c r="C57" s="263" t="s">
        <v>217</v>
      </c>
      <c r="D57" s="264"/>
      <c r="E57" s="93">
        <v>71.55</v>
      </c>
      <c r="F57" s="94">
        <v>1908</v>
      </c>
      <c r="G57" s="95">
        <f t="shared" si="32"/>
        <v>136517.4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1762.1344279117486</v>
      </c>
      <c r="N57" s="99">
        <f t="shared" si="26"/>
        <v>73.422267829656192</v>
      </c>
      <c r="O57" s="101">
        <f t="shared" si="27"/>
        <v>0</v>
      </c>
      <c r="P57" s="102">
        <f t="shared" si="28"/>
        <v>-9.9110655036771362</v>
      </c>
      <c r="Q57" s="103">
        <f t="shared" si="29"/>
        <v>0.8810672139558744</v>
      </c>
      <c r="R57" s="273"/>
      <c r="S57" s="1">
        <v>0.40418981481481481</v>
      </c>
      <c r="T57" s="2">
        <v>0.44930555555555557</v>
      </c>
      <c r="U57" s="104">
        <v>4.0333333333332977</v>
      </c>
      <c r="V57" s="105">
        <v>64.966666666666697</v>
      </c>
      <c r="W57" s="106"/>
      <c r="X57" s="107"/>
      <c r="Y57" s="265"/>
      <c r="Z57" s="266"/>
      <c r="AA57" s="111">
        <f t="shared" si="30"/>
        <v>-237.86557208825138</v>
      </c>
      <c r="AB57" s="103">
        <f t="shared" si="31"/>
        <v>0.88106721395587428</v>
      </c>
      <c r="AC57" s="278"/>
    </row>
    <row r="58" spans="1:29" ht="15.75" customHeight="1">
      <c r="A58" s="268"/>
      <c r="B58" s="153" t="s">
        <v>164</v>
      </c>
      <c r="C58" s="263" t="s">
        <v>170</v>
      </c>
      <c r="D58" s="264"/>
      <c r="E58" s="93">
        <v>59.34</v>
      </c>
      <c r="F58" s="94">
        <v>1495</v>
      </c>
      <c r="G58" s="95">
        <f t="shared" si="32"/>
        <v>88713.3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1762.8562070094983</v>
      </c>
      <c r="N58" s="99">
        <f t="shared" si="26"/>
        <v>73.452341958729093</v>
      </c>
      <c r="O58" s="101">
        <f t="shared" si="27"/>
        <v>0</v>
      </c>
      <c r="P58" s="102">
        <f t="shared" si="28"/>
        <v>-9.8809913746042355</v>
      </c>
      <c r="Q58" s="103">
        <f t="shared" si="29"/>
        <v>0.88142810350474921</v>
      </c>
      <c r="R58" s="273"/>
      <c r="S58" s="1">
        <v>0.45355324074074072</v>
      </c>
      <c r="T58" s="2">
        <v>0.48888888888888887</v>
      </c>
      <c r="U58" s="104">
        <v>6.1166666666666103</v>
      </c>
      <c r="V58" s="105">
        <v>50.883333333333347</v>
      </c>
      <c r="W58" s="106">
        <v>0.48888888888888887</v>
      </c>
      <c r="X58" s="107">
        <v>0.52777777777777768</v>
      </c>
      <c r="Y58" s="265"/>
      <c r="Z58" s="266"/>
      <c r="AA58" s="111">
        <f t="shared" si="30"/>
        <v>-237.14379299050165</v>
      </c>
      <c r="AB58" s="103">
        <f t="shared" si="31"/>
        <v>0.88142810350474921</v>
      </c>
      <c r="AC58" s="278"/>
    </row>
    <row r="59" spans="1:29" ht="15.75" customHeight="1">
      <c r="A59" s="268"/>
      <c r="B59" s="153" t="s">
        <v>161</v>
      </c>
      <c r="C59" s="263" t="s">
        <v>214</v>
      </c>
      <c r="D59" s="264"/>
      <c r="E59" s="93">
        <v>57.3</v>
      </c>
      <c r="F59" s="94">
        <v>1062</v>
      </c>
      <c r="G59" s="95">
        <f t="shared" si="32"/>
        <v>60852.6</v>
      </c>
      <c r="H59" s="96"/>
      <c r="I59" s="97">
        <v>20</v>
      </c>
      <c r="J59" s="98">
        <v>2000</v>
      </c>
      <c r="K59" s="99">
        <f t="shared" si="12"/>
        <v>100</v>
      </c>
      <c r="L59" s="100">
        <v>20</v>
      </c>
      <c r="M59" s="98">
        <f>F59/V59*60</f>
        <v>1761.0317825886632</v>
      </c>
      <c r="N59" s="99">
        <f t="shared" si="26"/>
        <v>88.051589129433154</v>
      </c>
      <c r="O59" s="101">
        <f t="shared" si="27"/>
        <v>0</v>
      </c>
      <c r="P59" s="102">
        <f t="shared" si="28"/>
        <v>-11.948410870566846</v>
      </c>
      <c r="Q59" s="103">
        <f t="shared" si="29"/>
        <v>0.8805158912943315</v>
      </c>
      <c r="R59" s="273"/>
      <c r="S59" s="1">
        <v>0.52777777777777768</v>
      </c>
      <c r="T59" s="2">
        <v>0.55290509259259257</v>
      </c>
      <c r="U59" s="104">
        <v>55.999999999999879</v>
      </c>
      <c r="V59" s="105">
        <v>36.183333333333451</v>
      </c>
      <c r="W59" s="106"/>
      <c r="X59" s="107"/>
      <c r="Y59" s="265"/>
      <c r="Z59" s="266"/>
      <c r="AA59" s="111">
        <f t="shared" si="30"/>
        <v>-238.96821741133681</v>
      </c>
      <c r="AB59" s="103">
        <f t="shared" si="31"/>
        <v>0.88051589129433161</v>
      </c>
      <c r="AC59" s="278"/>
    </row>
    <row r="60" spans="1:29" ht="15.75" customHeight="1">
      <c r="A60" s="268"/>
      <c r="B60" s="153" t="s">
        <v>164</v>
      </c>
      <c r="C60" s="263" t="s">
        <v>218</v>
      </c>
      <c r="D60" s="264"/>
      <c r="E60" s="93">
        <v>59.54</v>
      </c>
      <c r="F60" s="94">
        <v>2558</v>
      </c>
      <c r="G60" s="95">
        <f t="shared" si="32"/>
        <v>152303.32</v>
      </c>
      <c r="H60" s="113"/>
      <c r="I60" s="97">
        <v>23</v>
      </c>
      <c r="J60" s="98">
        <v>2000</v>
      </c>
      <c r="K60" s="99">
        <f t="shared" si="12"/>
        <v>86.956521739130437</v>
      </c>
      <c r="L60" s="114">
        <v>23</v>
      </c>
      <c r="M60" s="98">
        <f>F60/V60*60</f>
        <v>1764.1379310344826</v>
      </c>
      <c r="N60" s="99">
        <f t="shared" si="26"/>
        <v>76.701649175412285</v>
      </c>
      <c r="O60" s="101">
        <f t="shared" si="27"/>
        <v>0</v>
      </c>
      <c r="P60" s="102">
        <f t="shared" si="28"/>
        <v>-10.254872563718152</v>
      </c>
      <c r="Q60" s="103">
        <f t="shared" si="29"/>
        <v>0.88206896551724123</v>
      </c>
      <c r="R60" s="273"/>
      <c r="S60" s="1">
        <v>0.55833333333333324</v>
      </c>
      <c r="T60" s="2">
        <v>0.61874999999999991</v>
      </c>
      <c r="U60" s="104">
        <v>7.8166666666665563</v>
      </c>
      <c r="V60" s="105">
        <v>87.000000000000014</v>
      </c>
      <c r="W60" s="106"/>
      <c r="X60" s="107"/>
      <c r="Y60" s="265"/>
      <c r="Z60" s="266"/>
      <c r="AA60" s="111">
        <f t="shared" si="30"/>
        <v>-235.86206896551744</v>
      </c>
      <c r="AB60" s="103">
        <f t="shared" si="31"/>
        <v>0.88206896551724123</v>
      </c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33">AVERAGE(I56:I71)</f>
        <v>23</v>
      </c>
      <c r="J72" s="138">
        <f t="shared" si="33"/>
        <v>2000</v>
      </c>
      <c r="K72" s="139">
        <f t="shared" ref="K72" si="34">J72/I72</f>
        <v>86.956521739130437</v>
      </c>
      <c r="L72" s="137">
        <f t="shared" ref="L72:M72" si="35">AVERAGE(L56:L71)</f>
        <v>23</v>
      </c>
      <c r="M72" s="138">
        <f t="shared" si="35"/>
        <v>1764.5124785674816</v>
      </c>
      <c r="N72" s="139">
        <f t="shared" ref="N72:N78" si="36">M72/L72</f>
        <v>76.717933850760076</v>
      </c>
      <c r="O72" s="140">
        <f t="shared" ref="O72:O78" si="37">L72-I72</f>
        <v>0</v>
      </c>
      <c r="P72" s="141">
        <f t="shared" ref="P72:P78" si="38">N72-K72</f>
        <v>-10.238587888370361</v>
      </c>
      <c r="Q72" s="142">
        <f t="shared" ref="Q72:Q78" si="39">N72/K72</f>
        <v>0.88225623928374086</v>
      </c>
      <c r="R72" s="274"/>
      <c r="S72" s="143">
        <f>S56</f>
        <v>0.33344907407407409</v>
      </c>
      <c r="T72" s="144">
        <f>INDEX(T56:T71,COUNTA(T56:T71))</f>
        <v>0.61874999999999991</v>
      </c>
      <c r="U72" s="145"/>
      <c r="V72" s="156"/>
      <c r="W72" s="135"/>
      <c r="X72" s="139"/>
      <c r="Y72" s="261"/>
      <c r="Z72" s="262"/>
      <c r="AA72" s="157">
        <f t="shared" ref="AA72:AA78" si="40">M72-J72</f>
        <v>-235.48752143251841</v>
      </c>
      <c r="AB72" s="142">
        <f t="shared" ref="AB72:AB78" si="41">M72/J72</f>
        <v>0.88225623928374075</v>
      </c>
      <c r="AC72" s="279"/>
    </row>
    <row r="73" spans="1:29" ht="15.75" customHeight="1">
      <c r="A73" s="280" t="s">
        <v>176</v>
      </c>
      <c r="B73" s="108" t="s">
        <v>155</v>
      </c>
      <c r="C73" s="291" t="s">
        <v>212</v>
      </c>
      <c r="D73" s="291"/>
      <c r="E73" s="158">
        <v>45.66</v>
      </c>
      <c r="F73" s="87">
        <v>898</v>
      </c>
      <c r="G73" s="159">
        <f t="shared" ref="G73:G78" si="42">E73*F73</f>
        <v>41002.68</v>
      </c>
      <c r="H73" s="160"/>
      <c r="I73" s="161">
        <v>20</v>
      </c>
      <c r="J73" s="162">
        <v>1800</v>
      </c>
      <c r="K73" s="163">
        <f>J73/I73</f>
        <v>90</v>
      </c>
      <c r="L73" s="164">
        <v>20</v>
      </c>
      <c r="M73" s="162">
        <f t="shared" ref="M73:M78" si="43">F73/V73*60</f>
        <v>1587.8192534381139</v>
      </c>
      <c r="N73" s="163">
        <f t="shared" si="36"/>
        <v>79.390962671905697</v>
      </c>
      <c r="O73" s="165">
        <f t="shared" si="37"/>
        <v>0</v>
      </c>
      <c r="P73" s="166">
        <f t="shared" si="38"/>
        <v>-10.609037328094303</v>
      </c>
      <c r="Q73" s="152">
        <f t="shared" si="39"/>
        <v>0.88212180746561886</v>
      </c>
      <c r="R73" s="272">
        <f>Q89</f>
        <v>0.88189530762821866</v>
      </c>
      <c r="S73" s="167">
        <v>0.25004629629629632</v>
      </c>
      <c r="T73" s="168">
        <v>0.27361111111111114</v>
      </c>
      <c r="U73" s="169"/>
      <c r="V73" s="170">
        <v>33.933333333333337</v>
      </c>
      <c r="W73" s="168"/>
      <c r="X73" s="171"/>
      <c r="Y73" s="275"/>
      <c r="Z73" s="276"/>
      <c r="AA73" s="109">
        <f t="shared" si="40"/>
        <v>-212.18074656188605</v>
      </c>
      <c r="AB73" s="152">
        <f t="shared" si="41"/>
        <v>0.88212180746561886</v>
      </c>
      <c r="AC73" s="277">
        <f>AB89</f>
        <v>0.88189530762821866</v>
      </c>
    </row>
    <row r="74" spans="1:29" ht="15.75" customHeight="1">
      <c r="A74" s="281"/>
      <c r="B74" s="92" t="s">
        <v>155</v>
      </c>
      <c r="C74" s="286" t="s">
        <v>219</v>
      </c>
      <c r="D74" s="286"/>
      <c r="E74" s="93">
        <v>57.73</v>
      </c>
      <c r="F74" s="94">
        <v>1383</v>
      </c>
      <c r="G74" s="95">
        <f t="shared" si="42"/>
        <v>79840.59</v>
      </c>
      <c r="H74" s="96"/>
      <c r="I74" s="97">
        <v>22</v>
      </c>
      <c r="J74" s="98">
        <v>1800</v>
      </c>
      <c r="K74" s="99">
        <f t="shared" ref="K74:K110" si="44">J74/I74</f>
        <v>81.818181818181813</v>
      </c>
      <c r="L74" s="100">
        <v>22</v>
      </c>
      <c r="M74" s="98">
        <f t="shared" si="43"/>
        <v>1590.1628872564656</v>
      </c>
      <c r="N74" s="99">
        <f t="shared" si="36"/>
        <v>72.280131238930252</v>
      </c>
      <c r="O74" s="101">
        <f t="shared" si="37"/>
        <v>0</v>
      </c>
      <c r="P74" s="102">
        <f t="shared" si="38"/>
        <v>-9.5380505792515606</v>
      </c>
      <c r="Q74" s="103">
        <f t="shared" si="39"/>
        <v>0.88342382625359206</v>
      </c>
      <c r="R74" s="273"/>
      <c r="S74" s="1">
        <v>0.27638888888888885</v>
      </c>
      <c r="T74" s="2">
        <v>0.31262731481481482</v>
      </c>
      <c r="U74" s="104">
        <v>3.9999999999999059</v>
      </c>
      <c r="V74" s="105">
        <v>52.183333333333394</v>
      </c>
      <c r="W74" s="106"/>
      <c r="X74" s="107"/>
      <c r="Y74" s="265"/>
      <c r="Z74" s="266"/>
      <c r="AA74" s="111">
        <f t="shared" si="40"/>
        <v>-209.83711274353436</v>
      </c>
      <c r="AB74" s="103">
        <f t="shared" si="41"/>
        <v>0.88342382625359206</v>
      </c>
      <c r="AC74" s="278"/>
    </row>
    <row r="75" spans="1:29" ht="15.75" customHeight="1">
      <c r="A75" s="281"/>
      <c r="B75" s="92" t="s">
        <v>171</v>
      </c>
      <c r="C75" s="286" t="s">
        <v>179</v>
      </c>
      <c r="D75" s="286"/>
      <c r="E75" s="93">
        <v>38.630000000000003</v>
      </c>
      <c r="F75" s="94">
        <v>3992</v>
      </c>
      <c r="G75" s="95">
        <f t="shared" si="42"/>
        <v>154210.96000000002</v>
      </c>
      <c r="H75" s="96"/>
      <c r="I75" s="97">
        <v>20</v>
      </c>
      <c r="J75" s="98">
        <v>3600</v>
      </c>
      <c r="K75" s="99">
        <f t="shared" si="44"/>
        <v>180</v>
      </c>
      <c r="L75" s="100">
        <v>20</v>
      </c>
      <c r="M75" s="98">
        <f t="shared" si="43"/>
        <v>3241.1366711772653</v>
      </c>
      <c r="N75" s="99">
        <f t="shared" si="36"/>
        <v>162.05683355886327</v>
      </c>
      <c r="O75" s="101">
        <f t="shared" si="37"/>
        <v>0</v>
      </c>
      <c r="P75" s="102">
        <f t="shared" si="38"/>
        <v>-17.943166441136725</v>
      </c>
      <c r="Q75" s="103">
        <f t="shared" si="39"/>
        <v>0.90031574199368491</v>
      </c>
      <c r="R75" s="273"/>
      <c r="S75" s="1">
        <v>0.31743055555555555</v>
      </c>
      <c r="T75" s="2">
        <v>0.36875000000000002</v>
      </c>
      <c r="U75" s="104">
        <v>6.9166666666666554</v>
      </c>
      <c r="V75" s="105">
        <v>73.900000000000034</v>
      </c>
      <c r="W75" s="106"/>
      <c r="X75" s="107"/>
      <c r="Y75" s="265"/>
      <c r="Z75" s="266"/>
      <c r="AA75" s="111">
        <f t="shared" si="40"/>
        <v>-358.86332882273473</v>
      </c>
      <c r="AB75" s="103">
        <f t="shared" si="41"/>
        <v>0.9003157419936848</v>
      </c>
      <c r="AC75" s="278"/>
    </row>
    <row r="76" spans="1:29" ht="15.75" customHeight="1">
      <c r="A76" s="281"/>
      <c r="B76" s="92" t="s">
        <v>171</v>
      </c>
      <c r="C76" s="286" t="s">
        <v>180</v>
      </c>
      <c r="D76" s="286"/>
      <c r="E76" s="93">
        <v>38</v>
      </c>
      <c r="F76" s="94">
        <v>5630</v>
      </c>
      <c r="G76" s="95">
        <f t="shared" si="42"/>
        <v>213940</v>
      </c>
      <c r="H76" s="96"/>
      <c r="I76" s="97">
        <v>21</v>
      </c>
      <c r="J76" s="98">
        <v>3600</v>
      </c>
      <c r="K76" s="99">
        <f t="shared" si="44"/>
        <v>171.42857142857142</v>
      </c>
      <c r="L76" s="100">
        <v>21</v>
      </c>
      <c r="M76" s="98">
        <f t="shared" si="43"/>
        <v>3245.9961563100533</v>
      </c>
      <c r="N76" s="99">
        <f t="shared" si="36"/>
        <v>154.57124553857398</v>
      </c>
      <c r="O76" s="101">
        <f t="shared" si="37"/>
        <v>0</v>
      </c>
      <c r="P76" s="102">
        <f t="shared" si="38"/>
        <v>-16.857325889997441</v>
      </c>
      <c r="Q76" s="103">
        <f t="shared" si="39"/>
        <v>0.90166559897501497</v>
      </c>
      <c r="R76" s="273"/>
      <c r="S76" s="1">
        <v>0.37222222222222212</v>
      </c>
      <c r="T76" s="2">
        <v>0.44449074074074074</v>
      </c>
      <c r="U76" s="104">
        <v>4.9999999999998224</v>
      </c>
      <c r="V76" s="105">
        <v>104.06666666666682</v>
      </c>
      <c r="W76" s="106">
        <v>0.44449074074074074</v>
      </c>
      <c r="X76" s="107">
        <v>0.48402777777777761</v>
      </c>
      <c r="Y76" s="265"/>
      <c r="Z76" s="266"/>
      <c r="AA76" s="191">
        <f t="shared" si="40"/>
        <v>-354.00384368994673</v>
      </c>
      <c r="AB76" s="192">
        <f t="shared" si="41"/>
        <v>0.90166559897501475</v>
      </c>
      <c r="AC76" s="278"/>
    </row>
    <row r="77" spans="1:29" ht="15.75" customHeight="1">
      <c r="A77" s="282"/>
      <c r="B77" s="92" t="s">
        <v>171</v>
      </c>
      <c r="C77" s="286" t="s">
        <v>178</v>
      </c>
      <c r="D77" s="286"/>
      <c r="E77" s="93">
        <v>31.27</v>
      </c>
      <c r="F77" s="98">
        <v>3473</v>
      </c>
      <c r="G77" s="95">
        <f t="shared" si="42"/>
        <v>108600.70999999999</v>
      </c>
      <c r="H77" s="113"/>
      <c r="I77" s="97">
        <v>19</v>
      </c>
      <c r="J77" s="98">
        <v>3600</v>
      </c>
      <c r="K77" s="99">
        <f t="shared" si="44"/>
        <v>189.47368421052633</v>
      </c>
      <c r="L77" s="114">
        <v>19</v>
      </c>
      <c r="M77" s="98">
        <f t="shared" si="43"/>
        <v>3102.4317617865904</v>
      </c>
      <c r="N77" s="99">
        <f t="shared" si="36"/>
        <v>163.28588219929424</v>
      </c>
      <c r="O77" s="101">
        <f t="shared" si="37"/>
        <v>0</v>
      </c>
      <c r="P77" s="102">
        <f t="shared" si="38"/>
        <v>-26.187802011232094</v>
      </c>
      <c r="Q77" s="103">
        <f t="shared" si="39"/>
        <v>0.86178660049627509</v>
      </c>
      <c r="R77" s="273"/>
      <c r="S77" s="1">
        <v>0.48402777777777761</v>
      </c>
      <c r="T77" s="2">
        <v>0.53067129629629628</v>
      </c>
      <c r="U77" s="104">
        <v>56.933333333333096</v>
      </c>
      <c r="V77" s="105">
        <v>67.166666666666885</v>
      </c>
      <c r="W77" s="106"/>
      <c r="X77" s="107"/>
      <c r="Y77" s="265"/>
      <c r="Z77" s="266"/>
      <c r="AA77" s="191">
        <f t="shared" si="40"/>
        <v>-497.56823821340959</v>
      </c>
      <c r="AB77" s="192">
        <f t="shared" si="41"/>
        <v>0.86178660049627509</v>
      </c>
      <c r="AC77" s="278"/>
    </row>
    <row r="78" spans="1:29" ht="15.75" customHeight="1">
      <c r="A78" s="282"/>
      <c r="B78" s="92" t="s">
        <v>171</v>
      </c>
      <c r="C78" s="286" t="s">
        <v>177</v>
      </c>
      <c r="D78" s="286"/>
      <c r="E78" s="93">
        <v>37.94</v>
      </c>
      <c r="F78" s="98">
        <v>4703</v>
      </c>
      <c r="G78" s="115">
        <f t="shared" si="42"/>
        <v>178431.81999999998</v>
      </c>
      <c r="H78" s="116"/>
      <c r="I78" s="97">
        <v>21</v>
      </c>
      <c r="J78" s="98">
        <v>3600</v>
      </c>
      <c r="K78" s="99">
        <f t="shared" si="44"/>
        <v>171.42857142857142</v>
      </c>
      <c r="L78" s="100">
        <v>21</v>
      </c>
      <c r="M78" s="98">
        <f t="shared" si="43"/>
        <v>3106.568807339449</v>
      </c>
      <c r="N78" s="99">
        <f t="shared" si="36"/>
        <v>147.93184796854518</v>
      </c>
      <c r="O78" s="101">
        <f t="shared" si="37"/>
        <v>0</v>
      </c>
      <c r="P78" s="102">
        <f t="shared" si="38"/>
        <v>-23.496723460026232</v>
      </c>
      <c r="Q78" s="103">
        <f t="shared" si="39"/>
        <v>0.86293577981651359</v>
      </c>
      <c r="R78" s="273"/>
      <c r="S78" s="1">
        <v>0.53414351851851849</v>
      </c>
      <c r="T78" s="2">
        <v>0.59722222222222221</v>
      </c>
      <c r="U78" s="104">
        <v>4.9999999999999822</v>
      </c>
      <c r="V78" s="105">
        <v>90.833333333333357</v>
      </c>
      <c r="W78" s="106"/>
      <c r="X78" s="107"/>
      <c r="Y78" s="265"/>
      <c r="Z78" s="266"/>
      <c r="AA78" s="191">
        <f t="shared" si="40"/>
        <v>-493.43119266055101</v>
      </c>
      <c r="AB78" s="192">
        <f t="shared" si="41"/>
        <v>0.86293577981651359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5">AVERAGE(I73:I88)</f>
        <v>20.5</v>
      </c>
      <c r="J89" s="138">
        <f t="shared" si="45"/>
        <v>3000</v>
      </c>
      <c r="K89" s="139">
        <f t="shared" ref="K89" si="46">J89/I89</f>
        <v>146.34146341463415</v>
      </c>
      <c r="L89" s="137">
        <f t="shared" ref="L89:M89" si="47">AVERAGE(L73:L88)</f>
        <v>20.5</v>
      </c>
      <c r="M89" s="138">
        <f t="shared" si="47"/>
        <v>2645.6859228846561</v>
      </c>
      <c r="N89" s="139">
        <f t="shared" ref="N89:N94" si="48">M89/L89</f>
        <v>129.05784989681248</v>
      </c>
      <c r="O89" s="140">
        <f t="shared" ref="O89:O94" si="49">L89-I89</f>
        <v>0</v>
      </c>
      <c r="P89" s="141">
        <f t="shared" ref="P89:P94" si="50">N89-K89</f>
        <v>-17.283613517821664</v>
      </c>
      <c r="Q89" s="142">
        <f t="shared" ref="Q89:Q94" si="51">N89/K89</f>
        <v>0.88189530762821866</v>
      </c>
      <c r="R89" s="274"/>
      <c r="S89" s="143">
        <f>S73</f>
        <v>0.25004629629629632</v>
      </c>
      <c r="T89" s="144">
        <f>INDEX(T73:T88,COUNTA(T73:T88))</f>
        <v>0.59722222222222221</v>
      </c>
      <c r="U89" s="145"/>
      <c r="V89" s="156"/>
      <c r="W89" s="135"/>
      <c r="X89" s="139"/>
      <c r="Y89" s="261"/>
      <c r="Z89" s="262"/>
      <c r="AA89" s="157">
        <f t="shared" ref="AA89:AA94" si="52">M89-J89</f>
        <v>-354.31407711534393</v>
      </c>
      <c r="AB89" s="142">
        <f t="shared" ref="AB89:AB94" si="53">M89/J89</f>
        <v>0.88189530762821866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1512</v>
      </c>
      <c r="G90" s="159">
        <f t="shared" ref="G90:G94" si="54">E90*F90</f>
        <v>51755.759999999995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2604.4019138755934</v>
      </c>
      <c r="N90" s="163">
        <f t="shared" si="48"/>
        <v>162.77511961722459</v>
      </c>
      <c r="O90" s="165">
        <f t="shared" si="49"/>
        <v>0</v>
      </c>
      <c r="P90" s="166">
        <f t="shared" si="50"/>
        <v>-24.72488038277541</v>
      </c>
      <c r="Q90" s="152">
        <f t="shared" si="51"/>
        <v>0.86813397129186443</v>
      </c>
      <c r="R90" s="272">
        <f>Q106</f>
        <v>0.87405922987561857</v>
      </c>
      <c r="S90" s="167">
        <v>0.25011574074074072</v>
      </c>
      <c r="T90" s="168">
        <v>0.27430555555555558</v>
      </c>
      <c r="U90" s="169"/>
      <c r="V90" s="170">
        <v>34.8333333333334</v>
      </c>
      <c r="W90" s="173"/>
      <c r="X90" s="151"/>
      <c r="Y90" s="275"/>
      <c r="Z90" s="276"/>
      <c r="AA90" s="109">
        <f t="shared" si="52"/>
        <v>-395.59808612440656</v>
      </c>
      <c r="AB90" s="152">
        <f t="shared" si="53"/>
        <v>0.86813397129186443</v>
      </c>
      <c r="AC90" s="277">
        <f>AB106</f>
        <v>0.87405922987561846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1260</v>
      </c>
      <c r="G91" s="95">
        <f t="shared" si="54"/>
        <v>43810.200000000004</v>
      </c>
      <c r="H91" s="96"/>
      <c r="I91" s="97">
        <v>11</v>
      </c>
      <c r="J91" s="98">
        <v>3000</v>
      </c>
      <c r="K91" s="99">
        <f t="shared" si="44"/>
        <v>272.72727272727275</v>
      </c>
      <c r="L91" s="100">
        <v>11</v>
      </c>
      <c r="M91" s="98">
        <f>F91/V91*60</f>
        <v>2605.3991958644451</v>
      </c>
      <c r="N91" s="99">
        <f t="shared" si="48"/>
        <v>236.85447235131321</v>
      </c>
      <c r="O91" s="101">
        <f t="shared" si="49"/>
        <v>0</v>
      </c>
      <c r="P91" s="102">
        <f t="shared" si="50"/>
        <v>-35.872800375959542</v>
      </c>
      <c r="Q91" s="103">
        <f t="shared" si="51"/>
        <v>0.86846639862148167</v>
      </c>
      <c r="R91" s="273"/>
      <c r="S91" s="1">
        <v>0.27916666666666667</v>
      </c>
      <c r="T91" s="2">
        <v>0.29931712962962964</v>
      </c>
      <c r="U91" s="104">
        <v>6.9999999999999751</v>
      </c>
      <c r="V91" s="105">
        <v>29.016666666666673</v>
      </c>
      <c r="W91" s="106"/>
      <c r="X91" s="107"/>
      <c r="Y91" s="265"/>
      <c r="Z91" s="266"/>
      <c r="AA91" s="111">
        <f t="shared" si="52"/>
        <v>-394.60080413555488</v>
      </c>
      <c r="AB91" s="103">
        <f t="shared" si="53"/>
        <v>0.86846639862148167</v>
      </c>
      <c r="AC91" s="278"/>
    </row>
    <row r="92" spans="1:29" ht="15.75" customHeight="1">
      <c r="A92" s="268"/>
      <c r="B92" s="92" t="s">
        <v>158</v>
      </c>
      <c r="C92" s="263" t="s">
        <v>220</v>
      </c>
      <c r="D92" s="264"/>
      <c r="E92" s="93">
        <v>42.93</v>
      </c>
      <c r="F92" s="94">
        <v>1068</v>
      </c>
      <c r="G92" s="95">
        <f t="shared" si="54"/>
        <v>45849.24</v>
      </c>
      <c r="H92" s="96"/>
      <c r="I92" s="97">
        <v>15</v>
      </c>
      <c r="J92" s="98">
        <v>3600</v>
      </c>
      <c r="K92" s="99">
        <f t="shared" si="44"/>
        <v>240</v>
      </c>
      <c r="L92" s="100">
        <v>15</v>
      </c>
      <c r="M92" s="98">
        <f>F92/V92*60</f>
        <v>3095.6521739130376</v>
      </c>
      <c r="N92" s="99">
        <f t="shared" si="48"/>
        <v>206.37681159420251</v>
      </c>
      <c r="O92" s="101">
        <f t="shared" si="49"/>
        <v>0</v>
      </c>
      <c r="P92" s="102">
        <f t="shared" si="50"/>
        <v>-33.623188405797492</v>
      </c>
      <c r="Q92" s="103">
        <f t="shared" si="51"/>
        <v>0.85990338164251046</v>
      </c>
      <c r="R92" s="273"/>
      <c r="S92" s="1">
        <v>0.32451388888888888</v>
      </c>
      <c r="T92" s="2">
        <v>0.33888888888888891</v>
      </c>
      <c r="U92" s="104">
        <v>5.2999999999999492</v>
      </c>
      <c r="V92" s="105">
        <v>20.700000000000038</v>
      </c>
      <c r="W92" s="106"/>
      <c r="X92" s="107"/>
      <c r="Y92" s="265"/>
      <c r="Z92" s="266"/>
      <c r="AA92" s="111">
        <f t="shared" si="52"/>
        <v>-504.34782608696241</v>
      </c>
      <c r="AB92" s="103">
        <f t="shared" si="53"/>
        <v>0.85990338164251046</v>
      </c>
      <c r="AC92" s="278"/>
    </row>
    <row r="93" spans="1:29" ht="15.75" customHeight="1">
      <c r="A93" s="268"/>
      <c r="B93" s="92" t="s">
        <v>158</v>
      </c>
      <c r="C93" s="263" t="s">
        <v>183</v>
      </c>
      <c r="D93" s="264"/>
      <c r="E93" s="93">
        <v>35.83</v>
      </c>
      <c r="F93" s="94">
        <v>3887</v>
      </c>
      <c r="G93" s="95">
        <f t="shared" si="54"/>
        <v>139271.21</v>
      </c>
      <c r="H93" s="113"/>
      <c r="I93" s="97">
        <v>12</v>
      </c>
      <c r="J93" s="98">
        <v>3273</v>
      </c>
      <c r="K93" s="99">
        <f t="shared" si="44"/>
        <v>272.75</v>
      </c>
      <c r="L93" s="114">
        <v>12</v>
      </c>
      <c r="M93" s="98">
        <f>F93/V93*60</f>
        <v>2905.5647840531524</v>
      </c>
      <c r="N93" s="99">
        <f t="shared" si="48"/>
        <v>242.13039867109603</v>
      </c>
      <c r="O93" s="101">
        <f t="shared" si="49"/>
        <v>0</v>
      </c>
      <c r="P93" s="102">
        <f t="shared" si="50"/>
        <v>-30.619601328903968</v>
      </c>
      <c r="Q93" s="103">
        <f t="shared" si="51"/>
        <v>0.88773748367037963</v>
      </c>
      <c r="R93" s="273"/>
      <c r="S93" s="1">
        <v>0.34374999999999994</v>
      </c>
      <c r="T93" s="2">
        <v>0.39949074074074076</v>
      </c>
      <c r="U93" s="104">
        <v>6.9999999999998952</v>
      </c>
      <c r="V93" s="105">
        <v>80.266666666666765</v>
      </c>
      <c r="W93" s="106"/>
      <c r="X93" s="107"/>
      <c r="Y93" s="265"/>
      <c r="Z93" s="266"/>
      <c r="AA93" s="111">
        <f t="shared" si="52"/>
        <v>-367.43521594684762</v>
      </c>
      <c r="AB93" s="103">
        <f t="shared" si="53"/>
        <v>0.88773748367037963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2613</v>
      </c>
      <c r="G94" s="115">
        <f t="shared" si="54"/>
        <v>95139.329999999987</v>
      </c>
      <c r="H94" s="116"/>
      <c r="I94" s="97">
        <v>11</v>
      </c>
      <c r="J94" s="98">
        <v>3273</v>
      </c>
      <c r="K94" s="99">
        <f t="shared" si="44"/>
        <v>297.54545454545456</v>
      </c>
      <c r="L94" s="100">
        <v>11</v>
      </c>
      <c r="M94" s="98">
        <f>F94/V94*60</f>
        <v>2901.5422578655052</v>
      </c>
      <c r="N94" s="99">
        <f t="shared" si="48"/>
        <v>263.77656889686409</v>
      </c>
      <c r="O94" s="101">
        <f t="shared" si="49"/>
        <v>0</v>
      </c>
      <c r="P94" s="102">
        <f t="shared" si="50"/>
        <v>-33.768885648590469</v>
      </c>
      <c r="Q94" s="103">
        <f t="shared" si="51"/>
        <v>0.88650848086327672</v>
      </c>
      <c r="R94" s="273"/>
      <c r="S94" s="1">
        <v>0.40416666666666656</v>
      </c>
      <c r="T94" s="2">
        <v>0.44168981481481484</v>
      </c>
      <c r="U94" s="104">
        <v>6.7333333333331602</v>
      </c>
      <c r="V94" s="105">
        <v>54.033333333333516</v>
      </c>
      <c r="W94" s="106"/>
      <c r="X94" s="107"/>
      <c r="Y94" s="265"/>
      <c r="Z94" s="266"/>
      <c r="AA94" s="111">
        <f t="shared" si="52"/>
        <v>-371.45774213449477</v>
      </c>
      <c r="AB94" s="103">
        <f t="shared" si="53"/>
        <v>0.88650848086327683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5">AVERAGE(I90:I105)</f>
        <v>13</v>
      </c>
      <c r="J106" s="138">
        <f t="shared" si="55"/>
        <v>3229.2</v>
      </c>
      <c r="K106" s="139">
        <f t="shared" ref="K106" si="56">J106/I106</f>
        <v>248.39999999999998</v>
      </c>
      <c r="L106" s="137">
        <f t="shared" ref="L106:M106" si="57">AVERAGE(L90:L105)</f>
        <v>13</v>
      </c>
      <c r="M106" s="138">
        <f t="shared" si="57"/>
        <v>2822.512065114347</v>
      </c>
      <c r="N106" s="139">
        <f>M106/L106</f>
        <v>217.11631270110362</v>
      </c>
      <c r="O106" s="140">
        <f>L106-I106</f>
        <v>0</v>
      </c>
      <c r="P106" s="141">
        <f>N106-K106</f>
        <v>-31.283687298896353</v>
      </c>
      <c r="Q106" s="142">
        <f>N106/K106</f>
        <v>0.87405922987561857</v>
      </c>
      <c r="R106" s="274"/>
      <c r="S106" s="143">
        <f>S90</f>
        <v>0.25011574074074072</v>
      </c>
      <c r="T106" s="144">
        <f>INDEX(T90:T105,COUNTA(T90:T105))</f>
        <v>0.44168981481481484</v>
      </c>
      <c r="U106" s="145"/>
      <c r="V106" s="156"/>
      <c r="W106" s="135"/>
      <c r="X106" s="139"/>
      <c r="Y106" s="261"/>
      <c r="Z106" s="262"/>
      <c r="AA106" s="157">
        <f>M106-J106</f>
        <v>-406.68793488565279</v>
      </c>
      <c r="AB106" s="142">
        <f>M106/J106</f>
        <v>0.87405922987561846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635</v>
      </c>
      <c r="G107" s="159">
        <f t="shared" ref="G107:G110" si="58">E107*F107</f>
        <v>16910.05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2868.2559598494418</v>
      </c>
      <c r="N107" s="163">
        <f>M107/L107</f>
        <v>478.04265997490694</v>
      </c>
      <c r="O107" s="165">
        <f>L107-I107</f>
        <v>0</v>
      </c>
      <c r="P107" s="166">
        <f>N107-K107</f>
        <v>-67.45734002509306</v>
      </c>
      <c r="Q107" s="152">
        <f>N107/K107</f>
        <v>0.87633851507773963</v>
      </c>
      <c r="R107" s="272">
        <f>Q123</f>
        <v>0.89847125717470722</v>
      </c>
      <c r="S107" s="193">
        <v>0.25</v>
      </c>
      <c r="T107" s="194">
        <v>0.25922453703703702</v>
      </c>
      <c r="U107" s="169"/>
      <c r="V107" s="170">
        <v>13.283333333333305</v>
      </c>
      <c r="W107" s="168"/>
      <c r="X107" s="171"/>
      <c r="Y107" s="275"/>
      <c r="Z107" s="276"/>
      <c r="AA107" s="109">
        <f>M107-J107</f>
        <v>-404.74404015055825</v>
      </c>
      <c r="AB107" s="152">
        <f>M107/J107</f>
        <v>0.87633851507773963</v>
      </c>
      <c r="AC107" s="277">
        <f>AB123</f>
        <v>0.89847125717470722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637</v>
      </c>
      <c r="G108" s="95">
        <f t="shared" si="58"/>
        <v>12810.07</v>
      </c>
      <c r="H108" s="96"/>
      <c r="I108" s="97">
        <v>6</v>
      </c>
      <c r="J108" s="98">
        <v>3600</v>
      </c>
      <c r="K108" s="99">
        <f t="shared" si="44"/>
        <v>600</v>
      </c>
      <c r="L108" s="100">
        <v>6</v>
      </c>
      <c r="M108" s="98">
        <f>F108/V108*60</f>
        <v>3252.7659574468094</v>
      </c>
      <c r="N108" s="99">
        <f>M108/L108</f>
        <v>542.12765957446823</v>
      </c>
      <c r="O108" s="101">
        <f>L108-I108</f>
        <v>0</v>
      </c>
      <c r="P108" s="102">
        <f>N108-K108</f>
        <v>-57.872340425531775</v>
      </c>
      <c r="Q108" s="103">
        <f>N108/K108</f>
        <v>0.90354609929078034</v>
      </c>
      <c r="R108" s="273"/>
      <c r="S108" s="1">
        <v>0.26475694444444442</v>
      </c>
      <c r="T108" s="2">
        <v>0.27291666666666664</v>
      </c>
      <c r="U108" s="104">
        <v>7.9666666666666597</v>
      </c>
      <c r="V108" s="105">
        <v>11.749999999999998</v>
      </c>
      <c r="W108" s="106"/>
      <c r="X108" s="113"/>
      <c r="Y108" s="265"/>
      <c r="Z108" s="266"/>
      <c r="AA108" s="111">
        <f>M108-J108</f>
        <v>-347.23404255319065</v>
      </c>
      <c r="AB108" s="103">
        <f>M108/J108</f>
        <v>0.90354609929078034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1455</v>
      </c>
      <c r="G109" s="95">
        <f t="shared" si="58"/>
        <v>35982.15</v>
      </c>
      <c r="H109" s="96"/>
      <c r="I109" s="97">
        <v>6</v>
      </c>
      <c r="J109" s="98">
        <v>3600</v>
      </c>
      <c r="K109" s="99">
        <f t="shared" si="44"/>
        <v>600</v>
      </c>
      <c r="L109" s="100">
        <v>6</v>
      </c>
      <c r="M109" s="98">
        <f>F109/V109*60</f>
        <v>3261.519302615196</v>
      </c>
      <c r="N109" s="99">
        <f>M109/L109</f>
        <v>543.586550435866</v>
      </c>
      <c r="O109" s="101">
        <f>L109-I109</f>
        <v>0</v>
      </c>
      <c r="P109" s="102">
        <f>N109-K109</f>
        <v>-56.413449564133998</v>
      </c>
      <c r="Q109" s="103">
        <f>N109/K109</f>
        <v>0.90597758405977669</v>
      </c>
      <c r="R109" s="273"/>
      <c r="S109" s="1">
        <v>0.27793981481481483</v>
      </c>
      <c r="T109" s="2">
        <v>0.29652777777777778</v>
      </c>
      <c r="U109" s="104">
        <v>7.2333333333333982</v>
      </c>
      <c r="V109" s="105">
        <v>26.766666666666641</v>
      </c>
      <c r="W109" s="106"/>
      <c r="X109" s="107"/>
      <c r="Y109" s="265"/>
      <c r="Z109" s="266"/>
      <c r="AA109" s="111">
        <f>M109-J109</f>
        <v>-338.48069738480399</v>
      </c>
      <c r="AB109" s="103">
        <f>M109/J109</f>
        <v>0.90597758405977669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1311</v>
      </c>
      <c r="G110" s="95">
        <f t="shared" si="58"/>
        <v>32421.03</v>
      </c>
      <c r="H110" s="96"/>
      <c r="I110" s="97">
        <v>6</v>
      </c>
      <c r="J110" s="98">
        <v>3600</v>
      </c>
      <c r="K110" s="99">
        <f t="shared" si="44"/>
        <v>600</v>
      </c>
      <c r="L110" s="100">
        <v>6</v>
      </c>
      <c r="M110" s="98">
        <f>F110/V110*60</f>
        <v>3261.6447823082076</v>
      </c>
      <c r="N110" s="99">
        <f>M110/L110</f>
        <v>543.60746371803464</v>
      </c>
      <c r="O110" s="101">
        <f>L110-I110</f>
        <v>0</v>
      </c>
      <c r="P110" s="102">
        <f>N110-K110</f>
        <v>-56.392536281965363</v>
      </c>
      <c r="Q110" s="103">
        <f>N110/K110</f>
        <v>0.90601243953005772</v>
      </c>
      <c r="R110" s="273"/>
      <c r="S110" s="1">
        <v>0.29999999999999993</v>
      </c>
      <c r="T110" s="2">
        <v>0.3167476851851852</v>
      </c>
      <c r="U110" s="104">
        <v>4.9999999999999023</v>
      </c>
      <c r="V110" s="105">
        <v>24.116666666666788</v>
      </c>
      <c r="W110" s="106"/>
      <c r="X110" s="113"/>
      <c r="Y110" s="265"/>
      <c r="Z110" s="266"/>
      <c r="AA110" s="111">
        <f>M110-J110</f>
        <v>-338.3552176917924</v>
      </c>
      <c r="AB110" s="103">
        <f>M110/J110</f>
        <v>0.90601243953005761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9">AVERAGE(I107:I122)</f>
        <v>6</v>
      </c>
      <c r="J123" s="138">
        <f t="shared" si="59"/>
        <v>3518.25</v>
      </c>
      <c r="K123" s="139">
        <f t="shared" ref="K123" si="60">J123/I123</f>
        <v>586.375</v>
      </c>
      <c r="L123" s="137">
        <f t="shared" ref="L123:M123" si="61">AVERAGE(L107:L122)</f>
        <v>6</v>
      </c>
      <c r="M123" s="138">
        <f t="shared" si="61"/>
        <v>3161.0465005549136</v>
      </c>
      <c r="N123" s="139">
        <f>M123/L123</f>
        <v>526.84108342581897</v>
      </c>
      <c r="O123" s="140">
        <f>L123-I123</f>
        <v>0</v>
      </c>
      <c r="P123" s="141">
        <f>N123-K123</f>
        <v>-59.533916574181035</v>
      </c>
      <c r="Q123" s="142">
        <f>N123/K123</f>
        <v>0.89847125717470722</v>
      </c>
      <c r="R123" s="274"/>
      <c r="S123" s="143">
        <f>S107</f>
        <v>0.25</v>
      </c>
      <c r="T123" s="144">
        <f>INDEX(T107:T122,COUNTA(T107:T122))</f>
        <v>0.3167476851851852</v>
      </c>
      <c r="U123" s="145"/>
      <c r="V123" s="156"/>
      <c r="W123" s="135"/>
      <c r="X123" s="139"/>
      <c r="Y123" s="261"/>
      <c r="Z123" s="262"/>
      <c r="AA123" s="157">
        <f>M123-J123</f>
        <v>-357.20349944508644</v>
      </c>
      <c r="AB123" s="142">
        <f>M123/J123</f>
        <v>0.89847125717470722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2826</v>
      </c>
      <c r="G124" s="159">
        <f t="shared" ref="G124:G126" si="62">E124*F124</f>
        <v>161929.79999999999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21</v>
      </c>
      <c r="M124" s="162">
        <f>F124/V124*60</f>
        <v>1765.0242886884118</v>
      </c>
      <c r="N124" s="163">
        <f>M124/L124</f>
        <v>84.048775651829132</v>
      </c>
      <c r="O124" s="165">
        <f>L124-I124</f>
        <v>0</v>
      </c>
      <c r="P124" s="166">
        <f>N124-K124</f>
        <v>-11.189319586266109</v>
      </c>
      <c r="Q124" s="152">
        <f>N124/K124</f>
        <v>0.88251214434420588</v>
      </c>
      <c r="R124" s="272">
        <f>Q140</f>
        <v>0.88180202417903053</v>
      </c>
      <c r="S124" s="167">
        <v>0.70833333333333337</v>
      </c>
      <c r="T124" s="168">
        <v>0.77504629629629629</v>
      </c>
      <c r="U124" s="169"/>
      <c r="V124" s="170">
        <v>96.066666666666606</v>
      </c>
      <c r="W124" s="87"/>
      <c r="X124" s="88"/>
      <c r="Y124" s="275"/>
      <c r="Z124" s="276"/>
      <c r="AA124" s="109">
        <f>M124-J124</f>
        <v>-234.97571131158816</v>
      </c>
      <c r="AB124" s="152">
        <f>M124/J124</f>
        <v>0.88251214434420588</v>
      </c>
      <c r="AC124" s="352">
        <f>AB140</f>
        <v>0.88180202417903053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1279</v>
      </c>
      <c r="G125" s="95">
        <f t="shared" si="62"/>
        <v>64806.93</v>
      </c>
      <c r="H125" s="96"/>
      <c r="I125" s="97">
        <v>20</v>
      </c>
      <c r="J125" s="98">
        <v>2000</v>
      </c>
      <c r="K125" s="99">
        <f t="shared" ref="K125:K126" si="63">J125/I125</f>
        <v>100</v>
      </c>
      <c r="L125" s="100">
        <v>20</v>
      </c>
      <c r="M125" s="98">
        <f>F125/V125*60</f>
        <v>1763.4622749904238</v>
      </c>
      <c r="N125" s="99">
        <f>M125/L125</f>
        <v>88.173113749521193</v>
      </c>
      <c r="O125" s="101">
        <f>L125-I125</f>
        <v>0</v>
      </c>
      <c r="P125" s="102">
        <f>N125-K125</f>
        <v>-11.826886250478807</v>
      </c>
      <c r="Q125" s="103">
        <f>N125/K125</f>
        <v>0.88173113749521193</v>
      </c>
      <c r="R125" s="273"/>
      <c r="S125" s="1">
        <v>0.7795023148148148</v>
      </c>
      <c r="T125" s="2">
        <v>0.80972222222222223</v>
      </c>
      <c r="U125" s="104">
        <v>6.4166666666666572</v>
      </c>
      <c r="V125" s="105">
        <v>43.516666666666701</v>
      </c>
      <c r="W125" s="106"/>
      <c r="X125" s="107"/>
      <c r="Y125" s="265"/>
      <c r="Z125" s="266"/>
      <c r="AA125" s="111">
        <f>M125-J125</f>
        <v>-236.53772500957621</v>
      </c>
      <c r="AB125" s="103">
        <f>M125/J125</f>
        <v>0.88173113749521193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1263</v>
      </c>
      <c r="G126" s="95">
        <f t="shared" si="62"/>
        <v>55950.899999999994</v>
      </c>
      <c r="H126" s="96"/>
      <c r="I126" s="97">
        <v>17</v>
      </c>
      <c r="J126" s="98">
        <v>2000</v>
      </c>
      <c r="K126" s="99">
        <f t="shared" si="63"/>
        <v>117.64705882352941</v>
      </c>
      <c r="L126" s="100">
        <v>17</v>
      </c>
      <c r="M126" s="98">
        <f>F126/V126*60</f>
        <v>1762.3255813953485</v>
      </c>
      <c r="N126" s="99">
        <f>M126/L126</f>
        <v>103.66621067031463</v>
      </c>
      <c r="O126" s="101">
        <f>L126-I126</f>
        <v>0</v>
      </c>
      <c r="P126" s="102">
        <f>N126-K126</f>
        <v>-13.980848153214779</v>
      </c>
      <c r="Q126" s="103">
        <f>N126/K126</f>
        <v>0.88116279069767434</v>
      </c>
      <c r="R126" s="273"/>
      <c r="S126" s="1">
        <v>0.8125</v>
      </c>
      <c r="T126" s="2">
        <v>0.84236111111111112</v>
      </c>
      <c r="U126" s="104">
        <v>3.9999999999999858</v>
      </c>
      <c r="V126" s="105">
        <v>43.000000000000007</v>
      </c>
      <c r="W126" s="106"/>
      <c r="X126" s="107"/>
      <c r="Y126" s="265"/>
      <c r="Z126" s="266"/>
      <c r="AA126" s="111">
        <f>M126-J126</f>
        <v>-237.67441860465146</v>
      </c>
      <c r="AB126" s="103">
        <f>M126/J126</f>
        <v>0.88116279069767423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4">AVERAGE(I124:I139)</f>
        <v>19.333333333333332</v>
      </c>
      <c r="J140" s="138">
        <f t="shared" si="64"/>
        <v>2000</v>
      </c>
      <c r="K140" s="139">
        <f t="shared" ref="K140" si="65">J140/I140</f>
        <v>103.44827586206897</v>
      </c>
      <c r="L140" s="137">
        <f t="shared" ref="L140:M140" si="66">AVERAGE(L124:L139)</f>
        <v>19.333333333333332</v>
      </c>
      <c r="M140" s="138">
        <f t="shared" si="66"/>
        <v>1763.6040483580612</v>
      </c>
      <c r="N140" s="139">
        <f>M140/L140</f>
        <v>91.220899053003166</v>
      </c>
      <c r="O140" s="140">
        <f>L140-I140</f>
        <v>0</v>
      </c>
      <c r="P140" s="141">
        <f>N140-K140</f>
        <v>-12.227376809065802</v>
      </c>
      <c r="Q140" s="142">
        <f>N140/K140</f>
        <v>0.88180202417903053</v>
      </c>
      <c r="R140" s="274"/>
      <c r="S140" s="143">
        <f>S124</f>
        <v>0.70833333333333337</v>
      </c>
      <c r="T140" s="144">
        <f>INDEX(T124:T139,COUNTA(T124:T139))</f>
        <v>0.84236111111111112</v>
      </c>
      <c r="U140" s="145"/>
      <c r="V140" s="156"/>
      <c r="W140" s="188"/>
      <c r="X140" s="189"/>
      <c r="Y140" s="261"/>
      <c r="Z140" s="262"/>
      <c r="AA140" s="157">
        <f>M140-J140</f>
        <v>-236.39595164193884</v>
      </c>
      <c r="AB140" s="142">
        <f>M140/J140</f>
        <v>0.88180202417903053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1769</v>
      </c>
      <c r="G141" s="159">
        <f t="shared" ref="G141:G143" si="67">E141*F141</f>
        <v>100461.51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1763.6111880365588</v>
      </c>
      <c r="N141" s="163">
        <f>M141/L141</f>
        <v>76.678747305937335</v>
      </c>
      <c r="O141" s="165">
        <f>L141-I141</f>
        <v>0</v>
      </c>
      <c r="P141" s="166">
        <f>N141-K141</f>
        <v>-10.277774433193102</v>
      </c>
      <c r="Q141" s="152">
        <f>N141/K141</f>
        <v>0.88180559401827929</v>
      </c>
      <c r="R141" s="272">
        <f>Q157</f>
        <v>0.88222443962866759</v>
      </c>
      <c r="S141" s="167">
        <v>0.70833333333333337</v>
      </c>
      <c r="T141" s="168">
        <v>0.75012731481481476</v>
      </c>
      <c r="U141" s="169"/>
      <c r="V141" s="170">
        <v>60.183333333333202</v>
      </c>
      <c r="W141" s="168"/>
      <c r="X141" s="171"/>
      <c r="Y141" s="275"/>
      <c r="Z141" s="276"/>
      <c r="AA141" s="109">
        <f>M141-J141</f>
        <v>-236.38881196344119</v>
      </c>
      <c r="AB141" s="152">
        <f>M141/J141</f>
        <v>0.8818055940182794</v>
      </c>
      <c r="AC141" s="277">
        <f>AB157</f>
        <v>0.8822244396286677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1389</v>
      </c>
      <c r="G142" s="95">
        <f t="shared" si="67"/>
        <v>78992.429999999993</v>
      </c>
      <c r="H142" s="96"/>
      <c r="I142" s="97">
        <v>23</v>
      </c>
      <c r="J142" s="98">
        <v>2000</v>
      </c>
      <c r="K142" s="99">
        <f t="shared" ref="K142:K143" si="68">J142/I142</f>
        <v>86.956521739130437</v>
      </c>
      <c r="L142" s="100">
        <v>23</v>
      </c>
      <c r="M142" s="98">
        <f>F142/V142*60</f>
        <v>1763.8095238095227</v>
      </c>
      <c r="N142" s="99">
        <f>M142/L142</f>
        <v>76.687370600414027</v>
      </c>
      <c r="O142" s="101">
        <f>L142-I142</f>
        <v>0</v>
      </c>
      <c r="P142" s="102">
        <f>N142-K142</f>
        <v>-10.26915113871641</v>
      </c>
      <c r="Q142" s="103">
        <f>N142/K142</f>
        <v>0.8819047619047613</v>
      </c>
      <c r="R142" s="273"/>
      <c r="S142" s="1">
        <v>0.75416666666666665</v>
      </c>
      <c r="T142" s="2">
        <v>0.78697916666666667</v>
      </c>
      <c r="U142" s="104">
        <v>5.8166666666667233</v>
      </c>
      <c r="V142" s="105">
        <v>47.250000000000028</v>
      </c>
      <c r="W142" s="106"/>
      <c r="X142" s="107"/>
      <c r="Y142" s="265"/>
      <c r="Z142" s="266"/>
      <c r="AA142" s="111">
        <f>M142-J142</f>
        <v>-236.19047619047728</v>
      </c>
      <c r="AB142" s="103">
        <f>M142/J142</f>
        <v>0.8819047619047613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1788</v>
      </c>
      <c r="G143" s="95">
        <f t="shared" si="67"/>
        <v>85108.800000000003</v>
      </c>
      <c r="H143" s="96"/>
      <c r="I143" s="97">
        <v>23</v>
      </c>
      <c r="J143" s="98">
        <v>2000</v>
      </c>
      <c r="K143" s="99">
        <f t="shared" si="68"/>
        <v>86.956521739130437</v>
      </c>
      <c r="L143" s="100">
        <v>23</v>
      </c>
      <c r="M143" s="98">
        <f>F143/V143*60</f>
        <v>1765.925925925924</v>
      </c>
      <c r="N143" s="99">
        <f>M143/L143</f>
        <v>76.779388083735824</v>
      </c>
      <c r="O143" s="101">
        <f>L143-I143</f>
        <v>0</v>
      </c>
      <c r="P143" s="102">
        <f>N143-K143</f>
        <v>-10.177133655394613</v>
      </c>
      <c r="Q143" s="103">
        <f>N143/K143</f>
        <v>0.88296296296296195</v>
      </c>
      <c r="R143" s="273"/>
      <c r="S143" s="1">
        <v>0.79253472222222221</v>
      </c>
      <c r="T143" s="2">
        <v>0.83472222222222225</v>
      </c>
      <c r="U143" s="104">
        <v>7.9999999999999716</v>
      </c>
      <c r="V143" s="105">
        <v>60.750000000000064</v>
      </c>
      <c r="W143" s="106"/>
      <c r="X143" s="107"/>
      <c r="Y143" s="265"/>
      <c r="Z143" s="266"/>
      <c r="AA143" s="111">
        <f>M143-J143</f>
        <v>-234.07407407407595</v>
      </c>
      <c r="AB143" s="103">
        <f>M143/J143</f>
        <v>0.88296296296296206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9">AVERAGE(I141:I156)</f>
        <v>23</v>
      </c>
      <c r="J157" s="138">
        <f t="shared" si="69"/>
        <v>2000</v>
      </c>
      <c r="K157" s="139">
        <f t="shared" ref="K157" si="70">J157/I157</f>
        <v>86.956521739130437</v>
      </c>
      <c r="L157" s="137">
        <f t="shared" ref="L157:M157" si="71">AVERAGE(L141:L156)</f>
        <v>23</v>
      </c>
      <c r="M157" s="138">
        <f t="shared" si="71"/>
        <v>1764.4488792573354</v>
      </c>
      <c r="N157" s="139">
        <f>M157/L157</f>
        <v>76.715168663362405</v>
      </c>
      <c r="O157" s="140">
        <f>L157-I157</f>
        <v>0</v>
      </c>
      <c r="P157" s="141">
        <f>N157-K157</f>
        <v>-10.241353075768032</v>
      </c>
      <c r="Q157" s="142">
        <f>N157/K157</f>
        <v>0.88222443962866759</v>
      </c>
      <c r="R157" s="274"/>
      <c r="S157" s="143">
        <f>S141</f>
        <v>0.70833333333333337</v>
      </c>
      <c r="T157" s="144">
        <f>INDEX(T141:T156,COUNTA(T141:T156))</f>
        <v>0.83472222222222225</v>
      </c>
      <c r="U157" s="145"/>
      <c r="V157" s="156"/>
      <c r="W157" s="135"/>
      <c r="X157" s="139"/>
      <c r="Y157" s="261"/>
      <c r="Z157" s="262"/>
      <c r="AA157" s="157">
        <f>M157-J157</f>
        <v>-235.55112074266458</v>
      </c>
      <c r="AB157" s="142">
        <f>M157/J157</f>
        <v>0.8822244396286677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25" priority="3" operator="greaterThan">
      <formula>0</formula>
    </cfRule>
  </conditionalFormatting>
  <conditionalFormatting sqref="P5:P157 AA5:AA157">
    <cfRule type="cellIs" dxfId="424" priority="6" operator="lessThan">
      <formula>0</formula>
    </cfRule>
  </conditionalFormatting>
  <conditionalFormatting sqref="Q5:Q157 AB5:AB157">
    <cfRule type="cellIs" dxfId="423" priority="4" operator="greaterThan">
      <formula>1</formula>
    </cfRule>
    <cfRule type="cellIs" dxfId="422" priority="5" operator="lessThan">
      <formula>0.8</formula>
    </cfRule>
  </conditionalFormatting>
  <conditionalFormatting sqref="R5:R157 AC124">
    <cfRule type="cellIs" dxfId="421" priority="7" operator="lessThan">
      <formula>0.8</formula>
    </cfRule>
  </conditionalFormatting>
  <conditionalFormatting sqref="AC5:AC22 AC56:AC91">
    <cfRule type="cellIs" dxfId="420" priority="9" operator="lessThan">
      <formula>0.8</formula>
    </cfRule>
  </conditionalFormatting>
  <conditionalFormatting sqref="AC39">
    <cfRule type="cellIs" dxfId="419" priority="12" operator="lessThan">
      <formula>0.8</formula>
    </cfRule>
  </conditionalFormatting>
  <conditionalFormatting sqref="AC54">
    <cfRule type="cellIs" dxfId="418" priority="11" operator="lessThan">
      <formula>0.8</formula>
    </cfRule>
  </conditionalFormatting>
  <conditionalFormatting sqref="AC97:AC105">
    <cfRule type="cellIs" dxfId="417" priority="10" operator="lessThan">
      <formula>0.8</formula>
    </cfRule>
  </conditionalFormatting>
  <conditionalFormatting sqref="AC107:AC112">
    <cfRule type="cellIs" dxfId="416" priority="8" operator="lessThan">
      <formula>0.8</formula>
    </cfRule>
  </conditionalFormatting>
  <conditionalFormatting sqref="AC139">
    <cfRule type="cellIs" dxfId="415" priority="2" operator="lessThan">
      <formula>0.8</formula>
    </cfRule>
  </conditionalFormatting>
  <conditionalFormatting sqref="AC141:AC157">
    <cfRule type="cellIs" dxfId="414" priority="1" operator="lessThan">
      <formula>0.8</formula>
    </cfRule>
  </conditionalFormatting>
  <dataValidations count="1">
    <dataValidation type="list" allowBlank="1" showInputMessage="1" showErrorMessage="1" sqref="Y5:Z157" xr:uid="{496EF5CB-FEB4-44E4-9A22-6A4F6C8E0BC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9ED0-0F61-4B73-8243-78B5FE290A77}">
  <sheetPr>
    <tabColor theme="9" tint="0.59999389629810485"/>
  </sheetPr>
  <dimension ref="B1:AR36"/>
  <sheetViews>
    <sheetView zoomScale="70" zoomScaleNormal="70" workbookViewId="0">
      <selection activeCell="E39" sqref="E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253</v>
      </c>
      <c r="D3" s="249"/>
      <c r="E3" s="7" t="s">
        <v>2</v>
      </c>
      <c r="F3" s="250">
        <f>'1016(18度C)'!D1+'1016(4度C)'!D1</f>
        <v>234908</v>
      </c>
      <c r="G3" s="251"/>
      <c r="H3" s="7" t="s">
        <v>3</v>
      </c>
      <c r="I3" s="252">
        <f>'1016(18度C)'!F1+'1016(4度C)'!F1</f>
        <v>7400190.3100000005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482.03399185054201</v>
      </c>
      <c r="F6" s="227" t="e">
        <f>AVERAGE(#REF!,D13:K13)</f>
        <v>#REF!</v>
      </c>
      <c r="G6" s="228">
        <f>AVERAGE(D13:K13)</f>
        <v>192.43737562282857</v>
      </c>
      <c r="H6" s="229"/>
      <c r="I6" s="228">
        <f>AVERAGE(L13:O13)</f>
        <v>95.202398800599696</v>
      </c>
      <c r="J6" s="229"/>
      <c r="K6" s="228">
        <f>AVERAGE(D27:O27)</f>
        <v>668.87503285066884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422.99724773463447</v>
      </c>
      <c r="F7" s="231" t="e">
        <f>AVERAGE(#REF!,D14:K14)</f>
        <v>#REF!</v>
      </c>
      <c r="G7" s="218">
        <f>AVERAGE(D14:K14)</f>
        <v>170.7884585780148</v>
      </c>
      <c r="H7" s="219"/>
      <c r="I7" s="218">
        <f>AVERAGE(L14:O14)</f>
        <v>83.95707192455356</v>
      </c>
      <c r="J7" s="219"/>
      <c r="K7" s="218">
        <f>AVERAGE(D28:O28)</f>
        <v>585.08393092988513</v>
      </c>
      <c r="L7" s="219"/>
      <c r="M7" s="218">
        <f>AVERAGE(P28:X28)</f>
        <v>684.7842664045836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0.87762727011123842</v>
      </c>
      <c r="F8" s="223" t="e">
        <f>AVERAGE(D15:K15,#REF!)</f>
        <v>#REF!</v>
      </c>
      <c r="G8" s="224">
        <f>AVERAGE(D15:K15)</f>
        <v>0.8823465112947565</v>
      </c>
      <c r="H8" s="225"/>
      <c r="I8" s="224">
        <f>AVERAGE(L15:O15)</f>
        <v>0.88190000511684086</v>
      </c>
      <c r="J8" s="225"/>
      <c r="K8" s="224">
        <f>AVERAGE(D29:O29)</f>
        <v>0.87228498177757885</v>
      </c>
      <c r="L8" s="225"/>
      <c r="M8" s="224">
        <f>AVERAGE(P29:X29)</f>
        <v>0.8767904421191961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102.31037114299465</v>
      </c>
      <c r="E14" s="28">
        <v>70.117477035906106</v>
      </c>
      <c r="F14" s="28">
        <v>75.643245460418484</v>
      </c>
      <c r="G14" s="28">
        <v>74.328898429317192</v>
      </c>
      <c r="H14" s="28">
        <v>129.03755864763929</v>
      </c>
      <c r="I14" s="28">
        <v>217.12359906315854</v>
      </c>
      <c r="J14" s="28" t="s">
        <v>36</v>
      </c>
      <c r="K14" s="55">
        <v>526.95806026666946</v>
      </c>
      <c r="L14" s="27" t="s">
        <v>36</v>
      </c>
      <c r="M14" s="67" t="s">
        <v>36</v>
      </c>
      <c r="N14" s="28">
        <v>91.206896744209217</v>
      </c>
      <c r="O14" s="29">
        <v>76.707247104897917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0.88848480203126934</v>
      </c>
      <c r="E15" s="32">
        <f t="shared" si="0"/>
        <v>0.88348021065241689</v>
      </c>
      <c r="F15" s="32">
        <f t="shared" si="0"/>
        <v>0.86728893502031545</v>
      </c>
      <c r="G15" s="32">
        <f t="shared" si="0"/>
        <v>0.88265566884814162</v>
      </c>
      <c r="H15" s="32">
        <f t="shared" si="0"/>
        <v>0.88175665075886844</v>
      </c>
      <c r="I15" s="32">
        <f t="shared" si="0"/>
        <v>0.87408856305619387</v>
      </c>
      <c r="J15" s="32" t="s">
        <v>36</v>
      </c>
      <c r="K15" s="56">
        <f t="shared" ref="K15" si="1">K14/K13</f>
        <v>0.89867074869608943</v>
      </c>
      <c r="L15" s="31" t="s">
        <v>36</v>
      </c>
      <c r="M15" s="68" t="s">
        <v>36</v>
      </c>
      <c r="N15" s="32">
        <f t="shared" ref="N15:O15" si="2">N14/N13</f>
        <v>0.88166666852735576</v>
      </c>
      <c r="O15" s="33">
        <f t="shared" si="2"/>
        <v>0.88213334170632607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0.25011574074074072</v>
      </c>
      <c r="E16" s="2">
        <v>0.25</v>
      </c>
      <c r="F16" s="2">
        <v>0.25011574074074072</v>
      </c>
      <c r="G16" s="2">
        <v>0.25</v>
      </c>
      <c r="H16" s="2">
        <v>0.16674768518518518</v>
      </c>
      <c r="I16" s="2">
        <v>0.16672453703703705</v>
      </c>
      <c r="J16" s="2" t="s">
        <v>36</v>
      </c>
      <c r="K16" s="3">
        <v>0.41258101851851853</v>
      </c>
      <c r="L16" s="1" t="s">
        <v>36</v>
      </c>
      <c r="M16" s="69" t="s">
        <v>36</v>
      </c>
      <c r="N16" s="2">
        <v>0.70833333333333337</v>
      </c>
      <c r="O16" s="4">
        <v>0.70844907407407409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0.54861111111111116</v>
      </c>
      <c r="E17" s="2">
        <v>0.63958333333333328</v>
      </c>
      <c r="F17" s="2">
        <v>0.73350694444444442</v>
      </c>
      <c r="G17" s="2">
        <v>0.59166666666666667</v>
      </c>
      <c r="H17" s="2">
        <v>0.5625</v>
      </c>
      <c r="I17" s="2">
        <v>0.53228009259259257</v>
      </c>
      <c r="J17" s="2" t="s">
        <v>36</v>
      </c>
      <c r="K17" s="3">
        <v>0.49722222222222223</v>
      </c>
      <c r="L17" s="1" t="s">
        <v>36</v>
      </c>
      <c r="M17" s="69" t="s">
        <v>36</v>
      </c>
      <c r="N17" s="2">
        <v>0.84375</v>
      </c>
      <c r="O17" s="4">
        <v>0.84097222222222212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358.8235294117647</v>
      </c>
      <c r="H27" s="24">
        <v>433.33333333333331</v>
      </c>
      <c r="I27" s="24" t="s">
        <v>36</v>
      </c>
      <c r="J27" s="24" t="s">
        <v>36</v>
      </c>
      <c r="K27" s="24">
        <v>825</v>
      </c>
      <c r="L27" s="24" t="s">
        <v>36</v>
      </c>
      <c r="M27" s="24">
        <v>868.42105263157896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182.75214228772427</v>
      </c>
      <c r="E28" s="28" t="s">
        <v>36</v>
      </c>
      <c r="F28" s="28" t="s">
        <v>36</v>
      </c>
      <c r="G28" s="28">
        <v>307.53357780386602</v>
      </c>
      <c r="H28" s="28">
        <v>377.33241277995211</v>
      </c>
      <c r="I28" s="28" t="s">
        <v>36</v>
      </c>
      <c r="J28" s="28" t="s">
        <v>36</v>
      </c>
      <c r="K28" s="28">
        <v>735.16098926738186</v>
      </c>
      <c r="L28" s="28" t="s">
        <v>36</v>
      </c>
      <c r="M28" s="28">
        <v>762.12692225071748</v>
      </c>
      <c r="N28" s="28">
        <v>995.11167278719415</v>
      </c>
      <c r="O28" s="28">
        <v>735.56979933236028</v>
      </c>
      <c r="P28" s="27">
        <v>245.23037868711086</v>
      </c>
      <c r="Q28" s="28" t="s">
        <v>36</v>
      </c>
      <c r="R28" s="28" t="s">
        <v>36</v>
      </c>
      <c r="S28" s="28" t="s">
        <v>36</v>
      </c>
      <c r="T28" s="28">
        <v>741.1984354902221</v>
      </c>
      <c r="U28" s="28" t="s">
        <v>36</v>
      </c>
      <c r="V28" s="28">
        <v>676.03629352405028</v>
      </c>
      <c r="W28" s="28">
        <v>853.61321480553408</v>
      </c>
      <c r="X28" s="29">
        <v>907.84300951600073</v>
      </c>
    </row>
    <row r="29" spans="2:44" ht="40.15" customHeight="1">
      <c r="B29" s="206"/>
      <c r="C29" s="30" t="s">
        <v>38</v>
      </c>
      <c r="D29" s="32">
        <f>D28/D27</f>
        <v>0.86299622746980909</v>
      </c>
      <c r="E29" s="32" t="s">
        <v>36</v>
      </c>
      <c r="F29" s="32" t="s">
        <v>36</v>
      </c>
      <c r="G29" s="32">
        <f>G28/G27</f>
        <v>0.85706079060093809</v>
      </c>
      <c r="H29" s="32">
        <f>H28/H27</f>
        <v>0.87076710641527411</v>
      </c>
      <c r="I29" s="32" t="s">
        <v>36</v>
      </c>
      <c r="J29" s="32" t="s">
        <v>36</v>
      </c>
      <c r="K29" s="32">
        <f>K28/K27</f>
        <v>0.89110422941500833</v>
      </c>
      <c r="L29" s="32" t="s">
        <v>36</v>
      </c>
      <c r="M29" s="32">
        <f>M28/M27</f>
        <v>0.87760069834931098</v>
      </c>
      <c r="N29" s="32">
        <f>N28/N27</f>
        <v>0.86531449807582095</v>
      </c>
      <c r="O29" s="32">
        <f>O28/O27</f>
        <v>0.88115132211688996</v>
      </c>
      <c r="P29" s="31">
        <f>P28/P27</f>
        <v>0.86852425785018428</v>
      </c>
      <c r="Q29" s="32" t="s">
        <v>36</v>
      </c>
      <c r="R29" s="32" t="s">
        <v>36</v>
      </c>
      <c r="S29" s="32" t="s">
        <v>36</v>
      </c>
      <c r="T29" s="32">
        <f>T28/T27</f>
        <v>0.88237908986931202</v>
      </c>
      <c r="U29" s="32" t="s">
        <v>36</v>
      </c>
      <c r="V29" s="32">
        <f>V28/V27</f>
        <v>0.88772442583966193</v>
      </c>
      <c r="W29" s="32">
        <f>W28/W27</f>
        <v>0.88071204702158279</v>
      </c>
      <c r="X29" s="33">
        <f>X28/X27</f>
        <v>0.86461239001523882</v>
      </c>
    </row>
    <row r="30" spans="2:44" ht="17.25" customHeight="1">
      <c r="B30" s="207" t="s">
        <v>39</v>
      </c>
      <c r="C30" s="15" t="s">
        <v>40</v>
      </c>
      <c r="D30" s="2">
        <v>0.39444444444444443</v>
      </c>
      <c r="E30" s="2" t="s">
        <v>36</v>
      </c>
      <c r="F30" s="2" t="s">
        <v>36</v>
      </c>
      <c r="G30" s="2">
        <v>0.22792824074074075</v>
      </c>
      <c r="H30" s="2">
        <v>0.25</v>
      </c>
      <c r="I30" s="2" t="s">
        <v>36</v>
      </c>
      <c r="J30" s="2" t="s">
        <v>36</v>
      </c>
      <c r="K30" s="2">
        <v>0.25</v>
      </c>
      <c r="L30" s="2" t="s">
        <v>36</v>
      </c>
      <c r="M30" s="2">
        <v>0.25</v>
      </c>
      <c r="N30" s="2">
        <v>0.16666666666666666</v>
      </c>
      <c r="O30" s="2">
        <v>0.16666666666666666</v>
      </c>
      <c r="P30" s="1">
        <v>0.7083680555555556</v>
      </c>
      <c r="Q30" s="2" t="s">
        <v>36</v>
      </c>
      <c r="R30" s="2" t="s">
        <v>36</v>
      </c>
      <c r="S30" s="2" t="s">
        <v>36</v>
      </c>
      <c r="T30" s="2">
        <v>0.70847222222222217</v>
      </c>
      <c r="U30" s="2" t="s">
        <v>36</v>
      </c>
      <c r="V30" s="2">
        <v>0.7084259259259259</v>
      </c>
      <c r="W30" s="2">
        <v>0.70857638888888885</v>
      </c>
      <c r="X30" s="4">
        <v>0.70855324074074078</v>
      </c>
    </row>
    <row r="31" spans="2:44" ht="17.25" customHeight="1">
      <c r="B31" s="204"/>
      <c r="C31" s="15" t="s">
        <v>41</v>
      </c>
      <c r="D31" s="2">
        <v>0.46552083333333333</v>
      </c>
      <c r="E31" s="2" t="s">
        <v>36</v>
      </c>
      <c r="F31" s="2" t="s">
        <v>36</v>
      </c>
      <c r="G31" s="2">
        <v>0.3125</v>
      </c>
      <c r="H31" s="2">
        <v>0.40694444444444444</v>
      </c>
      <c r="I31" s="2" t="s">
        <v>36</v>
      </c>
      <c r="J31" s="2" t="s">
        <v>36</v>
      </c>
      <c r="K31" s="2">
        <v>0.2996064814814815</v>
      </c>
      <c r="L31" s="2" t="s">
        <v>36</v>
      </c>
      <c r="M31" s="2">
        <v>0.49199074074074073</v>
      </c>
      <c r="N31" s="2">
        <v>0.45624999999999999</v>
      </c>
      <c r="O31" s="2">
        <v>0.4236111111111111</v>
      </c>
      <c r="P31" s="1">
        <v>0.82222222222222219</v>
      </c>
      <c r="Q31" s="2" t="s">
        <v>36</v>
      </c>
      <c r="R31" s="2" t="s">
        <v>36</v>
      </c>
      <c r="S31" s="2" t="s">
        <v>36</v>
      </c>
      <c r="T31" s="2">
        <v>0.89061342592592596</v>
      </c>
      <c r="U31" s="2" t="s">
        <v>36</v>
      </c>
      <c r="V31" s="2">
        <v>0.88276620370370373</v>
      </c>
      <c r="W31" s="2">
        <v>1.0326388888888889</v>
      </c>
      <c r="X31" s="4">
        <v>1.0298611111111111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8.5</v>
      </c>
      <c r="H32" s="35">
        <v>6</v>
      </c>
      <c r="I32" s="35" t="s">
        <v>36</v>
      </c>
      <c r="J32" s="35" t="s">
        <v>36</v>
      </c>
      <c r="K32" s="35">
        <v>4</v>
      </c>
      <c r="L32" s="35" t="s">
        <v>36</v>
      </c>
      <c r="M32" s="35">
        <v>3.8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E056-8EBC-4185-B3C5-6EEDA58DC097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C22" sqref="B22:X38"/>
      <selection pane="bottomLeft" activeCell="F47" sqref="F47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131730</v>
      </c>
      <c r="E1" s="77" t="s">
        <v>3</v>
      </c>
      <c r="F1" s="78">
        <f>SUM(G5:G208)</f>
        <v>2562216.65</v>
      </c>
      <c r="G1" s="79" t="s">
        <v>73</v>
      </c>
      <c r="H1" s="80">
        <f>L21+L38+L55+L72+L89+L106+L123+L140+L157+L174+L191+L208</f>
        <v>73.55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45946</v>
      </c>
      <c r="B2" s="326"/>
      <c r="C2" s="82" t="s">
        <v>34</v>
      </c>
      <c r="D2" s="83">
        <f>AVERAGE(N21,N38,N55,N72,N89,N106,N123,N140,N157,N174,N191,N208)</f>
        <v>626.62573737767627</v>
      </c>
      <c r="E2" s="83" t="s">
        <v>80</v>
      </c>
      <c r="F2" s="84">
        <f>F1/D1</f>
        <v>19.450517346086691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2557</v>
      </c>
      <c r="G5" s="95">
        <f t="shared" ref="G5:G6" si="0">E5*F5</f>
        <v>76326.45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3107.7650236326813</v>
      </c>
      <c r="N5" s="99">
        <f>M5/L5</f>
        <v>182.80970727251065</v>
      </c>
      <c r="O5" s="101">
        <f>L5-I5</f>
        <v>0</v>
      </c>
      <c r="P5" s="102">
        <f>N5-K5</f>
        <v>-28.954998609842278</v>
      </c>
      <c r="Q5" s="103">
        <f>N5/K5</f>
        <v>0.86326806212018925</v>
      </c>
      <c r="R5" s="273">
        <f>Q21</f>
        <v>0.86299622746980909</v>
      </c>
      <c r="S5" s="1">
        <v>0.39444444444444443</v>
      </c>
      <c r="T5" s="2">
        <v>0.42872685185185183</v>
      </c>
      <c r="U5" s="104">
        <v>3.9999999999999858</v>
      </c>
      <c r="V5" s="105">
        <v>49.36666666666666</v>
      </c>
      <c r="W5" s="106"/>
      <c r="X5" s="107"/>
      <c r="Y5" s="275"/>
      <c r="Z5" s="276"/>
      <c r="AA5" s="109">
        <f>M5-J5</f>
        <v>-492.23497636731872</v>
      </c>
      <c r="AB5" s="110">
        <f>M5/J5</f>
        <v>0.86326806212018925</v>
      </c>
      <c r="AC5" s="292">
        <f>AB21</f>
        <v>0.86299622746980909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2451</v>
      </c>
      <c r="G6" s="95">
        <f t="shared" si="0"/>
        <v>72353.52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3105.8078141499436</v>
      </c>
      <c r="N6" s="99">
        <f>M6/L6</f>
        <v>182.69457730293786</v>
      </c>
      <c r="O6" s="101">
        <f>L6-I6</f>
        <v>0</v>
      </c>
      <c r="P6" s="102">
        <f>N6-K6</f>
        <v>-29.070128579415069</v>
      </c>
      <c r="Q6" s="103">
        <f>N6/K6</f>
        <v>0.86272439281942881</v>
      </c>
      <c r="R6" s="273"/>
      <c r="S6" s="1">
        <v>0.43263888888888885</v>
      </c>
      <c r="T6" s="2">
        <v>0.46552083333333333</v>
      </c>
      <c r="U6" s="104">
        <v>5.633333333333308</v>
      </c>
      <c r="V6" s="105">
        <v>47.350000000000051</v>
      </c>
      <c r="W6" s="106">
        <v>0.46552083333333333</v>
      </c>
      <c r="X6" s="107">
        <v>0.50420138888888888</v>
      </c>
      <c r="Y6" s="265"/>
      <c r="Z6" s="266"/>
      <c r="AA6" s="111">
        <f>M6-J6</f>
        <v>-494.19218585005638</v>
      </c>
      <c r="AB6" s="112">
        <f>M6/J6</f>
        <v>0.86272439281942881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3106.7864188913127</v>
      </c>
      <c r="N21" s="139">
        <f>M21/L21</f>
        <v>182.75214228772427</v>
      </c>
      <c r="O21" s="140">
        <f>L21-I21</f>
        <v>0</v>
      </c>
      <c r="P21" s="141">
        <f>N21-K21</f>
        <v>-29.012563594628659</v>
      </c>
      <c r="Q21" s="142">
        <f>N21/K21</f>
        <v>0.86299622746980909</v>
      </c>
      <c r="R21" s="274"/>
      <c r="S21" s="143">
        <f>S5</f>
        <v>0.39444444444444443</v>
      </c>
      <c r="T21" s="144">
        <f>INDEX(T5:T20,COUNTA(T5:T20))</f>
        <v>0.46552083333333333</v>
      </c>
      <c r="U21" s="145"/>
      <c r="V21" s="145"/>
      <c r="W21" s="146"/>
      <c r="X21" s="147"/>
      <c r="Y21" s="261"/>
      <c r="Z21" s="262"/>
      <c r="AA21" s="148">
        <f>M21-J21</f>
        <v>-493.21358110868732</v>
      </c>
      <c r="AB21" s="149">
        <f>M21/J21</f>
        <v>0.86299622746980909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1660</v>
      </c>
      <c r="G22" s="95">
        <f t="shared" ref="G22:G23" si="5">E22*F22</f>
        <v>42562.400000000001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3133.7178814892518</v>
      </c>
      <c r="N22" s="99">
        <f>M22/L22</f>
        <v>284.88344377175014</v>
      </c>
      <c r="O22" s="101">
        <f>L22-I22</f>
        <v>0</v>
      </c>
      <c r="P22" s="102">
        <f>N22-K22</f>
        <v>-42.389283500977115</v>
      </c>
      <c r="Q22" s="103">
        <f>N22/K22</f>
        <v>0.8704771893025699</v>
      </c>
      <c r="R22" s="272">
        <f>Q38</f>
        <v>0.85706079060093809</v>
      </c>
      <c r="S22" s="1">
        <v>0.22792824074074075</v>
      </c>
      <c r="T22" s="2">
        <v>0.25</v>
      </c>
      <c r="U22" s="104">
        <v>7.2166666666666623</v>
      </c>
      <c r="V22" s="105">
        <v>31.783333333333317</v>
      </c>
      <c r="W22" s="106"/>
      <c r="X22" s="151"/>
      <c r="Y22" s="275"/>
      <c r="Z22" s="276"/>
      <c r="AA22" s="109">
        <f>M22-J22</f>
        <v>-466.28211851074821</v>
      </c>
      <c r="AB22" s="152">
        <f>M22/J22</f>
        <v>0.8704771893025699</v>
      </c>
      <c r="AC22" s="277">
        <f>AB38</f>
        <v>0.85706079060093809</v>
      </c>
    </row>
    <row r="23" spans="1:29" ht="15.75" customHeight="1">
      <c r="A23" s="268"/>
      <c r="B23" s="92" t="s">
        <v>104</v>
      </c>
      <c r="C23" s="263" t="s">
        <v>254</v>
      </c>
      <c r="D23" s="264"/>
      <c r="E23" s="93">
        <v>18.48</v>
      </c>
      <c r="F23" s="94">
        <v>2967</v>
      </c>
      <c r="G23" s="95">
        <f t="shared" si="5"/>
        <v>54830.16</v>
      </c>
      <c r="H23" s="96"/>
      <c r="I23" s="97">
        <v>6</v>
      </c>
      <c r="J23" s="98">
        <v>2500</v>
      </c>
      <c r="K23" s="99">
        <f t="shared" si="3"/>
        <v>416.66666666666669</v>
      </c>
      <c r="L23" s="100">
        <v>6</v>
      </c>
      <c r="M23" s="98">
        <f>F23/V23*60</f>
        <v>2094.3529411764703</v>
      </c>
      <c r="N23" s="99">
        <f>M23/L23</f>
        <v>349.05882352941171</v>
      </c>
      <c r="O23" s="101">
        <f>L23-I23</f>
        <v>0</v>
      </c>
      <c r="P23" s="102">
        <f>N23-K23</f>
        <v>-67.607843137254974</v>
      </c>
      <c r="Q23" s="103">
        <f>N23/K23</f>
        <v>0.8377411764705881</v>
      </c>
      <c r="R23" s="273"/>
      <c r="S23" s="1">
        <v>0.25347222222222221</v>
      </c>
      <c r="T23" s="2">
        <v>0.3125</v>
      </c>
      <c r="U23" s="104">
        <v>4.9999999999999822</v>
      </c>
      <c r="V23" s="105">
        <v>85.000000000000014</v>
      </c>
      <c r="W23" s="106"/>
      <c r="X23" s="107"/>
      <c r="Y23" s="265"/>
      <c r="Z23" s="266"/>
      <c r="AA23" s="111">
        <f>M23-J23</f>
        <v>-405.64705882352973</v>
      </c>
      <c r="AB23" s="103">
        <f>M23/J23</f>
        <v>0.8377411764705881</v>
      </c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8.5</v>
      </c>
      <c r="J38" s="138">
        <f t="shared" si="6"/>
        <v>3050</v>
      </c>
      <c r="K38" s="139">
        <f t="shared" ref="K38" si="7">J38/I38</f>
        <v>358.8235294117647</v>
      </c>
      <c r="L38" s="137">
        <f t="shared" ref="L38:M38" si="8">AVERAGE(L22:L37)</f>
        <v>8.5</v>
      </c>
      <c r="M38" s="138">
        <f t="shared" si="8"/>
        <v>2614.0354113328613</v>
      </c>
      <c r="N38" s="139">
        <f>M38/L38</f>
        <v>307.53357780386602</v>
      </c>
      <c r="O38" s="140">
        <f>L38-I38</f>
        <v>0</v>
      </c>
      <c r="P38" s="141">
        <f>N38-K38</f>
        <v>-51.289951607898672</v>
      </c>
      <c r="Q38" s="142">
        <f>N38/K38</f>
        <v>0.85706079060093809</v>
      </c>
      <c r="R38" s="274"/>
      <c r="S38" s="143">
        <f>S22</f>
        <v>0.22792824074074075</v>
      </c>
      <c r="T38" s="144">
        <f>INDEX(T22:T37,COUNTA(T22:T37))</f>
        <v>0.3125</v>
      </c>
      <c r="U38" s="145"/>
      <c r="V38" s="156"/>
      <c r="W38" s="135"/>
      <c r="X38" s="139"/>
      <c r="Y38" s="261"/>
      <c r="Z38" s="262"/>
      <c r="AA38" s="157">
        <f>M38-J38</f>
        <v>-435.96458866713874</v>
      </c>
      <c r="AB38" s="142">
        <f>M38/J38</f>
        <v>0.85706079060093809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13.33</v>
      </c>
      <c r="F39" s="87">
        <v>2928</v>
      </c>
      <c r="G39" s="159">
        <f t="shared" ref="G39:G41" si="9">E39*F39</f>
        <v>39030.239999999998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2195.9999999999991</v>
      </c>
      <c r="N39" s="163">
        <f>M39/L39</f>
        <v>365.99999999999983</v>
      </c>
      <c r="O39" s="165">
        <f>L39-I39</f>
        <v>0</v>
      </c>
      <c r="P39" s="166">
        <f>N39-K39</f>
        <v>-67.333333333333485</v>
      </c>
      <c r="Q39" s="152">
        <f>N39/K39</f>
        <v>0.84461538461538421</v>
      </c>
      <c r="R39" s="272">
        <f>Q55</f>
        <v>0.87076710641527411</v>
      </c>
      <c r="S39" s="167">
        <v>0.25</v>
      </c>
      <c r="T39" s="168">
        <v>0.30555555555555558</v>
      </c>
      <c r="U39" s="169"/>
      <c r="V39" s="170">
        <v>80.000000000000028</v>
      </c>
      <c r="W39" s="168"/>
      <c r="X39" s="171"/>
      <c r="Y39" s="275"/>
      <c r="Z39" s="276"/>
      <c r="AA39" s="109">
        <f>M39-J39</f>
        <v>-404.00000000000091</v>
      </c>
      <c r="AB39" s="152">
        <f>M39/J39</f>
        <v>0.84461538461538421</v>
      </c>
      <c r="AC39" s="277">
        <f>AB55</f>
        <v>0.87076710641527411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2147</v>
      </c>
      <c r="G40" s="95">
        <f t="shared" si="9"/>
        <v>38066.31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2298.3050847457639</v>
      </c>
      <c r="N40" s="99">
        <f>M40/L40</f>
        <v>383.0508474576273</v>
      </c>
      <c r="O40" s="101">
        <f>L40-I40</f>
        <v>0</v>
      </c>
      <c r="P40" s="102">
        <f>N40-K40</f>
        <v>-50.282485875706016</v>
      </c>
      <c r="Q40" s="103">
        <f>N40/K40</f>
        <v>0.88396349413298614</v>
      </c>
      <c r="R40" s="273"/>
      <c r="S40" s="1">
        <v>0.30902777777777779</v>
      </c>
      <c r="T40" s="2">
        <v>0.34795138888888888</v>
      </c>
      <c r="U40" s="104">
        <v>4.9999999999999822</v>
      </c>
      <c r="V40" s="105">
        <v>56.049999999999969</v>
      </c>
      <c r="W40" s="106"/>
      <c r="X40" s="113"/>
      <c r="Y40" s="265"/>
      <c r="Z40" s="266"/>
      <c r="AA40" s="111">
        <f>M40-J40</f>
        <v>-301.69491525423609</v>
      </c>
      <c r="AB40" s="103">
        <f>M40/J40</f>
        <v>0.88396349413298614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3024</v>
      </c>
      <c r="G41" s="95">
        <f t="shared" si="9"/>
        <v>43817.760000000002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2297.6783452933737</v>
      </c>
      <c r="N41" s="99">
        <f>M41/L41</f>
        <v>382.94639088222897</v>
      </c>
      <c r="O41" s="101">
        <f>L41-I41</f>
        <v>0</v>
      </c>
      <c r="P41" s="102">
        <f>N41-K41</f>
        <v>-50.386942451104346</v>
      </c>
      <c r="Q41" s="103">
        <f>N41/K41</f>
        <v>0.88372244049745152</v>
      </c>
      <c r="R41" s="273"/>
      <c r="S41" s="1">
        <v>0.35210648148148149</v>
      </c>
      <c r="T41" s="2">
        <v>0.40694444444444444</v>
      </c>
      <c r="U41" s="104">
        <v>5.9833333333333627</v>
      </c>
      <c r="V41" s="105">
        <v>78.96666666666664</v>
      </c>
      <c r="W41" s="106"/>
      <c r="X41" s="113"/>
      <c r="Y41" s="265"/>
      <c r="Z41" s="266"/>
      <c r="AA41" s="111">
        <f>M41-J41</f>
        <v>-302.3216547066263</v>
      </c>
      <c r="AB41" s="103">
        <f>M41/J41</f>
        <v>0.88372244049745141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2263.9944766797125</v>
      </c>
      <c r="N55" s="139">
        <f>M55/L55</f>
        <v>377.33241277995211</v>
      </c>
      <c r="O55" s="140">
        <f>L55-I55</f>
        <v>0</v>
      </c>
      <c r="P55" s="141">
        <f>N55-K55</f>
        <v>-56.000920553381206</v>
      </c>
      <c r="Q55" s="142">
        <f>N55/K55</f>
        <v>0.87076710641527411</v>
      </c>
      <c r="R55" s="274"/>
      <c r="S55" s="143">
        <f>S39</f>
        <v>0.25</v>
      </c>
      <c r="T55" s="144">
        <f>INDEX(T39:T54,COUNTA(T39:T54))</f>
        <v>0.40694444444444444</v>
      </c>
      <c r="U55" s="145"/>
      <c r="V55" s="156"/>
      <c r="W55" s="135"/>
      <c r="X55" s="139"/>
      <c r="Y55" s="261"/>
      <c r="Z55" s="262"/>
      <c r="AA55" s="157">
        <f>M55-J55</f>
        <v>-336.00552332028747</v>
      </c>
      <c r="AB55" s="142">
        <f>M55/J55</f>
        <v>0.87076710641527411</v>
      </c>
      <c r="AC55" s="279"/>
    </row>
    <row r="56" spans="1:29" ht="15.75" customHeight="1">
      <c r="A56" s="267" t="s">
        <v>249</v>
      </c>
      <c r="B56" s="108" t="s">
        <v>111</v>
      </c>
      <c r="C56" s="270" t="s">
        <v>211</v>
      </c>
      <c r="D56" s="271"/>
      <c r="E56" s="158">
        <v>21.45</v>
      </c>
      <c r="F56" s="87">
        <v>3501</v>
      </c>
      <c r="G56" s="159">
        <f t="shared" ref="G56" si="14">E56*F56</f>
        <v>75096.45</v>
      </c>
      <c r="H56" s="160"/>
      <c r="I56" s="161">
        <v>4</v>
      </c>
      <c r="J56" s="162">
        <v>3300</v>
      </c>
      <c r="K56" s="163">
        <f>J56/I56</f>
        <v>825</v>
      </c>
      <c r="L56" s="164">
        <v>4</v>
      </c>
      <c r="M56" s="162">
        <f>F56/V56*60</f>
        <v>2940.6439570695275</v>
      </c>
      <c r="N56" s="163">
        <f>M56/L56</f>
        <v>735.16098926738186</v>
      </c>
      <c r="O56" s="165">
        <f>L56-I56</f>
        <v>0</v>
      </c>
      <c r="P56" s="166">
        <f>N56-K56</f>
        <v>-89.839010732618135</v>
      </c>
      <c r="Q56" s="152">
        <f>N56/K56</f>
        <v>0.89110422941500833</v>
      </c>
      <c r="R56" s="272">
        <f>Q72</f>
        <v>0.89110422941500833</v>
      </c>
      <c r="S56" s="167">
        <v>0.25</v>
      </c>
      <c r="T56" s="168">
        <v>0.2996064814814815</v>
      </c>
      <c r="U56" s="169"/>
      <c r="V56" s="170">
        <v>71.433333333333366</v>
      </c>
      <c r="W56" s="168"/>
      <c r="X56" s="171"/>
      <c r="Y56" s="275"/>
      <c r="Z56" s="276"/>
      <c r="AA56" s="109">
        <f>M56-J56</f>
        <v>-359.35604293047254</v>
      </c>
      <c r="AB56" s="152">
        <f>M56/J56</f>
        <v>0.89110422941500833</v>
      </c>
      <c r="AC56" s="277">
        <f>AB72</f>
        <v>0.89110422941500833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07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13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4</v>
      </c>
      <c r="J72" s="138">
        <f t="shared" si="15"/>
        <v>3300</v>
      </c>
      <c r="K72" s="139">
        <f t="shared" ref="K72" si="16">J72/I72</f>
        <v>825</v>
      </c>
      <c r="L72" s="137">
        <f t="shared" ref="L72:M72" si="17">AVERAGE(L56:L71)</f>
        <v>4</v>
      </c>
      <c r="M72" s="138">
        <f t="shared" si="17"/>
        <v>2940.6439570695275</v>
      </c>
      <c r="N72" s="139">
        <f t="shared" ref="N72:N77" si="18">M72/L72</f>
        <v>735.16098926738186</v>
      </c>
      <c r="O72" s="140">
        <f t="shared" ref="O72:O77" si="19">L72-I72</f>
        <v>0</v>
      </c>
      <c r="P72" s="141">
        <f t="shared" ref="P72:P77" si="20">N72-K72</f>
        <v>-89.839010732618135</v>
      </c>
      <c r="Q72" s="142">
        <f t="shared" ref="Q72:Q77" si="21">N72/K72</f>
        <v>0.89110422941500833</v>
      </c>
      <c r="R72" s="274"/>
      <c r="S72" s="143">
        <f>S56</f>
        <v>0.25</v>
      </c>
      <c r="T72" s="144">
        <f>INDEX(T56:T71,COUNTA(T56:T71))</f>
        <v>0.2996064814814815</v>
      </c>
      <c r="U72" s="145"/>
      <c r="V72" s="156"/>
      <c r="W72" s="135"/>
      <c r="X72" s="139"/>
      <c r="Y72" s="261"/>
      <c r="Z72" s="262"/>
      <c r="AA72" s="157">
        <f t="shared" ref="AA72:AA77" si="22">M72-J72</f>
        <v>-359.35604293047254</v>
      </c>
      <c r="AB72" s="142">
        <f t="shared" ref="AB72:AB77" si="23">M72/J72</f>
        <v>0.89110422941500833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116</v>
      </c>
      <c r="D73" s="271"/>
      <c r="E73" s="158">
        <v>17.89</v>
      </c>
      <c r="F73" s="87">
        <v>3426</v>
      </c>
      <c r="G73" s="159">
        <f t="shared" ref="G73:G77" si="24">E73*F73</f>
        <v>61291.14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2931.6852864273815</v>
      </c>
      <c r="N73" s="163">
        <f t="shared" si="18"/>
        <v>732.92132160684537</v>
      </c>
      <c r="O73" s="165">
        <f t="shared" si="19"/>
        <v>0</v>
      </c>
      <c r="P73" s="166">
        <f t="shared" si="20"/>
        <v>-92.078678393154632</v>
      </c>
      <c r="Q73" s="152">
        <f t="shared" si="21"/>
        <v>0.88838948073557011</v>
      </c>
      <c r="R73" s="272">
        <f>Q89</f>
        <v>0.87760069834931098</v>
      </c>
      <c r="S73" s="167">
        <v>0.25</v>
      </c>
      <c r="T73" s="168">
        <v>0.29869212962962965</v>
      </c>
      <c r="U73" s="169"/>
      <c r="V73" s="170">
        <v>70.116666666666703</v>
      </c>
      <c r="W73" s="173"/>
      <c r="X73" s="151"/>
      <c r="Y73" s="275"/>
      <c r="Z73" s="276"/>
      <c r="AA73" s="109">
        <f t="shared" si="22"/>
        <v>-368.31471357261853</v>
      </c>
      <c r="AB73" s="152">
        <f t="shared" si="23"/>
        <v>0.88838948073557011</v>
      </c>
      <c r="AC73" s="277">
        <f>AB89</f>
        <v>0.87760069834931098</v>
      </c>
    </row>
    <row r="74" spans="1:29" ht="15.75" customHeight="1">
      <c r="A74" s="281"/>
      <c r="B74" s="92" t="s">
        <v>111</v>
      </c>
      <c r="C74" s="263" t="s">
        <v>115</v>
      </c>
      <c r="D74" s="264"/>
      <c r="E74" s="93">
        <v>22.28</v>
      </c>
      <c r="F74" s="94">
        <v>1431</v>
      </c>
      <c r="G74" s="95">
        <f t="shared" si="24"/>
        <v>31882.68</v>
      </c>
      <c r="H74" s="96"/>
      <c r="I74" s="97">
        <v>5</v>
      </c>
      <c r="J74" s="98">
        <v>3300</v>
      </c>
      <c r="K74" s="99">
        <f t="shared" ref="K74:K77" si="25">J74/I74</f>
        <v>660</v>
      </c>
      <c r="L74" s="100">
        <v>5</v>
      </c>
      <c r="M74" s="98">
        <f>F74/V74*60</f>
        <v>2925.383304940372</v>
      </c>
      <c r="N74" s="99">
        <f t="shared" si="18"/>
        <v>585.07666098807442</v>
      </c>
      <c r="O74" s="101">
        <f t="shared" si="19"/>
        <v>0</v>
      </c>
      <c r="P74" s="102">
        <f t="shared" si="20"/>
        <v>-74.923339011925577</v>
      </c>
      <c r="Q74" s="103">
        <f t="shared" si="21"/>
        <v>0.88647978937587035</v>
      </c>
      <c r="R74" s="273"/>
      <c r="S74" s="1">
        <v>0.30277777777777776</v>
      </c>
      <c r="T74" s="2">
        <v>0.32315972222222222</v>
      </c>
      <c r="U74" s="104">
        <v>5.8833333333332671</v>
      </c>
      <c r="V74" s="105">
        <v>29.35000000000003</v>
      </c>
      <c r="W74" s="106"/>
      <c r="X74" s="107"/>
      <c r="Y74" s="265"/>
      <c r="Z74" s="266"/>
      <c r="AA74" s="111">
        <f t="shared" si="22"/>
        <v>-374.616695059628</v>
      </c>
      <c r="AB74" s="103">
        <f t="shared" si="23"/>
        <v>0.88647978937587035</v>
      </c>
      <c r="AC74" s="278"/>
    </row>
    <row r="75" spans="1:29" ht="15.75" customHeight="1">
      <c r="A75" s="281"/>
      <c r="B75" s="92" t="s">
        <v>111</v>
      </c>
      <c r="C75" s="263" t="s">
        <v>113</v>
      </c>
      <c r="D75" s="264"/>
      <c r="E75" s="93">
        <v>21.45</v>
      </c>
      <c r="F75" s="94">
        <v>837</v>
      </c>
      <c r="G75" s="95">
        <f t="shared" si="24"/>
        <v>17953.649999999998</v>
      </c>
      <c r="H75" s="96"/>
      <c r="I75" s="97">
        <v>3</v>
      </c>
      <c r="J75" s="98">
        <v>3300</v>
      </c>
      <c r="K75" s="99">
        <f t="shared" si="25"/>
        <v>1100</v>
      </c>
      <c r="L75" s="100">
        <v>3</v>
      </c>
      <c r="M75" s="98">
        <f>F75/V75*60</f>
        <v>2919.7674418604561</v>
      </c>
      <c r="N75" s="99">
        <f t="shared" si="18"/>
        <v>973.25581395348536</v>
      </c>
      <c r="O75" s="101">
        <f t="shared" si="19"/>
        <v>0</v>
      </c>
      <c r="P75" s="102">
        <f t="shared" si="20"/>
        <v>-126.74418604651464</v>
      </c>
      <c r="Q75" s="103">
        <f t="shared" si="21"/>
        <v>0.88477801268498668</v>
      </c>
      <c r="R75" s="273"/>
      <c r="S75" s="1">
        <v>0.32847222222222217</v>
      </c>
      <c r="T75" s="2">
        <v>0.34041666666666665</v>
      </c>
      <c r="U75" s="104">
        <v>7.6499999999999169</v>
      </c>
      <c r="V75" s="105">
        <v>17.200000000000053</v>
      </c>
      <c r="W75" s="106"/>
      <c r="X75" s="107"/>
      <c r="Y75" s="265"/>
      <c r="Z75" s="266"/>
      <c r="AA75" s="111">
        <f t="shared" si="22"/>
        <v>-380.23255813954393</v>
      </c>
      <c r="AB75" s="103">
        <f t="shared" si="23"/>
        <v>0.88477801268498668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20.36</v>
      </c>
      <c r="F76" s="94">
        <v>4083</v>
      </c>
      <c r="G76" s="95">
        <f t="shared" si="24"/>
        <v>83129.88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2775.9773371104825</v>
      </c>
      <c r="N76" s="99">
        <f t="shared" si="18"/>
        <v>925.3257790368275</v>
      </c>
      <c r="O76" s="101">
        <f t="shared" si="19"/>
        <v>0</v>
      </c>
      <c r="P76" s="102">
        <f t="shared" si="20"/>
        <v>-174.6742209631725</v>
      </c>
      <c r="Q76" s="103">
        <f t="shared" si="21"/>
        <v>0.84120525366984322</v>
      </c>
      <c r="R76" s="273"/>
      <c r="S76" s="1">
        <v>0.34375</v>
      </c>
      <c r="T76" s="2">
        <v>0.4050347222222222</v>
      </c>
      <c r="U76" s="104">
        <v>4.8000000000000309</v>
      </c>
      <c r="V76" s="105">
        <v>88.249999999999972</v>
      </c>
      <c r="W76" s="106"/>
      <c r="X76" s="107"/>
      <c r="Y76" s="265"/>
      <c r="Z76" s="266"/>
      <c r="AA76" s="111">
        <f t="shared" si="22"/>
        <v>-524.02266288951751</v>
      </c>
      <c r="AB76" s="103">
        <f t="shared" si="23"/>
        <v>0.84120525366984322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5634</v>
      </c>
      <c r="G77" s="95">
        <f t="shared" si="24"/>
        <v>93862.44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2927.5981524249401</v>
      </c>
      <c r="N77" s="99">
        <f t="shared" si="18"/>
        <v>731.89953810623501</v>
      </c>
      <c r="O77" s="101">
        <f t="shared" si="19"/>
        <v>0</v>
      </c>
      <c r="P77" s="102">
        <f t="shared" si="20"/>
        <v>-93.100461893764987</v>
      </c>
      <c r="Q77" s="103">
        <f t="shared" si="21"/>
        <v>0.88715095528028487</v>
      </c>
      <c r="R77" s="273"/>
      <c r="S77" s="1">
        <v>0.41180555555555548</v>
      </c>
      <c r="T77" s="2">
        <v>0.49199074074074073</v>
      </c>
      <c r="U77" s="104">
        <v>9.7499999999999254</v>
      </c>
      <c r="V77" s="105">
        <v>115.46666666666675</v>
      </c>
      <c r="W77" s="106"/>
      <c r="X77" s="107"/>
      <c r="Y77" s="265"/>
      <c r="Z77" s="266"/>
      <c r="AA77" s="111">
        <f t="shared" si="22"/>
        <v>-372.40184757505995</v>
      </c>
      <c r="AB77" s="103">
        <f t="shared" si="23"/>
        <v>0.88715095528028487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2896.0823045527263</v>
      </c>
      <c r="N89" s="139">
        <f>M89/L89</f>
        <v>762.12692225071748</v>
      </c>
      <c r="O89" s="140">
        <f>L89-I89</f>
        <v>0</v>
      </c>
      <c r="P89" s="141">
        <f>N89-K89</f>
        <v>-106.29413038086147</v>
      </c>
      <c r="Q89" s="142">
        <f>N89/K89</f>
        <v>0.87760069834931098</v>
      </c>
      <c r="R89" s="274"/>
      <c r="S89" s="143">
        <f>S73</f>
        <v>0.25</v>
      </c>
      <c r="T89" s="144">
        <f>INDEX(T73:T88,COUNTA(T73:T88))</f>
        <v>0.49199074074074073</v>
      </c>
      <c r="U89" s="145"/>
      <c r="V89" s="156"/>
      <c r="W89" s="89"/>
      <c r="X89" s="91"/>
      <c r="Y89" s="261"/>
      <c r="Z89" s="262"/>
      <c r="AA89" s="157">
        <f>M89-J89</f>
        <v>-403.91769544727367</v>
      </c>
      <c r="AB89" s="142">
        <f>M89/J89</f>
        <v>0.87760069834931098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2029</v>
      </c>
      <c r="G90" s="159">
        <f t="shared" ref="G90:G93" si="29">E90*F90</f>
        <v>36887.22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3091.1553110452801</v>
      </c>
      <c r="N90" s="163">
        <f>M90/L90</f>
        <v>1030.38510368176</v>
      </c>
      <c r="O90" s="165">
        <f>L90-I90</f>
        <v>0</v>
      </c>
      <c r="P90" s="166">
        <f>N90-K90</f>
        <v>-169.61489631823997</v>
      </c>
      <c r="Q90" s="152">
        <f>N90/K90</f>
        <v>0.85865425306813337</v>
      </c>
      <c r="R90" s="272">
        <f>Q106</f>
        <v>0.86531449807582095</v>
      </c>
      <c r="S90" s="167">
        <v>0.16666666666666666</v>
      </c>
      <c r="T90" s="168">
        <v>0.1940162037037037</v>
      </c>
      <c r="U90" s="169"/>
      <c r="V90" s="170">
        <v>39.383333333333347</v>
      </c>
      <c r="W90" s="173"/>
      <c r="X90" s="151"/>
      <c r="Y90" s="275"/>
      <c r="Z90" s="276"/>
      <c r="AA90" s="109">
        <f>M90-J90</f>
        <v>-508.84468895471991</v>
      </c>
      <c r="AB90" s="152">
        <f>M90/J90</f>
        <v>0.85865425306813337</v>
      </c>
      <c r="AC90" s="277">
        <f>AB106</f>
        <v>0.86531449807582106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2726</v>
      </c>
      <c r="G91" s="95">
        <f t="shared" si="29"/>
        <v>49558.68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3088.951841359773</v>
      </c>
      <c r="N91" s="99">
        <f>M91/L91</f>
        <v>1029.6506137865911</v>
      </c>
      <c r="O91" s="101">
        <f>L91-I91</f>
        <v>0</v>
      </c>
      <c r="P91" s="102">
        <f>N91-K91</f>
        <v>-170.34938621340893</v>
      </c>
      <c r="Q91" s="103">
        <f>N91/K91</f>
        <v>0.85804217815549255</v>
      </c>
      <c r="R91" s="273"/>
      <c r="S91" s="1">
        <v>0.20697916666666666</v>
      </c>
      <c r="T91" s="2">
        <v>0.24374999999999999</v>
      </c>
      <c r="U91" s="104">
        <v>18.666666666666654</v>
      </c>
      <c r="V91" s="105">
        <v>52.95</v>
      </c>
      <c r="W91" s="106"/>
      <c r="X91" s="107"/>
      <c r="Y91" s="265"/>
      <c r="Z91" s="266"/>
      <c r="AA91" s="111">
        <f>M91-J91</f>
        <v>-511.04815864022703</v>
      </c>
      <c r="AB91" s="103">
        <f>M91/J91</f>
        <v>0.85804217815549244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7037</v>
      </c>
      <c r="G92" s="95">
        <f t="shared" si="29"/>
        <v>100488.36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3096.9682151589241</v>
      </c>
      <c r="N92" s="99">
        <f>M92/L92</f>
        <v>1032.3227383863079</v>
      </c>
      <c r="O92" s="101">
        <f>L92-I92</f>
        <v>0</v>
      </c>
      <c r="P92" s="102">
        <f>N92-K92</f>
        <v>-167.67726161369205</v>
      </c>
      <c r="Q92" s="103">
        <f>N92/K92</f>
        <v>0.8602689486552566</v>
      </c>
      <c r="R92" s="273"/>
      <c r="S92" s="1">
        <v>0.25416666666666665</v>
      </c>
      <c r="T92" s="2">
        <v>0.34884259259259259</v>
      </c>
      <c r="U92" s="104">
        <v>14.999999999999986</v>
      </c>
      <c r="V92" s="105">
        <v>136.33333333333334</v>
      </c>
      <c r="W92" s="106"/>
      <c r="X92" s="107"/>
      <c r="Y92" s="265"/>
      <c r="Z92" s="266"/>
      <c r="AA92" s="111">
        <f>M92-J92</f>
        <v>-503.03178484107593</v>
      </c>
      <c r="AB92" s="103">
        <f>M92/J92</f>
        <v>0.86026894865525672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6039</v>
      </c>
      <c r="G93" s="95">
        <f t="shared" si="29"/>
        <v>84727.17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2664.2647058823532</v>
      </c>
      <c r="N93" s="99">
        <f>M93/L93</f>
        <v>888.08823529411768</v>
      </c>
      <c r="O93" s="101">
        <f>L93-I93</f>
        <v>0</v>
      </c>
      <c r="P93" s="102">
        <f>N93-K93</f>
        <v>-111.91176470588232</v>
      </c>
      <c r="Q93" s="103">
        <f>N93/K93</f>
        <v>0.88808823529411773</v>
      </c>
      <c r="R93" s="273"/>
      <c r="S93" s="1">
        <v>0.36180555555555555</v>
      </c>
      <c r="T93" s="2">
        <v>0.45624999999999999</v>
      </c>
      <c r="U93" s="104">
        <v>18.666666666666654</v>
      </c>
      <c r="V93" s="105">
        <v>136</v>
      </c>
      <c r="W93" s="106"/>
      <c r="X93" s="107"/>
      <c r="Y93" s="265"/>
      <c r="Z93" s="266"/>
      <c r="AA93" s="111">
        <f>M93-J93</f>
        <v>-335.73529411764684</v>
      </c>
      <c r="AB93" s="103">
        <f>M93/J93</f>
        <v>0.88808823529411773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2985.3350183615826</v>
      </c>
      <c r="N106" s="139">
        <f t="shared" ref="N106:N112" si="34">M106/L106</f>
        <v>995.11167278719415</v>
      </c>
      <c r="O106" s="140">
        <f t="shared" ref="O106:O112" si="35">L106-I106</f>
        <v>0</v>
      </c>
      <c r="P106" s="141">
        <f t="shared" ref="P106:P112" si="36">N106-K106</f>
        <v>-154.88832721280585</v>
      </c>
      <c r="Q106" s="142">
        <f t="shared" ref="Q106:Q112" si="37">N106/K106</f>
        <v>0.86531449807582095</v>
      </c>
      <c r="R106" s="274"/>
      <c r="S106" s="143">
        <f>S90</f>
        <v>0.16666666666666666</v>
      </c>
      <c r="T106" s="144">
        <f>INDEX(T90:T105,COUNTA(T90:T105))</f>
        <v>0.45624999999999999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-464.66498163841743</v>
      </c>
      <c r="AB106" s="142">
        <f t="shared" ref="AB106:AB112" si="39">M106/J106</f>
        <v>0.86531449807582106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2086</v>
      </c>
      <c r="G107" s="159">
        <f t="shared" ref="G107:G112" si="40">E107*F107</f>
        <v>52212.58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2883.8709677419338</v>
      </c>
      <c r="N107" s="163">
        <f t="shared" si="34"/>
        <v>720.96774193548345</v>
      </c>
      <c r="O107" s="165">
        <f t="shared" si="35"/>
        <v>0</v>
      </c>
      <c r="P107" s="166">
        <f t="shared" si="36"/>
        <v>-104.03225806451655</v>
      </c>
      <c r="Q107" s="152">
        <f t="shared" si="37"/>
        <v>0.87390029325513141</v>
      </c>
      <c r="R107" s="272">
        <f>Q123</f>
        <v>0.88115132211688996</v>
      </c>
      <c r="S107" s="167">
        <v>0.16666666666666666</v>
      </c>
      <c r="T107" s="168">
        <v>0.19680555555555557</v>
      </c>
      <c r="U107" s="169"/>
      <c r="V107" s="170">
        <v>43.400000000000027</v>
      </c>
      <c r="W107" s="168"/>
      <c r="X107" s="171"/>
      <c r="Y107" s="275"/>
      <c r="Z107" s="276"/>
      <c r="AA107" s="109">
        <f t="shared" si="38"/>
        <v>-416.12903225806622</v>
      </c>
      <c r="AB107" s="152">
        <f t="shared" si="39"/>
        <v>0.87390029325513141</v>
      </c>
      <c r="AC107" s="277">
        <f>AB123</f>
        <v>0.88115132211689007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1898</v>
      </c>
      <c r="G108" s="95">
        <f t="shared" si="40"/>
        <v>48304.1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2896.4815599830426</v>
      </c>
      <c r="N108" s="99">
        <f t="shared" si="34"/>
        <v>724.12038999576066</v>
      </c>
      <c r="O108" s="101">
        <f t="shared" si="35"/>
        <v>0</v>
      </c>
      <c r="P108" s="102">
        <f t="shared" si="36"/>
        <v>-100.87961000423934</v>
      </c>
      <c r="Q108" s="103">
        <f t="shared" si="37"/>
        <v>0.87772168484334623</v>
      </c>
      <c r="R108" s="273"/>
      <c r="S108" s="1">
        <v>0.20833333333333331</v>
      </c>
      <c r="T108" s="2">
        <v>0.23563657407407407</v>
      </c>
      <c r="U108" s="104">
        <v>16.599999999999959</v>
      </c>
      <c r="V108" s="105">
        <v>39.316666666666684</v>
      </c>
      <c r="W108" s="106"/>
      <c r="X108" s="113"/>
      <c r="Y108" s="265"/>
      <c r="Z108" s="266"/>
      <c r="AA108" s="111">
        <f t="shared" si="38"/>
        <v>-403.51844001695736</v>
      </c>
      <c r="AB108" s="103">
        <f t="shared" si="39"/>
        <v>0.87772168484334623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622</v>
      </c>
      <c r="G109" s="95">
        <f t="shared" si="40"/>
        <v>16626.060000000001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2900.5181347150351</v>
      </c>
      <c r="N109" s="99">
        <f t="shared" si="34"/>
        <v>725.12953367875878</v>
      </c>
      <c r="O109" s="101">
        <f t="shared" si="35"/>
        <v>0</v>
      </c>
      <c r="P109" s="102">
        <f t="shared" si="36"/>
        <v>-99.870466321241224</v>
      </c>
      <c r="Q109" s="103">
        <f t="shared" si="37"/>
        <v>0.87894488930758641</v>
      </c>
      <c r="R109" s="273"/>
      <c r="S109" s="1">
        <v>0.24592592592592594</v>
      </c>
      <c r="T109" s="2">
        <v>0.25486111111111109</v>
      </c>
      <c r="U109" s="104">
        <v>14.816666666666691</v>
      </c>
      <c r="V109" s="105">
        <v>12.866666666666626</v>
      </c>
      <c r="W109" s="106"/>
      <c r="X109" s="113"/>
      <c r="Y109" s="265"/>
      <c r="Z109" s="266"/>
      <c r="AA109" s="111">
        <f t="shared" si="38"/>
        <v>-399.4818652849649</v>
      </c>
      <c r="AB109" s="103">
        <f t="shared" si="39"/>
        <v>0.87894488930758641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2751</v>
      </c>
      <c r="G110" s="95">
        <f t="shared" si="40"/>
        <v>82530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2670.8737864077675</v>
      </c>
      <c r="N110" s="99">
        <f t="shared" si="34"/>
        <v>667.71844660194188</v>
      </c>
      <c r="O110" s="101">
        <f t="shared" si="35"/>
        <v>0</v>
      </c>
      <c r="P110" s="102">
        <f t="shared" si="36"/>
        <v>-82.281553398058122</v>
      </c>
      <c r="Q110" s="103">
        <f t="shared" si="37"/>
        <v>0.89029126213592247</v>
      </c>
      <c r="R110" s="273"/>
      <c r="S110" s="1">
        <v>0.26541666666666669</v>
      </c>
      <c r="T110" s="2">
        <v>0.30833333333333335</v>
      </c>
      <c r="U110" s="104">
        <v>15.200000000000058</v>
      </c>
      <c r="V110" s="105">
        <v>61.79999999999999</v>
      </c>
      <c r="W110" s="106"/>
      <c r="X110" s="107"/>
      <c r="Y110" s="265"/>
      <c r="Z110" s="266"/>
      <c r="AA110" s="111">
        <f t="shared" si="38"/>
        <v>-329.12621359223249</v>
      </c>
      <c r="AB110" s="103">
        <f t="shared" si="39"/>
        <v>0.89029126213592247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2254</v>
      </c>
      <c r="G111" s="95">
        <f t="shared" si="40"/>
        <v>55944.28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2891.8032786885205</v>
      </c>
      <c r="N111" s="99">
        <f t="shared" si="34"/>
        <v>722.95081967213014</v>
      </c>
      <c r="O111" s="101">
        <f t="shared" si="35"/>
        <v>0</v>
      </c>
      <c r="P111" s="102">
        <f t="shared" si="36"/>
        <v>-102.04918032786986</v>
      </c>
      <c r="Q111" s="103">
        <f t="shared" si="37"/>
        <v>0.87630402384500627</v>
      </c>
      <c r="R111" s="273"/>
      <c r="S111" s="1">
        <v>0.32168981481481479</v>
      </c>
      <c r="T111" s="2">
        <v>0.35416666666666669</v>
      </c>
      <c r="U111" s="104">
        <v>19.233333333333277</v>
      </c>
      <c r="V111" s="105">
        <v>46.76666666666673</v>
      </c>
      <c r="W111" s="106"/>
      <c r="X111" s="107"/>
      <c r="Y111" s="265"/>
      <c r="Z111" s="266"/>
      <c r="AA111" s="111">
        <f t="shared" si="38"/>
        <v>-408.19672131147945</v>
      </c>
      <c r="AB111" s="103">
        <f t="shared" si="39"/>
        <v>0.87630402384500627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3653</v>
      </c>
      <c r="G112" s="115">
        <f t="shared" si="40"/>
        <v>109590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2674.5576571079923</v>
      </c>
      <c r="N112" s="99">
        <f t="shared" si="34"/>
        <v>891.51921903599748</v>
      </c>
      <c r="O112" s="101">
        <f t="shared" si="35"/>
        <v>0</v>
      </c>
      <c r="P112" s="102">
        <f t="shared" si="36"/>
        <v>-108.48078096400252</v>
      </c>
      <c r="Q112" s="103">
        <f t="shared" si="37"/>
        <v>0.89151921903599751</v>
      </c>
      <c r="R112" s="273"/>
      <c r="S112" s="1">
        <v>0.36670138888888887</v>
      </c>
      <c r="T112" s="2">
        <v>0.4236111111111111</v>
      </c>
      <c r="U112" s="104">
        <v>18.049999999999944</v>
      </c>
      <c r="V112" s="105">
        <v>81.950000000000017</v>
      </c>
      <c r="W112" s="106"/>
      <c r="X112" s="4"/>
      <c r="Y112" s="265"/>
      <c r="Z112" s="266"/>
      <c r="AA112" s="111">
        <f t="shared" si="38"/>
        <v>-325.44234289200767</v>
      </c>
      <c r="AB112" s="103">
        <f t="shared" si="39"/>
        <v>0.8915192190359974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2819.684230774048</v>
      </c>
      <c r="N123" s="139">
        <f>M123/L123</f>
        <v>735.56979933236028</v>
      </c>
      <c r="O123" s="140">
        <f>L123-I123</f>
        <v>0</v>
      </c>
      <c r="P123" s="141">
        <f>N123-K123</f>
        <v>-99.212809363291854</v>
      </c>
      <c r="Q123" s="142">
        <f>N123/K123</f>
        <v>0.88115132211688996</v>
      </c>
      <c r="R123" s="274"/>
      <c r="S123" s="143">
        <f>S107</f>
        <v>0.16666666666666666</v>
      </c>
      <c r="T123" s="144">
        <f>INDEX(T107:T122,COUNTA(T107:T122))</f>
        <v>0.4236111111111111</v>
      </c>
      <c r="U123" s="145"/>
      <c r="V123" s="156"/>
      <c r="W123" s="135"/>
      <c r="X123" s="139"/>
      <c r="Y123" s="261"/>
      <c r="Z123" s="262"/>
      <c r="AA123" s="157">
        <f>M123-J123</f>
        <v>-380.31576922595195</v>
      </c>
      <c r="AB123" s="142">
        <f>M123/J123</f>
        <v>0.88115132211689007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524</v>
      </c>
      <c r="G124" s="159">
        <f t="shared" ref="G124:G127" si="45">E124*F124</f>
        <v>7032.08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3159.798994974888</v>
      </c>
      <c r="N124" s="163">
        <f>M124/L124</f>
        <v>526.63316582914797</v>
      </c>
      <c r="O124" s="165">
        <f>L124-I124</f>
        <v>0</v>
      </c>
      <c r="P124" s="166">
        <f>N124-K124</f>
        <v>-73.36683417085203</v>
      </c>
      <c r="Q124" s="152">
        <f>N124/K124</f>
        <v>0.87772194304857998</v>
      </c>
      <c r="R124" s="272">
        <f>Q140</f>
        <v>0.86852425785018428</v>
      </c>
      <c r="S124" s="167">
        <v>0.7083680555555556</v>
      </c>
      <c r="T124" s="168">
        <v>0.71527777777777779</v>
      </c>
      <c r="U124" s="169"/>
      <c r="V124" s="170">
        <v>9.9499999999999567</v>
      </c>
      <c r="W124" s="168"/>
      <c r="X124" s="171"/>
      <c r="Y124" s="275"/>
      <c r="Z124" s="276"/>
      <c r="AA124" s="109">
        <f>M124-J124</f>
        <v>-440.20100502511195</v>
      </c>
      <c r="AB124" s="152">
        <f>M124/J124</f>
        <v>0.87772194304857998</v>
      </c>
      <c r="AC124" s="277">
        <f>AB140</f>
        <v>0.86852425785018428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2056</v>
      </c>
      <c r="G125" s="95">
        <f t="shared" si="45"/>
        <v>52715.840000000004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3132.289462547611</v>
      </c>
      <c r="N125" s="99">
        <f>M125/L125</f>
        <v>284.75358750432827</v>
      </c>
      <c r="O125" s="101">
        <f>L125-I125</f>
        <v>0</v>
      </c>
      <c r="P125" s="102">
        <f>N125-K125</f>
        <v>-42.519139768398986</v>
      </c>
      <c r="Q125" s="103">
        <f>N125/K125</f>
        <v>0.87008040626322536</v>
      </c>
      <c r="R125" s="273"/>
      <c r="S125" s="1">
        <v>0.71944444444444444</v>
      </c>
      <c r="T125" s="2">
        <v>0.74679398148148146</v>
      </c>
      <c r="U125" s="104">
        <v>5.9999999999999787</v>
      </c>
      <c r="V125" s="105">
        <v>39.383333333333312</v>
      </c>
      <c r="W125" s="106"/>
      <c r="X125" s="113"/>
      <c r="Y125" s="265"/>
      <c r="Z125" s="266"/>
      <c r="AA125" s="111">
        <f>M125-J125</f>
        <v>-467.71053745238896</v>
      </c>
      <c r="AB125" s="103">
        <f>M125/J125</f>
        <v>0.87008040626322525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2423</v>
      </c>
      <c r="G126" s="95">
        <f t="shared" si="45"/>
        <v>71526.959999999992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3106.4102564102591</v>
      </c>
      <c r="N126" s="99">
        <f>M126/L126</f>
        <v>182.73001508295641</v>
      </c>
      <c r="O126" s="101">
        <f>L126-I126</f>
        <v>0</v>
      </c>
      <c r="P126" s="102">
        <f>N126-K126</f>
        <v>-29.034690799396515</v>
      </c>
      <c r="Q126" s="103">
        <f>N126/K126</f>
        <v>0.86289173789173867</v>
      </c>
      <c r="R126" s="273"/>
      <c r="S126" s="1">
        <v>0.75083333333333335</v>
      </c>
      <c r="T126" s="2">
        <v>0.78333333333333333</v>
      </c>
      <c r="U126" s="104">
        <v>5.8166666666667233</v>
      </c>
      <c r="V126" s="105">
        <v>46.799999999999962</v>
      </c>
      <c r="W126" s="106"/>
      <c r="X126" s="113"/>
      <c r="Y126" s="265"/>
      <c r="Z126" s="266"/>
      <c r="AA126" s="111">
        <f>M126-J126</f>
        <v>-493.58974358974092</v>
      </c>
      <c r="AB126" s="103">
        <f>M126/J126</f>
        <v>0.86289173789173867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2522</v>
      </c>
      <c r="G127" s="95">
        <f t="shared" si="45"/>
        <v>75281.7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3108.2505991098947</v>
      </c>
      <c r="N127" s="99">
        <f>M127/L127</f>
        <v>182.83827053587615</v>
      </c>
      <c r="O127" s="101">
        <f>L127-I127</f>
        <v>0</v>
      </c>
      <c r="P127" s="102">
        <f>N127-K127</f>
        <v>-28.926435346476779</v>
      </c>
      <c r="Q127" s="103">
        <f>N127/K127</f>
        <v>0.86340294419719299</v>
      </c>
      <c r="R127" s="273"/>
      <c r="S127" s="1">
        <v>0.78841435185185182</v>
      </c>
      <c r="T127" s="2">
        <v>0.82222222222222219</v>
      </c>
      <c r="U127" s="104">
        <v>7.316666666666638</v>
      </c>
      <c r="V127" s="105">
        <v>48.683333333333323</v>
      </c>
      <c r="W127" s="106"/>
      <c r="X127" s="107"/>
      <c r="Y127" s="265"/>
      <c r="Z127" s="266"/>
      <c r="AA127" s="111">
        <f>M127-J127</f>
        <v>-491.74940089010533</v>
      </c>
      <c r="AB127" s="103">
        <f>M127/J127</f>
        <v>0.86340294419719299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3126.6873282606634</v>
      </c>
      <c r="N140" s="139">
        <f>M140/L140</f>
        <v>245.23037868711086</v>
      </c>
      <c r="O140" s="140">
        <f>L140-I140</f>
        <v>0</v>
      </c>
      <c r="P140" s="141">
        <f>N140-K140</f>
        <v>-37.122562489359751</v>
      </c>
      <c r="Q140" s="142">
        <f>N140/K140</f>
        <v>0.86852425785018428</v>
      </c>
      <c r="R140" s="274"/>
      <c r="S140" s="143">
        <f>S124</f>
        <v>0.7083680555555556</v>
      </c>
      <c r="T140" s="144">
        <f>INDEX(T124:T139,COUNTA(T124:T139))</f>
        <v>0.82222222222222219</v>
      </c>
      <c r="U140" s="145"/>
      <c r="V140" s="156"/>
      <c r="W140" s="135"/>
      <c r="X140" s="139"/>
      <c r="Y140" s="261"/>
      <c r="Z140" s="262"/>
      <c r="AA140" s="157">
        <f>M140-J140</f>
        <v>-473.31267173933657</v>
      </c>
      <c r="AB140" s="142">
        <f>M140/J140</f>
        <v>0.86852425785018428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1174</v>
      </c>
      <c r="G141" s="159">
        <f t="shared" ref="G141:G144" si="49">E141*F141</f>
        <v>32378.92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2628.3582089552206</v>
      </c>
      <c r="N141" s="163">
        <f>M141/L141</f>
        <v>657.08955223880514</v>
      </c>
      <c r="O141" s="165">
        <f>L141-I141</f>
        <v>0</v>
      </c>
      <c r="P141" s="166">
        <f>N141-K141</f>
        <v>-92.91044776119486</v>
      </c>
      <c r="Q141" s="152">
        <f>N141/K141</f>
        <v>0.87611940298507351</v>
      </c>
      <c r="R141" s="272">
        <f>Q157</f>
        <v>0.88237908986931202</v>
      </c>
      <c r="S141" s="167">
        <v>0.70847222222222217</v>
      </c>
      <c r="T141" s="168">
        <v>0.7270833333333333</v>
      </c>
      <c r="U141" s="169"/>
      <c r="V141" s="170">
        <v>26.800000000000033</v>
      </c>
      <c r="W141" s="173"/>
      <c r="X141" s="151"/>
      <c r="Y141" s="275"/>
      <c r="Z141" s="276"/>
      <c r="AA141" s="109">
        <f>M141-J141</f>
        <v>-371.64179104477944</v>
      </c>
      <c r="AB141" s="152">
        <f>M141/J141</f>
        <v>0.87611940298507351</v>
      </c>
      <c r="AC141" s="277">
        <f>AB157</f>
        <v>0.88237908986931202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974</v>
      </c>
      <c r="G142" s="95">
        <f t="shared" si="49"/>
        <v>23522.1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2628.485757121457</v>
      </c>
      <c r="N142" s="99">
        <f>M142/L142</f>
        <v>657.12143928036426</v>
      </c>
      <c r="O142" s="101">
        <f>L142-I142</f>
        <v>0</v>
      </c>
      <c r="P142" s="102">
        <f>N142-K142</f>
        <v>-92.878560719635743</v>
      </c>
      <c r="Q142" s="103">
        <f>N142/K142</f>
        <v>0.87616191904048568</v>
      </c>
      <c r="R142" s="273"/>
      <c r="S142" s="1">
        <v>0.72986111111111118</v>
      </c>
      <c r="T142" s="2">
        <v>0.74530092592592589</v>
      </c>
      <c r="U142" s="104">
        <v>4.0000000000001457</v>
      </c>
      <c r="V142" s="105">
        <v>22.233333333333185</v>
      </c>
      <c r="W142" s="106"/>
      <c r="X142" s="107"/>
      <c r="Y142" s="265"/>
      <c r="Z142" s="266"/>
      <c r="AA142" s="111">
        <f>M142-J142</f>
        <v>-371.51424287854297</v>
      </c>
      <c r="AB142" s="103">
        <f>M142/J142</f>
        <v>0.87616191904048568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3823</v>
      </c>
      <c r="G143" s="95">
        <f t="shared" si="49"/>
        <v>63844.1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2928.8784847839952</v>
      </c>
      <c r="N143" s="99">
        <f>M143/L143</f>
        <v>976.29282826133169</v>
      </c>
      <c r="O143" s="101">
        <f>L143-I143</f>
        <v>0</v>
      </c>
      <c r="P143" s="102">
        <f>N143-K143</f>
        <v>-123.70717173866831</v>
      </c>
      <c r="Q143" s="103">
        <f>N143/K143</f>
        <v>0.88753893478302881</v>
      </c>
      <c r="R143" s="273"/>
      <c r="S143" s="1">
        <v>0.74861111111111112</v>
      </c>
      <c r="T143" s="2">
        <v>0.80299768518518522</v>
      </c>
      <c r="U143" s="104">
        <v>4.766666666666719</v>
      </c>
      <c r="V143" s="105">
        <v>78.316666666666706</v>
      </c>
      <c r="W143" s="106"/>
      <c r="X143" s="107"/>
      <c r="Y143" s="265"/>
      <c r="Z143" s="266"/>
      <c r="AA143" s="111">
        <f>M143-J143</f>
        <v>-371.12151521600481</v>
      </c>
      <c r="AB143" s="103">
        <f>M143/J143</f>
        <v>0.88753893478302881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5937</v>
      </c>
      <c r="G144" s="95">
        <f t="shared" si="49"/>
        <v>106212.93000000001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2932.2540814926597</v>
      </c>
      <c r="N144" s="99">
        <f>M144/L144</f>
        <v>733.06352037316492</v>
      </c>
      <c r="O144" s="101">
        <f>L144-I144</f>
        <v>0</v>
      </c>
      <c r="P144" s="102">
        <f>N144-K144</f>
        <v>-91.93647962683508</v>
      </c>
      <c r="Q144" s="103">
        <f>N144/K144</f>
        <v>0.88856184287656359</v>
      </c>
      <c r="R144" s="273"/>
      <c r="S144" s="1">
        <v>0.80625000000000002</v>
      </c>
      <c r="T144" s="2">
        <v>0.89061342592592596</v>
      </c>
      <c r="U144" s="104">
        <v>4.6833333333333194</v>
      </c>
      <c r="V144" s="105">
        <v>121.48333333333335</v>
      </c>
      <c r="W144" s="106"/>
      <c r="X144" s="107"/>
      <c r="Y144" s="265"/>
      <c r="Z144" s="266"/>
      <c r="AA144" s="111">
        <f>M144-J144</f>
        <v>-367.74591850734032</v>
      </c>
      <c r="AB144" s="103">
        <f>M144/J144</f>
        <v>0.88856184287656359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2779.494133088333</v>
      </c>
      <c r="N157" s="139">
        <f>M157/L157</f>
        <v>741.1984354902221</v>
      </c>
      <c r="O157" s="140">
        <f>L157-I157</f>
        <v>0</v>
      </c>
      <c r="P157" s="141">
        <f>N157-K157</f>
        <v>-98.801564509777904</v>
      </c>
      <c r="Q157" s="142">
        <f>N157/K157</f>
        <v>0.88237908986931202</v>
      </c>
      <c r="R157" s="274"/>
      <c r="S157" s="143">
        <f>S141</f>
        <v>0.70847222222222217</v>
      </c>
      <c r="T157" s="144">
        <f>INDEX(T141:T156,COUNTA(T141:T156))</f>
        <v>0.89061342592592596</v>
      </c>
      <c r="U157" s="145"/>
      <c r="V157" s="156"/>
      <c r="W157" s="89"/>
      <c r="X157" s="91"/>
      <c r="Y157" s="261"/>
      <c r="Z157" s="262"/>
      <c r="AA157" s="157">
        <f>M157-J157</f>
        <v>-370.505866911667</v>
      </c>
      <c r="AB157" s="142">
        <f>M157/J157</f>
        <v>0.88237908986931202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1847</v>
      </c>
      <c r="G158" s="159">
        <f t="shared" ref="G158:G160" si="54">E158*F158</f>
        <v>41151.160000000003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2926.5845070422451</v>
      </c>
      <c r="N158" s="163">
        <f>M158/L158</f>
        <v>585.31690140844898</v>
      </c>
      <c r="O158" s="165">
        <f>L158-I158</f>
        <v>0</v>
      </c>
      <c r="P158" s="166">
        <f>N158-K158</f>
        <v>-74.683098591551015</v>
      </c>
      <c r="Q158" s="152">
        <f>N158/K158</f>
        <v>0.88684379001280145</v>
      </c>
      <c r="R158" s="272">
        <f>Q174</f>
        <v>0.88772442583966193</v>
      </c>
      <c r="S158" s="167">
        <v>0.7084259259259259</v>
      </c>
      <c r="T158" s="168">
        <v>0.73472222222222228</v>
      </c>
      <c r="U158" s="169"/>
      <c r="V158" s="170">
        <v>37.866666666666774</v>
      </c>
      <c r="W158" s="173"/>
      <c r="X158" s="151"/>
      <c r="Y158" s="275"/>
      <c r="Z158" s="276"/>
      <c r="AA158" s="109">
        <f>M158-J158</f>
        <v>-373.41549295775485</v>
      </c>
      <c r="AB158" s="152">
        <f>M158/J158</f>
        <v>0.88684379001280156</v>
      </c>
      <c r="AC158" s="277">
        <f>AB174</f>
        <v>0.88772442583966193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1282</v>
      </c>
      <c r="G159" s="95">
        <f t="shared" si="54"/>
        <v>23306.76</v>
      </c>
      <c r="H159" s="96"/>
      <c r="I159" s="97">
        <v>4</v>
      </c>
      <c r="J159" s="98">
        <v>3300</v>
      </c>
      <c r="K159" s="99">
        <f t="shared" ref="K159:K197" si="55">J159/I159</f>
        <v>825</v>
      </c>
      <c r="L159" s="100">
        <v>4</v>
      </c>
      <c r="M159" s="98">
        <f>F159/V159*60</f>
        <v>2928.4263959390978</v>
      </c>
      <c r="N159" s="99">
        <f>M159/L159</f>
        <v>732.10659898477445</v>
      </c>
      <c r="O159" s="101">
        <f>L159-I159</f>
        <v>0</v>
      </c>
      <c r="P159" s="102">
        <f>N159-K159</f>
        <v>-92.89340101522555</v>
      </c>
      <c r="Q159" s="103">
        <f>N159/K159</f>
        <v>0.88740193816336299</v>
      </c>
      <c r="R159" s="273"/>
      <c r="S159" s="1">
        <v>0.73958333333333337</v>
      </c>
      <c r="T159" s="2">
        <v>0.75782407407407404</v>
      </c>
      <c r="U159" s="104">
        <v>6.9999999999999751</v>
      </c>
      <c r="V159" s="105">
        <v>26.266666666666563</v>
      </c>
      <c r="W159" s="106"/>
      <c r="X159" s="107"/>
      <c r="Y159" s="265"/>
      <c r="Z159" s="266"/>
      <c r="AA159" s="111">
        <f>M159-J159</f>
        <v>-371.5736040609022</v>
      </c>
      <c r="AB159" s="103">
        <f>M159/J159</f>
        <v>0.88740193816336299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8516</v>
      </c>
      <c r="G160" s="95">
        <f t="shared" si="54"/>
        <v>141876.56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2933.4609128313091</v>
      </c>
      <c r="N160" s="99">
        <f>M160/L160</f>
        <v>733.36522820782727</v>
      </c>
      <c r="O160" s="101">
        <f>L160-I160</f>
        <v>0</v>
      </c>
      <c r="P160" s="102">
        <f>N160-K160</f>
        <v>-91.634771792172728</v>
      </c>
      <c r="Q160" s="103">
        <f>N160/K160</f>
        <v>0.88892754934282092</v>
      </c>
      <c r="R160" s="273"/>
      <c r="S160" s="1">
        <v>0.76180555555555562</v>
      </c>
      <c r="T160" s="2">
        <v>0.88276620370370373</v>
      </c>
      <c r="U160" s="104">
        <v>5.7333333333334835</v>
      </c>
      <c r="V160" s="105">
        <v>174.18333333333328</v>
      </c>
      <c r="W160" s="106"/>
      <c r="X160" s="107"/>
      <c r="Y160" s="265"/>
      <c r="Z160" s="266"/>
      <c r="AA160" s="111">
        <f>M160-J160</f>
        <v>-366.53908716869091</v>
      </c>
      <c r="AB160" s="103">
        <f>M160/J160</f>
        <v>0.88892754934282092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2929.4906052708843</v>
      </c>
      <c r="N174" s="139">
        <f>M174/L174</f>
        <v>676.03629352405028</v>
      </c>
      <c r="O174" s="140">
        <f>L174-I174</f>
        <v>0</v>
      </c>
      <c r="P174" s="141">
        <f>N174-K174</f>
        <v>-85.502168014411268</v>
      </c>
      <c r="Q174" s="142">
        <f>N174/K174</f>
        <v>0.88772442583966193</v>
      </c>
      <c r="R174" s="274"/>
      <c r="S174" s="143">
        <f>S158</f>
        <v>0.7084259259259259</v>
      </c>
      <c r="T174" s="144">
        <f>INDEX(T158:T173,COUNTA(T158:T173))</f>
        <v>0.88276620370370373</v>
      </c>
      <c r="U174" s="145"/>
      <c r="V174" s="156"/>
      <c r="W174" s="89"/>
      <c r="X174" s="91"/>
      <c r="Y174" s="261"/>
      <c r="Z174" s="262"/>
      <c r="AA174" s="157">
        <f>M174-J174</f>
        <v>-370.50939472911568</v>
      </c>
      <c r="AB174" s="142">
        <f>M174/J174</f>
        <v>0.88772442583966193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141</v>
      </c>
      <c r="D175" s="271"/>
      <c r="E175" s="158">
        <v>18.18</v>
      </c>
      <c r="F175" s="87">
        <v>2340</v>
      </c>
      <c r="G175" s="159">
        <f t="shared" ref="G175:G178" si="59">E175*F175</f>
        <v>42541.2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2666.6666666666629</v>
      </c>
      <c r="N175" s="163">
        <f>M175/L175</f>
        <v>666.66666666666572</v>
      </c>
      <c r="O175" s="165">
        <f>L175-I175</f>
        <v>0</v>
      </c>
      <c r="P175" s="166">
        <f>N175-K175</f>
        <v>-83.333333333334281</v>
      </c>
      <c r="Q175" s="152">
        <f>N175/K175</f>
        <v>0.88888888888888762</v>
      </c>
      <c r="R175" s="272">
        <f>Q191</f>
        <v>0.88071204702158279</v>
      </c>
      <c r="S175" s="167">
        <v>0.70857638888888885</v>
      </c>
      <c r="T175" s="168">
        <v>0.74513888888888891</v>
      </c>
      <c r="U175" s="169"/>
      <c r="V175" s="170">
        <v>52.650000000000077</v>
      </c>
      <c r="W175" s="173"/>
      <c r="X175" s="151"/>
      <c r="Y175" s="275"/>
      <c r="Z175" s="276"/>
      <c r="AA175" s="109">
        <f>M175-J175</f>
        <v>-333.33333333333712</v>
      </c>
      <c r="AB175" s="152">
        <f>M175/J175</f>
        <v>0.88888888888888762</v>
      </c>
      <c r="AC175" s="277">
        <f>AB191</f>
        <v>0.88071204702158279</v>
      </c>
    </row>
    <row r="176" spans="1:29" ht="15.75" customHeight="1">
      <c r="A176" s="281"/>
      <c r="B176" s="92" t="s">
        <v>111</v>
      </c>
      <c r="C176" s="263" t="s">
        <v>125</v>
      </c>
      <c r="D176" s="264"/>
      <c r="E176" s="93">
        <v>14.03</v>
      </c>
      <c r="F176" s="94">
        <v>1009</v>
      </c>
      <c r="G176" s="95">
        <f t="shared" si="59"/>
        <v>14156.269999999999</v>
      </c>
      <c r="H176" s="96">
        <v>2</v>
      </c>
      <c r="I176" s="97">
        <v>3</v>
      </c>
      <c r="J176" s="98">
        <v>3000</v>
      </c>
      <c r="K176" s="99">
        <f t="shared" si="55"/>
        <v>1000</v>
      </c>
      <c r="L176" s="100">
        <v>3</v>
      </c>
      <c r="M176" s="98">
        <f>F176/V176*60</f>
        <v>2665.0036683785793</v>
      </c>
      <c r="N176" s="99">
        <f>M176/L176</f>
        <v>888.33455612619309</v>
      </c>
      <c r="O176" s="101">
        <f>L176-I176</f>
        <v>0</v>
      </c>
      <c r="P176" s="102">
        <f>N176-K176</f>
        <v>-111.66544387380691</v>
      </c>
      <c r="Q176" s="103">
        <f>N176/K176</f>
        <v>0.88833455612619305</v>
      </c>
      <c r="R176" s="273"/>
      <c r="S176" s="1">
        <v>0.75505787037037042</v>
      </c>
      <c r="T176" s="2">
        <v>0.77083333333333337</v>
      </c>
      <c r="U176" s="104">
        <v>14.283333333333381</v>
      </c>
      <c r="V176" s="105">
        <v>22.716666666666647</v>
      </c>
      <c r="W176" s="106"/>
      <c r="X176" s="107"/>
      <c r="Y176" s="265"/>
      <c r="Z176" s="266"/>
      <c r="AA176" s="111">
        <f>M176-J176</f>
        <v>-334.99633162142072</v>
      </c>
      <c r="AB176" s="103">
        <f>M176/J176</f>
        <v>0.88833455612619305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5446</v>
      </c>
      <c r="G177" s="95">
        <f t="shared" si="59"/>
        <v>77768.87999999999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3099.2096111286683</v>
      </c>
      <c r="N177" s="99">
        <f>M177/L177</f>
        <v>1033.0698703762228</v>
      </c>
      <c r="O177" s="101">
        <f>L177-I177</f>
        <v>0</v>
      </c>
      <c r="P177" s="102">
        <f>N177-K177</f>
        <v>-166.93012962377725</v>
      </c>
      <c r="Q177" s="103">
        <f>N177/K177</f>
        <v>0.8608915586468523</v>
      </c>
      <c r="R177" s="273"/>
      <c r="S177" s="1">
        <v>0.78055555555555545</v>
      </c>
      <c r="T177" s="2">
        <v>0.8537731481481482</v>
      </c>
      <c r="U177" s="104">
        <v>13.99999999999979</v>
      </c>
      <c r="V177" s="105">
        <v>105.43333333333356</v>
      </c>
      <c r="W177" s="106">
        <v>0.8537731481481482</v>
      </c>
      <c r="X177" s="107">
        <v>0.90914351851851849</v>
      </c>
      <c r="Y177" s="265"/>
      <c r="Z177" s="266"/>
      <c r="AA177" s="111">
        <f>M177-J177</f>
        <v>-500.79038887133174</v>
      </c>
      <c r="AB177" s="103">
        <f>M177/J177</f>
        <v>0.8608915586468523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7902</v>
      </c>
      <c r="G178" s="95">
        <f t="shared" si="59"/>
        <v>110865.06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2666.0918462980312</v>
      </c>
      <c r="N178" s="99">
        <f>M178/L178</f>
        <v>888.69728209934374</v>
      </c>
      <c r="O178" s="101">
        <f>L178-I178</f>
        <v>0</v>
      </c>
      <c r="P178" s="102">
        <f>N178-K178</f>
        <v>-111.30271790065626</v>
      </c>
      <c r="Q178" s="103">
        <f>N178/K178</f>
        <v>0.88869728209934373</v>
      </c>
      <c r="R178" s="273"/>
      <c r="S178" s="1">
        <v>0.90914351851851849</v>
      </c>
      <c r="T178" s="2">
        <v>1.0326388888888889</v>
      </c>
      <c r="U178" s="104">
        <v>79.733333333333221</v>
      </c>
      <c r="V178" s="105">
        <v>177.83333333333337</v>
      </c>
      <c r="W178" s="106"/>
      <c r="X178" s="107"/>
      <c r="Y178" s="265"/>
      <c r="Z178" s="266"/>
      <c r="AA178" s="111">
        <f>M178-J178</f>
        <v>-333.90815370196879</v>
      </c>
      <c r="AB178" s="103">
        <f>M178/J178</f>
        <v>0.88869728209934373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2774.2429481179856</v>
      </c>
      <c r="N191" s="139">
        <f t="shared" ref="N191:N197" si="63">M191/L191</f>
        <v>853.61321480553408</v>
      </c>
      <c r="O191" s="140">
        <f t="shared" ref="O191:O197" si="64">L191-I191</f>
        <v>0</v>
      </c>
      <c r="P191" s="141">
        <f t="shared" ref="P191:P197" si="65">N191-K191</f>
        <v>-115.6175544252352</v>
      </c>
      <c r="Q191" s="142">
        <f t="shared" ref="Q191:Q197" si="66">N191/K191</f>
        <v>0.88071204702158279</v>
      </c>
      <c r="R191" s="274"/>
      <c r="S191" s="143">
        <f>S175</f>
        <v>0.70857638888888885</v>
      </c>
      <c r="T191" s="144">
        <f>INDEX(T175:T190,COUNTA(T175:T190))</f>
        <v>1.0326388888888889</v>
      </c>
      <c r="U191" s="145"/>
      <c r="V191" s="156"/>
      <c r="W191" s="89"/>
      <c r="X191" s="91"/>
      <c r="Y191" s="261"/>
      <c r="Z191" s="262"/>
      <c r="AA191" s="157">
        <f t="shared" ref="AA191:AA197" si="67">M191-J191</f>
        <v>-375.75705188201437</v>
      </c>
      <c r="AB191" s="142">
        <f t="shared" ref="AB191:AB197" si="68">M191/J191</f>
        <v>0.88071204702158279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1116</v>
      </c>
      <c r="G192" s="159">
        <f t="shared" ref="G192:G197" si="69">E192*F192</f>
        <v>20288.88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0">F192/V192*60</f>
        <v>3088.0860876249144</v>
      </c>
      <c r="N192" s="163">
        <f t="shared" si="63"/>
        <v>1029.3620292083049</v>
      </c>
      <c r="O192" s="165">
        <f t="shared" si="64"/>
        <v>0</v>
      </c>
      <c r="P192" s="166">
        <f t="shared" si="65"/>
        <v>-170.63797079169512</v>
      </c>
      <c r="Q192" s="152">
        <f t="shared" si="66"/>
        <v>0.85780169100692072</v>
      </c>
      <c r="R192" s="272">
        <f>Q208</f>
        <v>0.86461239001523882</v>
      </c>
      <c r="S192" s="167">
        <v>0.70855324074074078</v>
      </c>
      <c r="T192" s="168">
        <v>0.72361111111111109</v>
      </c>
      <c r="U192" s="169"/>
      <c r="V192" s="170">
        <v>21.683333333333259</v>
      </c>
      <c r="W192" s="168"/>
      <c r="X192" s="171"/>
      <c r="Y192" s="275"/>
      <c r="Z192" s="276"/>
      <c r="AA192" s="174">
        <f t="shared" si="67"/>
        <v>-511.9139123750856</v>
      </c>
      <c r="AB192" s="152">
        <f t="shared" si="68"/>
        <v>0.85780169100692072</v>
      </c>
      <c r="AC192" s="277">
        <f>AB208</f>
        <v>0.86461239001523882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1913</v>
      </c>
      <c r="G193" s="95">
        <f t="shared" si="69"/>
        <v>34778.339999999997</v>
      </c>
      <c r="H193" s="96"/>
      <c r="I193" s="97">
        <v>3</v>
      </c>
      <c r="J193" s="98">
        <v>3600</v>
      </c>
      <c r="K193" s="99">
        <f t="shared" si="55"/>
        <v>1200</v>
      </c>
      <c r="L193" s="100">
        <v>3</v>
      </c>
      <c r="M193" s="98">
        <f t="shared" si="70"/>
        <v>3091.023339317765</v>
      </c>
      <c r="N193" s="99">
        <f t="shared" si="63"/>
        <v>1030.3411131059217</v>
      </c>
      <c r="O193" s="101">
        <f t="shared" si="64"/>
        <v>0</v>
      </c>
      <c r="P193" s="102">
        <f t="shared" si="65"/>
        <v>-169.65888689407825</v>
      </c>
      <c r="Q193" s="103">
        <f t="shared" si="66"/>
        <v>0.85861759425493478</v>
      </c>
      <c r="R193" s="273"/>
      <c r="S193" s="1">
        <v>0.73333333333333328</v>
      </c>
      <c r="T193" s="2">
        <v>0.75912037037037039</v>
      </c>
      <c r="U193" s="104">
        <v>13.99999999999995</v>
      </c>
      <c r="V193" s="105">
        <v>37.133333333333439</v>
      </c>
      <c r="W193" s="106"/>
      <c r="X193" s="113"/>
      <c r="Y193" s="265"/>
      <c r="Z193" s="266"/>
      <c r="AA193" s="175">
        <f t="shared" si="67"/>
        <v>-508.97666068223498</v>
      </c>
      <c r="AB193" s="103">
        <f t="shared" si="68"/>
        <v>0.85861759425493478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2877</v>
      </c>
      <c r="G194" s="95">
        <f t="shared" si="69"/>
        <v>71407.14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 t="shared" si="70"/>
        <v>2887.4268190688608</v>
      </c>
      <c r="N194" s="99">
        <f t="shared" si="63"/>
        <v>721.85670476721521</v>
      </c>
      <c r="O194" s="101">
        <f t="shared" si="64"/>
        <v>0</v>
      </c>
      <c r="P194" s="102">
        <f t="shared" si="65"/>
        <v>-103.14329523278479</v>
      </c>
      <c r="Q194" s="103">
        <f t="shared" si="66"/>
        <v>0.8749778239602608</v>
      </c>
      <c r="R194" s="273"/>
      <c r="S194" s="1">
        <v>0.76959490740740744</v>
      </c>
      <c r="T194" s="2">
        <v>0.81111111111111112</v>
      </c>
      <c r="U194" s="104">
        <v>15.083333333333346</v>
      </c>
      <c r="V194" s="105">
        <v>59.783333333333303</v>
      </c>
      <c r="W194" s="106"/>
      <c r="X194" s="113"/>
      <c r="Y194" s="265"/>
      <c r="Z194" s="266"/>
      <c r="AA194" s="175">
        <f t="shared" si="67"/>
        <v>-412.57318093113918</v>
      </c>
      <c r="AB194" s="103">
        <f t="shared" si="68"/>
        <v>0.8749778239602608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2426</v>
      </c>
      <c r="G195" s="95">
        <f t="shared" si="69"/>
        <v>60722.780000000006</v>
      </c>
      <c r="H195" s="96"/>
      <c r="I195" s="97">
        <v>4</v>
      </c>
      <c r="J195" s="98">
        <v>3300</v>
      </c>
      <c r="K195" s="99">
        <f t="shared" si="55"/>
        <v>825</v>
      </c>
      <c r="L195" s="100">
        <v>4</v>
      </c>
      <c r="M195" s="98">
        <f t="shared" si="70"/>
        <v>2901.528239202642</v>
      </c>
      <c r="N195" s="99">
        <f t="shared" si="63"/>
        <v>725.3820598006605</v>
      </c>
      <c r="O195" s="101">
        <f t="shared" si="64"/>
        <v>0</v>
      </c>
      <c r="P195" s="102">
        <f t="shared" si="65"/>
        <v>-99.6179401993395</v>
      </c>
      <c r="Q195" s="103">
        <f t="shared" si="66"/>
        <v>0.87925098157655823</v>
      </c>
      <c r="R195" s="273"/>
      <c r="S195" s="1">
        <v>0.82083333333333319</v>
      </c>
      <c r="T195" s="2">
        <v>0.85567129629629635</v>
      </c>
      <c r="U195" s="104">
        <v>13.99999999999979</v>
      </c>
      <c r="V195" s="105">
        <v>50.166666666666941</v>
      </c>
      <c r="W195" s="106">
        <v>0.85567129629629635</v>
      </c>
      <c r="X195" s="107">
        <v>0.91400462962962958</v>
      </c>
      <c r="Y195" s="265"/>
      <c r="Z195" s="266"/>
      <c r="AA195" s="175">
        <f t="shared" si="67"/>
        <v>-398.471760797358</v>
      </c>
      <c r="AB195" s="103">
        <f t="shared" si="68"/>
        <v>0.87925098157655823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2875</v>
      </c>
      <c r="G196" s="95">
        <f t="shared" si="69"/>
        <v>52267.5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 t="shared" si="70"/>
        <v>3089.5522388059708</v>
      </c>
      <c r="N196" s="99">
        <f t="shared" si="63"/>
        <v>1029.8507462686568</v>
      </c>
      <c r="O196" s="101">
        <f t="shared" si="64"/>
        <v>0</v>
      </c>
      <c r="P196" s="102">
        <f t="shared" si="65"/>
        <v>-170.14925373134315</v>
      </c>
      <c r="Q196" s="103">
        <f t="shared" si="66"/>
        <v>0.85820895522388074</v>
      </c>
      <c r="R196" s="273"/>
      <c r="S196" s="1">
        <v>0.91400462962962958</v>
      </c>
      <c r="T196" s="2">
        <v>0.95277777777777772</v>
      </c>
      <c r="U196" s="104">
        <v>83.999999999999858</v>
      </c>
      <c r="V196" s="105">
        <v>55.833333333333321</v>
      </c>
      <c r="W196" s="106"/>
      <c r="X196" s="107"/>
      <c r="Y196" s="265"/>
      <c r="Z196" s="266"/>
      <c r="AA196" s="175">
        <f t="shared" si="67"/>
        <v>-510.44776119402923</v>
      </c>
      <c r="AB196" s="103">
        <f t="shared" si="68"/>
        <v>0.85820895522388074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5007</v>
      </c>
      <c r="G197" s="115">
        <f t="shared" si="69"/>
        <v>71499.959999999992</v>
      </c>
      <c r="H197" s="116"/>
      <c r="I197" s="97">
        <v>3</v>
      </c>
      <c r="J197" s="98">
        <v>3600</v>
      </c>
      <c r="K197" s="99">
        <f t="shared" si="55"/>
        <v>1200</v>
      </c>
      <c r="L197" s="100">
        <v>3</v>
      </c>
      <c r="M197" s="98">
        <f t="shared" si="70"/>
        <v>3099.2434662998617</v>
      </c>
      <c r="N197" s="99">
        <f t="shared" si="63"/>
        <v>1033.0811554332872</v>
      </c>
      <c r="O197" s="101">
        <f t="shared" si="64"/>
        <v>0</v>
      </c>
      <c r="P197" s="102">
        <f t="shared" si="65"/>
        <v>-166.91884456671278</v>
      </c>
      <c r="Q197" s="103">
        <f t="shared" si="66"/>
        <v>0.86090096286107265</v>
      </c>
      <c r="R197" s="273"/>
      <c r="S197" s="1">
        <v>0.96254629629629629</v>
      </c>
      <c r="T197" s="2">
        <v>1.0298611111111111</v>
      </c>
      <c r="U197" s="104">
        <v>14.066666666666734</v>
      </c>
      <c r="V197" s="105">
        <v>96.933333333333351</v>
      </c>
      <c r="W197" s="106"/>
      <c r="X197" s="4"/>
      <c r="Y197" s="265"/>
      <c r="Z197" s="266"/>
      <c r="AA197" s="175">
        <f t="shared" si="67"/>
        <v>-500.75653370013833</v>
      </c>
      <c r="AB197" s="103">
        <f t="shared" si="68"/>
        <v>0.86090096286107265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1">AVERAGE(I192:I207)</f>
        <v>3.3333333333333335</v>
      </c>
      <c r="J208" s="138">
        <f t="shared" si="71"/>
        <v>3500</v>
      </c>
      <c r="K208" s="139">
        <f t="shared" ref="K208" si="72">J208/I208</f>
        <v>1050</v>
      </c>
      <c r="L208" s="137">
        <f t="shared" ref="L208:M208" si="73">AVERAGE(L192:L207)</f>
        <v>3.3333333333333335</v>
      </c>
      <c r="M208" s="138">
        <f t="shared" si="73"/>
        <v>3026.1433650533359</v>
      </c>
      <c r="N208" s="139">
        <f>M208/L208</f>
        <v>907.84300951600073</v>
      </c>
      <c r="O208" s="140">
        <f>L208-I208</f>
        <v>0</v>
      </c>
      <c r="P208" s="141">
        <f>N208-K208</f>
        <v>-142.15699048399927</v>
      </c>
      <c r="Q208" s="142">
        <f>N208/K208</f>
        <v>0.86461239001523882</v>
      </c>
      <c r="R208" s="274"/>
      <c r="S208" s="143">
        <f>S192</f>
        <v>0.70855324074074078</v>
      </c>
      <c r="T208" s="144">
        <f>INDEX(T192:T207,COUNTA(T192:T207))</f>
        <v>1.0298611111111111</v>
      </c>
      <c r="U208" s="145"/>
      <c r="V208" s="156"/>
      <c r="W208" s="135"/>
      <c r="X208" s="139"/>
      <c r="Y208" s="261"/>
      <c r="Z208" s="262"/>
      <c r="AA208" s="177">
        <f>M208-J208</f>
        <v>-473.85663494666414</v>
      </c>
      <c r="AB208" s="142">
        <f>M208/J208</f>
        <v>0.86461239001523882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413" priority="1" operator="greaterThan">
      <formula>0</formula>
    </cfRule>
  </conditionalFormatting>
  <conditionalFormatting sqref="P5:P208 AA5:AA208">
    <cfRule type="cellIs" dxfId="412" priority="4" operator="lessThan">
      <formula>0</formula>
    </cfRule>
  </conditionalFormatting>
  <conditionalFormatting sqref="Q5:Q208 AB5:AB208">
    <cfRule type="cellIs" dxfId="411" priority="2" operator="greaterThan">
      <formula>1</formula>
    </cfRule>
    <cfRule type="cellIs" dxfId="410" priority="3" operator="lessThan">
      <formula>0.8</formula>
    </cfRule>
  </conditionalFormatting>
  <conditionalFormatting sqref="AC5:AC23 R5:R208 AC124:AC129">
    <cfRule type="cellIs" dxfId="409" priority="5" operator="lessThan">
      <formula>0.8</formula>
    </cfRule>
  </conditionalFormatting>
  <conditionalFormatting sqref="AC29:AC37">
    <cfRule type="cellIs" dxfId="408" priority="15" operator="lessThan">
      <formula>0.8</formula>
    </cfRule>
  </conditionalFormatting>
  <conditionalFormatting sqref="AC39:AC44">
    <cfRule type="cellIs" dxfId="407" priority="14" operator="lessThan">
      <formula>0.8</formula>
    </cfRule>
  </conditionalFormatting>
  <conditionalFormatting sqref="AC56:AC61">
    <cfRule type="cellIs" dxfId="406" priority="12" operator="lessThan">
      <formula>0.8</formula>
    </cfRule>
  </conditionalFormatting>
  <conditionalFormatting sqref="AC73">
    <cfRule type="cellIs" dxfId="405" priority="13" operator="lessThan">
      <formula>0.8</formula>
    </cfRule>
  </conditionalFormatting>
  <conditionalFormatting sqref="AC90">
    <cfRule type="cellIs" dxfId="404" priority="7" operator="lessThan">
      <formula>0.8</formula>
    </cfRule>
  </conditionalFormatting>
  <conditionalFormatting sqref="AC107:AC112">
    <cfRule type="cellIs" dxfId="403" priority="6" operator="lessThan">
      <formula>0.8</formula>
    </cfRule>
  </conditionalFormatting>
  <conditionalFormatting sqref="AC141">
    <cfRule type="cellIs" dxfId="402" priority="11" operator="lessThan">
      <formula>0.8</formula>
    </cfRule>
  </conditionalFormatting>
  <conditionalFormatting sqref="AC158">
    <cfRule type="cellIs" dxfId="401" priority="10" operator="lessThan">
      <formula>0.8</formula>
    </cfRule>
  </conditionalFormatting>
  <conditionalFormatting sqref="AC175">
    <cfRule type="cellIs" dxfId="400" priority="9" operator="lessThan">
      <formula>0.8</formula>
    </cfRule>
  </conditionalFormatting>
  <conditionalFormatting sqref="AC192:AC197">
    <cfRule type="cellIs" dxfId="399" priority="8" operator="lessThan">
      <formula>0.8</formula>
    </cfRule>
  </conditionalFormatting>
  <dataValidations count="1">
    <dataValidation type="list" allowBlank="1" showInputMessage="1" showErrorMessage="1" sqref="Y5:Z208" xr:uid="{62353DF2-6D9C-4A0C-8485-027CBC54E36E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E304-562D-4E8B-BBBA-DCF6EA13B55A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C22" sqref="B22:X38"/>
      <selection pane="bottomLeft" activeCell="E47" sqref="E4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103178</v>
      </c>
      <c r="E1" s="77" t="s">
        <v>3</v>
      </c>
      <c r="F1" s="78">
        <f>SUM(G5:G157)</f>
        <v>4837973.6600000011</v>
      </c>
      <c r="G1" s="79" t="s">
        <v>73</v>
      </c>
      <c r="H1" s="80">
        <f>L21+L38+L55+L72+L89+L106+L123+L140+L157</f>
        <v>169.45000000000002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45946</v>
      </c>
      <c r="B2" s="326"/>
      <c r="C2" s="82" t="s">
        <v>34</v>
      </c>
      <c r="D2" s="83">
        <f>AVERAGE(N21,N38,N55,N72,N89,N106,N123,N140,N157)</f>
        <v>151.49259487724564</v>
      </c>
      <c r="E2" s="83" t="s">
        <v>80</v>
      </c>
      <c r="F2" s="84">
        <f>F1/D1</f>
        <v>46.889585570567377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3648</v>
      </c>
      <c r="G5" s="159">
        <f t="shared" ref="G5:G6" si="0">E5*F5</f>
        <v>71865.599999999991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1073.8184791496319</v>
      </c>
      <c r="N5" s="163">
        <f>M5/L5</f>
        <v>82.601421473048603</v>
      </c>
      <c r="O5" s="179">
        <f>L5-I5</f>
        <v>0</v>
      </c>
      <c r="P5" s="180">
        <f>N5-K5</f>
        <v>-9.7062708346437034</v>
      </c>
      <c r="Q5" s="132">
        <f>N5/K5</f>
        <v>0.89484873262469322</v>
      </c>
      <c r="R5" s="273">
        <f>Q21</f>
        <v>0.88848480203126934</v>
      </c>
      <c r="S5" s="167">
        <v>0.25011574074074072</v>
      </c>
      <c r="T5" s="168">
        <v>0.39166666666666666</v>
      </c>
      <c r="U5" s="169"/>
      <c r="V5" s="170">
        <v>203.83333333333334</v>
      </c>
      <c r="W5" s="87"/>
      <c r="X5" s="88"/>
      <c r="Y5" s="275"/>
      <c r="Z5" s="276"/>
      <c r="AA5" s="109">
        <f>M5-J5</f>
        <v>-126.18152085036809</v>
      </c>
      <c r="AB5" s="110">
        <f>M5/J5</f>
        <v>0.89484873262469322</v>
      </c>
      <c r="AC5" s="292">
        <f>AB21</f>
        <v>0.88848480203126934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2454</v>
      </c>
      <c r="G6" s="95">
        <f t="shared" si="0"/>
        <v>73546.37999999999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2302.4237685691915</v>
      </c>
      <c r="N6" s="99">
        <f>M6/L6</f>
        <v>115.12118842845958</v>
      </c>
      <c r="O6" s="101">
        <f>L6-I6</f>
        <v>0</v>
      </c>
      <c r="P6" s="102">
        <f>N6-K6</f>
        <v>-14.878811571540425</v>
      </c>
      <c r="Q6" s="103">
        <f>N6/K6</f>
        <v>0.88554760329584292</v>
      </c>
      <c r="R6" s="273"/>
      <c r="S6" s="1">
        <v>0.50420138888888888</v>
      </c>
      <c r="T6" s="2">
        <v>0.54861111111111116</v>
      </c>
      <c r="U6" s="104">
        <v>55.699999999999996</v>
      </c>
      <c r="V6" s="105">
        <v>63.950000000000088</v>
      </c>
      <c r="W6" s="2"/>
      <c r="X6" s="107"/>
      <c r="Y6" s="265"/>
      <c r="Z6" s="266"/>
      <c r="AA6" s="111">
        <f>M6-J6</f>
        <v>-297.57623143080855</v>
      </c>
      <c r="AB6" s="112">
        <f>M6/J6</f>
        <v>0.88554760329584281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1688.1211238594117</v>
      </c>
      <c r="N21" s="139">
        <f t="shared" ref="N21:N26" si="5">M21/L21</f>
        <v>102.31037114299465</v>
      </c>
      <c r="O21" s="140">
        <f t="shared" ref="O21:O26" si="6">L21-I21</f>
        <v>0</v>
      </c>
      <c r="P21" s="141">
        <f t="shared" ref="P21:P26" si="7">N21-K21</f>
        <v>-12.841144008520502</v>
      </c>
      <c r="Q21" s="142">
        <f t="shared" ref="Q21:Q26" si="8">N21/K21</f>
        <v>0.88848480203126934</v>
      </c>
      <c r="R21" s="274"/>
      <c r="S21" s="143">
        <f>S5</f>
        <v>0.25011574074074072</v>
      </c>
      <c r="T21" s="144">
        <f>INDEX(T5:T20,COUNTA(T5:T20))</f>
        <v>0.54861111111111116</v>
      </c>
      <c r="U21" s="145"/>
      <c r="V21" s="145"/>
      <c r="W21" s="146"/>
      <c r="X21" s="147"/>
      <c r="Y21" s="261"/>
      <c r="Z21" s="262"/>
      <c r="AA21" s="148">
        <f t="shared" ref="AA21:AA26" si="9">M21-J21</f>
        <v>-211.87887614058832</v>
      </c>
      <c r="AB21" s="149">
        <f t="shared" ref="AB21:AB26" si="10">M21/J21</f>
        <v>0.88848480203126934</v>
      </c>
      <c r="AC21" s="295"/>
    </row>
    <row r="22" spans="1:29" ht="15.75" customHeight="1">
      <c r="A22" s="267" t="s">
        <v>160</v>
      </c>
      <c r="B22" s="108" t="s">
        <v>164</v>
      </c>
      <c r="C22" s="291" t="s">
        <v>174</v>
      </c>
      <c r="D22" s="291"/>
      <c r="E22" s="158">
        <v>77.34</v>
      </c>
      <c r="F22" s="162">
        <v>2612</v>
      </c>
      <c r="G22" s="159">
        <f t="shared" ref="G22:G26" si="11">E22*F22</f>
        <v>202012.08000000002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1771.1810133735173</v>
      </c>
      <c r="N22" s="163">
        <f t="shared" si="5"/>
        <v>70.847240534940696</v>
      </c>
      <c r="O22" s="165">
        <f t="shared" si="6"/>
        <v>0</v>
      </c>
      <c r="P22" s="166">
        <f t="shared" si="7"/>
        <v>-9.1527594650593045</v>
      </c>
      <c r="Q22" s="152">
        <f t="shared" si="8"/>
        <v>0.88559050668675865</v>
      </c>
      <c r="R22" s="272">
        <f>Q38</f>
        <v>0.88348021065241689</v>
      </c>
      <c r="S22" s="167">
        <v>0.25</v>
      </c>
      <c r="T22" s="168">
        <v>0.31144675925925924</v>
      </c>
      <c r="U22" s="169"/>
      <c r="V22" s="170">
        <v>88.483333333333306</v>
      </c>
      <c r="W22" s="181"/>
      <c r="X22" s="163"/>
      <c r="Y22" s="275"/>
      <c r="Z22" s="276"/>
      <c r="AA22" s="109">
        <f t="shared" si="9"/>
        <v>-228.81898662648268</v>
      </c>
      <c r="AB22" s="152">
        <f t="shared" si="10"/>
        <v>0.88559050668675865</v>
      </c>
      <c r="AC22" s="352">
        <f>AB38</f>
        <v>0.883480210652417</v>
      </c>
    </row>
    <row r="23" spans="1:29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4257</v>
      </c>
      <c r="G23" s="95">
        <f t="shared" si="11"/>
        <v>241669.89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1772.314097374812</v>
      </c>
      <c r="N23" s="99">
        <f t="shared" si="5"/>
        <v>70.892563894992477</v>
      </c>
      <c r="O23" s="101">
        <f t="shared" si="6"/>
        <v>0</v>
      </c>
      <c r="P23" s="102">
        <f t="shared" si="7"/>
        <v>-9.1074361050075225</v>
      </c>
      <c r="Q23" s="103">
        <f t="shared" si="8"/>
        <v>0.88615704868740597</v>
      </c>
      <c r="R23" s="273"/>
      <c r="S23" s="1">
        <v>0.31597222222222221</v>
      </c>
      <c r="T23" s="2">
        <v>0.41605324074074074</v>
      </c>
      <c r="U23" s="104">
        <v>6.5166666666666728</v>
      </c>
      <c r="V23" s="105">
        <v>144.11666666666667</v>
      </c>
      <c r="W23" s="106"/>
      <c r="X23" s="107"/>
      <c r="Y23" s="265"/>
      <c r="Z23" s="266"/>
      <c r="AA23" s="111">
        <f t="shared" si="9"/>
        <v>-227.68590262518796</v>
      </c>
      <c r="AB23" s="103">
        <f t="shared" si="10"/>
        <v>0.88615704868740597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1433</v>
      </c>
      <c r="G24" s="95">
        <f t="shared" si="11"/>
        <v>74315.38</v>
      </c>
      <c r="H24" s="96"/>
      <c r="I24" s="97">
        <v>25</v>
      </c>
      <c r="J24" s="98">
        <v>2000</v>
      </c>
      <c r="K24" s="99">
        <f t="shared" si="12"/>
        <v>80</v>
      </c>
      <c r="L24" s="100">
        <v>25</v>
      </c>
      <c r="M24" s="98">
        <f>F24/V24*60</f>
        <v>1754.6938775510182</v>
      </c>
      <c r="N24" s="99">
        <f t="shared" si="5"/>
        <v>70.187755102040725</v>
      </c>
      <c r="O24" s="101">
        <f t="shared" si="6"/>
        <v>0</v>
      </c>
      <c r="P24" s="102">
        <f t="shared" si="7"/>
        <v>-9.8122448979592747</v>
      </c>
      <c r="Q24" s="103">
        <f t="shared" si="8"/>
        <v>0.87734693877550907</v>
      </c>
      <c r="R24" s="273"/>
      <c r="S24" s="1">
        <v>0.42083333333333328</v>
      </c>
      <c r="T24" s="2">
        <v>0.4548611111111111</v>
      </c>
      <c r="U24" s="104">
        <v>6.8833333333332636</v>
      </c>
      <c r="V24" s="105">
        <v>49.000000000000064</v>
      </c>
      <c r="W24" s="106">
        <v>0.4548611111111111</v>
      </c>
      <c r="X24" s="107">
        <v>0.49387731481481484</v>
      </c>
      <c r="Y24" s="265"/>
      <c r="Z24" s="266"/>
      <c r="AA24" s="111">
        <f t="shared" si="9"/>
        <v>-245.3061224489818</v>
      </c>
      <c r="AB24" s="103">
        <f t="shared" si="10"/>
        <v>0.87734693877550907</v>
      </c>
      <c r="AC24" s="294"/>
    </row>
    <row r="25" spans="1:29" ht="15.75" customHeight="1">
      <c r="A25" s="268"/>
      <c r="B25" s="92" t="s">
        <v>161</v>
      </c>
      <c r="C25" s="286" t="s">
        <v>198</v>
      </c>
      <c r="D25" s="286"/>
      <c r="E25" s="93">
        <v>57.3</v>
      </c>
      <c r="F25" s="94">
        <v>814</v>
      </c>
      <c r="G25" s="95">
        <f t="shared" si="11"/>
        <v>46642.2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1755.7819053325411</v>
      </c>
      <c r="N25" s="99">
        <f t="shared" si="5"/>
        <v>67.530073282020808</v>
      </c>
      <c r="O25" s="101">
        <f t="shared" si="6"/>
        <v>0</v>
      </c>
      <c r="P25" s="102">
        <f t="shared" si="7"/>
        <v>-9.3930036410561115</v>
      </c>
      <c r="Q25" s="103">
        <f t="shared" si="8"/>
        <v>0.8778909526662706</v>
      </c>
      <c r="R25" s="273"/>
      <c r="S25" s="1">
        <v>0.49387731481481484</v>
      </c>
      <c r="T25" s="2">
        <v>0.5131944444444444</v>
      </c>
      <c r="U25" s="104">
        <v>56.18333333333338</v>
      </c>
      <c r="V25" s="105">
        <v>27.816666666666563</v>
      </c>
      <c r="W25" s="106"/>
      <c r="X25" s="107"/>
      <c r="Y25" s="265"/>
      <c r="Z25" s="266"/>
      <c r="AA25" s="111">
        <f t="shared" si="9"/>
        <v>-244.2180946674589</v>
      </c>
      <c r="AB25" s="103">
        <f t="shared" si="10"/>
        <v>0.8778909526662706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5249</v>
      </c>
      <c r="G26" s="95">
        <f t="shared" si="11"/>
        <v>312420.48000000004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1780.8312128922817</v>
      </c>
      <c r="N26" s="99">
        <f t="shared" si="5"/>
        <v>71.233248515691272</v>
      </c>
      <c r="O26" s="101">
        <f t="shared" si="6"/>
        <v>0</v>
      </c>
      <c r="P26" s="102">
        <f t="shared" si="7"/>
        <v>-8.7667514843087275</v>
      </c>
      <c r="Q26" s="103">
        <f t="shared" si="8"/>
        <v>0.89041560644614093</v>
      </c>
      <c r="R26" s="273"/>
      <c r="S26" s="1">
        <v>0.51677083333333329</v>
      </c>
      <c r="T26" s="2">
        <v>0.63958333333333328</v>
      </c>
      <c r="U26" s="104">
        <v>5.1500000000000057</v>
      </c>
      <c r="V26" s="105">
        <v>176.85</v>
      </c>
      <c r="W26" s="106"/>
      <c r="X26" s="107"/>
      <c r="Y26" s="265"/>
      <c r="Z26" s="266"/>
      <c r="AA26" s="111">
        <f t="shared" si="9"/>
        <v>-219.16878710771834</v>
      </c>
      <c r="AB26" s="103">
        <f t="shared" si="10"/>
        <v>0.89041560644614082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1766.960421304834</v>
      </c>
      <c r="N38" s="139">
        <f t="shared" ref="N38:N44" si="16">M38/L38</f>
        <v>70.117477035906106</v>
      </c>
      <c r="O38" s="140">
        <f t="shared" ref="O38:O44" si="17">L38-I38</f>
        <v>0</v>
      </c>
      <c r="P38" s="141">
        <f t="shared" ref="P38:P44" si="18">N38-K38</f>
        <v>-9.2476023291732616</v>
      </c>
      <c r="Q38" s="142">
        <f t="shared" ref="Q38:Q44" si="19">N38/K38</f>
        <v>0.88348021065241689</v>
      </c>
      <c r="R38" s="274"/>
      <c r="S38" s="143">
        <f>S22</f>
        <v>0.25</v>
      </c>
      <c r="T38" s="144">
        <f>INDEX(T22:T37,COUNTA(T22:T37))</f>
        <v>0.63958333333333328</v>
      </c>
      <c r="U38" s="145"/>
      <c r="V38" s="156"/>
      <c r="W38" s="135"/>
      <c r="X38" s="139"/>
      <c r="Y38" s="261"/>
      <c r="Z38" s="262"/>
      <c r="AA38" s="157">
        <f t="shared" ref="AA38:AA44" si="20">M38-J38</f>
        <v>-233.03957869516603</v>
      </c>
      <c r="AB38" s="142">
        <f t="shared" ref="AB38:AB44" si="21">M38/J38</f>
        <v>0.883480210652417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173</v>
      </c>
      <c r="D39" s="271"/>
      <c r="E39" s="158">
        <v>47.37</v>
      </c>
      <c r="F39" s="169">
        <v>1638</v>
      </c>
      <c r="G39" s="159">
        <f t="shared" ref="G39:G44" si="22">E39*F39</f>
        <v>77592.06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 t="shared" ref="M39:M44" si="23">F39/V39*60</f>
        <v>1760.2388059701498</v>
      </c>
      <c r="N39" s="163">
        <f t="shared" si="16"/>
        <v>83.820895522388085</v>
      </c>
      <c r="O39" s="165">
        <f t="shared" si="17"/>
        <v>0</v>
      </c>
      <c r="P39" s="166">
        <f t="shared" si="18"/>
        <v>-11.417199715707156</v>
      </c>
      <c r="Q39" s="152">
        <f t="shared" si="19"/>
        <v>0.88011940298507485</v>
      </c>
      <c r="R39" s="272">
        <f>Q55</f>
        <v>0.86728893502031545</v>
      </c>
      <c r="S39" s="167">
        <v>0.25011574074074072</v>
      </c>
      <c r="T39" s="168">
        <v>0.28888888888888886</v>
      </c>
      <c r="U39" s="169"/>
      <c r="V39" s="170">
        <v>55.833333333333321</v>
      </c>
      <c r="W39" s="87"/>
      <c r="X39" s="88"/>
      <c r="Y39" s="275"/>
      <c r="Z39" s="276"/>
      <c r="AA39" s="109">
        <f t="shared" si="20"/>
        <v>-239.76119402985023</v>
      </c>
      <c r="AB39" s="152">
        <f t="shared" si="21"/>
        <v>0.88011940298507485</v>
      </c>
      <c r="AC39" s="352">
        <f>AB55</f>
        <v>0.86728893502031545</v>
      </c>
    </row>
    <row r="40" spans="1:29" ht="15.75" customHeight="1">
      <c r="A40" s="281"/>
      <c r="B40" s="153" t="s">
        <v>161</v>
      </c>
      <c r="C40" s="263" t="s">
        <v>214</v>
      </c>
      <c r="D40" s="264"/>
      <c r="E40" s="93">
        <v>57.3</v>
      </c>
      <c r="F40" s="104">
        <v>1052</v>
      </c>
      <c r="G40" s="95">
        <f t="shared" si="22"/>
        <v>60279.6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 t="shared" si="23"/>
        <v>1760.6694560669491</v>
      </c>
      <c r="N40" s="99">
        <f t="shared" si="16"/>
        <v>88.033472803347451</v>
      </c>
      <c r="O40" s="101">
        <f t="shared" si="17"/>
        <v>0</v>
      </c>
      <c r="P40" s="102">
        <f t="shared" si="18"/>
        <v>-11.966527196652549</v>
      </c>
      <c r="Q40" s="103">
        <f t="shared" si="19"/>
        <v>0.88033472803347446</v>
      </c>
      <c r="R40" s="273"/>
      <c r="S40" s="1">
        <v>0.29385416666666669</v>
      </c>
      <c r="T40" s="2">
        <v>0.31874999999999998</v>
      </c>
      <c r="U40" s="104">
        <v>7.1500000000000785</v>
      </c>
      <c r="V40" s="105">
        <v>35.84999999999993</v>
      </c>
      <c r="W40" s="106"/>
      <c r="X40" s="107"/>
      <c r="Y40" s="265"/>
      <c r="Z40" s="266"/>
      <c r="AA40" s="111">
        <f t="shared" si="20"/>
        <v>-239.33054393305088</v>
      </c>
      <c r="AB40" s="103">
        <f t="shared" si="21"/>
        <v>0.88033472803347457</v>
      </c>
      <c r="AC40" s="294"/>
    </row>
    <row r="41" spans="1:29" ht="15.75" customHeight="1">
      <c r="A41" s="281"/>
      <c r="B41" s="153" t="s">
        <v>164</v>
      </c>
      <c r="C41" s="263" t="s">
        <v>238</v>
      </c>
      <c r="D41" s="264"/>
      <c r="E41" s="93">
        <v>59.36</v>
      </c>
      <c r="F41" s="104">
        <v>2192</v>
      </c>
      <c r="G41" s="95">
        <f t="shared" si="22"/>
        <v>130117.12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 t="shared" si="23"/>
        <v>1760.6425702811243</v>
      </c>
      <c r="N41" s="99">
        <f t="shared" si="16"/>
        <v>88.032128514056211</v>
      </c>
      <c r="O41" s="101">
        <f t="shared" si="17"/>
        <v>0</v>
      </c>
      <c r="P41" s="102">
        <f t="shared" si="18"/>
        <v>-11.967871485943789</v>
      </c>
      <c r="Q41" s="103">
        <f t="shared" si="19"/>
        <v>0.88032128514056207</v>
      </c>
      <c r="R41" s="273"/>
      <c r="S41" s="1">
        <v>0.323125</v>
      </c>
      <c r="T41" s="2">
        <v>0.375</v>
      </c>
      <c r="U41" s="104">
        <v>6.3000000000000256</v>
      </c>
      <c r="V41" s="105">
        <v>74.7</v>
      </c>
      <c r="W41" s="106"/>
      <c r="X41" s="107"/>
      <c r="Y41" s="265"/>
      <c r="Z41" s="266"/>
      <c r="AA41" s="111">
        <f t="shared" si="20"/>
        <v>-239.35742971887566</v>
      </c>
      <c r="AB41" s="103">
        <f t="shared" si="21"/>
        <v>0.88032128514056218</v>
      </c>
      <c r="AC41" s="294"/>
    </row>
    <row r="42" spans="1:29" ht="15.75" customHeight="1">
      <c r="A42" s="281"/>
      <c r="B42" s="153" t="s">
        <v>167</v>
      </c>
      <c r="C42" s="263" t="s">
        <v>251</v>
      </c>
      <c r="D42" s="264"/>
      <c r="E42" s="93">
        <v>54.7</v>
      </c>
      <c r="F42" s="104">
        <v>4015</v>
      </c>
      <c r="G42" s="95">
        <f t="shared" si="22"/>
        <v>219620.5</v>
      </c>
      <c r="H42" s="96">
        <v>2</v>
      </c>
      <c r="I42" s="100">
        <v>25</v>
      </c>
      <c r="J42" s="98">
        <v>1800</v>
      </c>
      <c r="K42" s="99">
        <f t="shared" si="12"/>
        <v>72</v>
      </c>
      <c r="L42" s="100">
        <v>25</v>
      </c>
      <c r="M42" s="98">
        <f t="shared" si="23"/>
        <v>1507.1949947862363</v>
      </c>
      <c r="N42" s="99">
        <f t="shared" si="16"/>
        <v>60.287799791449451</v>
      </c>
      <c r="O42" s="101">
        <f t="shared" si="17"/>
        <v>0</v>
      </c>
      <c r="P42" s="102">
        <f t="shared" si="18"/>
        <v>-11.712200208550549</v>
      </c>
      <c r="Q42" s="103">
        <f t="shared" si="19"/>
        <v>0.83733055265902012</v>
      </c>
      <c r="R42" s="273"/>
      <c r="S42" s="1">
        <v>0.37858796296296299</v>
      </c>
      <c r="T42" s="2">
        <v>0.48958333333333331</v>
      </c>
      <c r="U42" s="104">
        <v>5.1666666666667016</v>
      </c>
      <c r="V42" s="105">
        <v>159.83333333333326</v>
      </c>
      <c r="W42" s="106">
        <v>0.48958333333333331</v>
      </c>
      <c r="X42" s="107">
        <v>0.53263888888888877</v>
      </c>
      <c r="Y42" s="265"/>
      <c r="Z42" s="266"/>
      <c r="AA42" s="111">
        <f t="shared" si="20"/>
        <v>-292.80500521376371</v>
      </c>
      <c r="AB42" s="103">
        <f t="shared" si="21"/>
        <v>0.83733055265902012</v>
      </c>
      <c r="AC42" s="294"/>
    </row>
    <row r="43" spans="1:29" ht="15.75" customHeight="1">
      <c r="A43" s="282"/>
      <c r="B43" s="153" t="s">
        <v>161</v>
      </c>
      <c r="C43" s="263" t="s">
        <v>201</v>
      </c>
      <c r="D43" s="264"/>
      <c r="E43" s="93">
        <v>56.43</v>
      </c>
      <c r="F43" s="104">
        <v>2450</v>
      </c>
      <c r="G43" s="95">
        <f t="shared" si="22"/>
        <v>138253.5</v>
      </c>
      <c r="H43" s="113"/>
      <c r="I43" s="114">
        <v>22</v>
      </c>
      <c r="J43" s="98">
        <v>2000</v>
      </c>
      <c r="K43" s="99">
        <f t="shared" si="12"/>
        <v>90.909090909090907</v>
      </c>
      <c r="L43" s="114">
        <v>22</v>
      </c>
      <c r="M43" s="98">
        <f t="shared" si="23"/>
        <v>1764.352870574111</v>
      </c>
      <c r="N43" s="99">
        <f t="shared" si="16"/>
        <v>80.19785775336868</v>
      </c>
      <c r="O43" s="101">
        <f t="shared" si="17"/>
        <v>0</v>
      </c>
      <c r="P43" s="102">
        <f t="shared" si="18"/>
        <v>-10.711233155722226</v>
      </c>
      <c r="Q43" s="103">
        <f t="shared" si="19"/>
        <v>0.88217643528705547</v>
      </c>
      <c r="R43" s="273"/>
      <c r="S43" s="1">
        <v>0.53263888888888877</v>
      </c>
      <c r="T43" s="2">
        <v>0.59049768518518519</v>
      </c>
      <c r="U43" s="104">
        <v>61.999999999999858</v>
      </c>
      <c r="V43" s="105">
        <v>83.316666666666848</v>
      </c>
      <c r="W43" s="106"/>
      <c r="X43" s="107"/>
      <c r="Y43" s="265"/>
      <c r="Z43" s="266"/>
      <c r="AA43" s="111">
        <f t="shared" si="20"/>
        <v>-235.64712942588903</v>
      </c>
      <c r="AB43" s="103">
        <f t="shared" si="21"/>
        <v>0.88217643528705547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54.7</v>
      </c>
      <c r="F44" s="104">
        <v>5006</v>
      </c>
      <c r="G44" s="115">
        <f t="shared" si="22"/>
        <v>273828.2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1507.4529485570879</v>
      </c>
      <c r="N44" s="99">
        <f t="shared" si="16"/>
        <v>60.298117942283518</v>
      </c>
      <c r="O44" s="101">
        <f t="shared" si="17"/>
        <v>0</v>
      </c>
      <c r="P44" s="102">
        <f t="shared" si="18"/>
        <v>-11.701882057716482</v>
      </c>
      <c r="Q44" s="103">
        <f t="shared" si="19"/>
        <v>0.83747386030949333</v>
      </c>
      <c r="R44" s="273"/>
      <c r="S44" s="1">
        <v>0.59513888888888877</v>
      </c>
      <c r="T44" s="2">
        <v>0.73350694444444442</v>
      </c>
      <c r="U44" s="104">
        <v>6.6833333333331524</v>
      </c>
      <c r="V44" s="105">
        <v>199.25000000000014</v>
      </c>
      <c r="W44" s="106"/>
      <c r="X44" s="107"/>
      <c r="Y44" s="265"/>
      <c r="Z44" s="266"/>
      <c r="AA44" s="111">
        <f t="shared" si="20"/>
        <v>-292.54705144291211</v>
      </c>
      <c r="AB44" s="103">
        <f t="shared" si="21"/>
        <v>0.83747386030949322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1676.7586077059432</v>
      </c>
      <c r="N55" s="139">
        <f>M55/L55</f>
        <v>75.643245460418484</v>
      </c>
      <c r="O55" s="140">
        <f>L55-I55</f>
        <v>0</v>
      </c>
      <c r="P55" s="141">
        <f>N55-K55</f>
        <v>-11.574799652363467</v>
      </c>
      <c r="Q55" s="142">
        <f>N55/K55</f>
        <v>0.86728893502031545</v>
      </c>
      <c r="R55" s="274"/>
      <c r="S55" s="143">
        <f>S39</f>
        <v>0.25011574074074072</v>
      </c>
      <c r="T55" s="144">
        <f>INDEX(T39:T54,COUNTA(T39:T54))</f>
        <v>0.73350694444444442</v>
      </c>
      <c r="U55" s="145"/>
      <c r="V55" s="156"/>
      <c r="W55" s="188"/>
      <c r="X55" s="189"/>
      <c r="Y55" s="261"/>
      <c r="Z55" s="262"/>
      <c r="AA55" s="157">
        <f>M55-J55</f>
        <v>-256.57472562739008</v>
      </c>
      <c r="AB55" s="142">
        <f>M55/J55</f>
        <v>0.86728893502031545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2093</v>
      </c>
      <c r="G56" s="159">
        <f t="shared" ref="G56:G59" si="27">E56*F56</f>
        <v>124198.62000000001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1762.9386991109031</v>
      </c>
      <c r="N56" s="163">
        <f>M56/L56</f>
        <v>73.455779129620964</v>
      </c>
      <c r="O56" s="165">
        <f>L56-I56</f>
        <v>0</v>
      </c>
      <c r="P56" s="166">
        <f>N56-K56</f>
        <v>-9.8775542037123643</v>
      </c>
      <c r="Q56" s="152">
        <f>N56/K56</f>
        <v>0.88146934955545164</v>
      </c>
      <c r="R56" s="272">
        <f>Q72</f>
        <v>0.88265566884814162</v>
      </c>
      <c r="S56" s="167">
        <v>0.25</v>
      </c>
      <c r="T56" s="168">
        <v>0.29946759259259259</v>
      </c>
      <c r="U56" s="169"/>
      <c r="V56" s="170">
        <v>71.233333333333334</v>
      </c>
      <c r="W56" s="168"/>
      <c r="X56" s="171"/>
      <c r="Y56" s="275"/>
      <c r="Z56" s="276"/>
      <c r="AA56" s="109">
        <f>M56-J56</f>
        <v>-237.06130088909686</v>
      </c>
      <c r="AB56" s="152">
        <f>M56/J56</f>
        <v>0.88146934955545153</v>
      </c>
      <c r="AC56" s="277">
        <f>AB72</f>
        <v>0.88265566884814162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3610</v>
      </c>
      <c r="G57" s="95">
        <f t="shared" si="27"/>
        <v>211798.7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1772.2623755625252</v>
      </c>
      <c r="N57" s="99">
        <f>M57/L57</f>
        <v>73.844265648438551</v>
      </c>
      <c r="O57" s="101">
        <f>L57-I57</f>
        <v>0</v>
      </c>
      <c r="P57" s="102">
        <f>N57-K57</f>
        <v>-9.4890676848947777</v>
      </c>
      <c r="Q57" s="103">
        <f>N57/K57</f>
        <v>0.88613118778126265</v>
      </c>
      <c r="R57" s="273"/>
      <c r="S57" s="1">
        <v>0.30416666666666664</v>
      </c>
      <c r="T57" s="2">
        <v>0.38903935185185184</v>
      </c>
      <c r="U57" s="104">
        <v>6.766666666666632</v>
      </c>
      <c r="V57" s="105">
        <v>122.2166666666667</v>
      </c>
      <c r="W57" s="106"/>
      <c r="X57" s="107"/>
      <c r="Y57" s="265"/>
      <c r="Z57" s="266"/>
      <c r="AA57" s="111">
        <f>M57-J57</f>
        <v>-227.73762443747478</v>
      </c>
      <c r="AB57" s="103">
        <f>M57/J57</f>
        <v>0.88613118778126265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2964</v>
      </c>
      <c r="G58" s="95">
        <f t="shared" si="27"/>
        <v>212074.19999999998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1761.9550858652576</v>
      </c>
      <c r="N58" s="99">
        <f>M58/L58</f>
        <v>73.414795244385729</v>
      </c>
      <c r="O58" s="101">
        <f>L58-I58</f>
        <v>0</v>
      </c>
      <c r="P58" s="102">
        <f>N58-K58</f>
        <v>-9.9185380889475994</v>
      </c>
      <c r="Q58" s="103">
        <f>N58/K58</f>
        <v>0.88097754293262875</v>
      </c>
      <c r="R58" s="273"/>
      <c r="S58" s="1">
        <v>0.39379629629629631</v>
      </c>
      <c r="T58" s="2">
        <v>0.46388888888888891</v>
      </c>
      <c r="U58" s="104">
        <v>6.8500000000000316</v>
      </c>
      <c r="V58" s="105">
        <v>100.93333333333334</v>
      </c>
      <c r="W58" s="106">
        <v>0.46388888888888891</v>
      </c>
      <c r="X58" s="107">
        <v>0.50290509259259264</v>
      </c>
      <c r="Y58" s="265"/>
      <c r="Z58" s="266"/>
      <c r="AA58" s="111">
        <f>M58-J58</f>
        <v>-238.04491413474238</v>
      </c>
      <c r="AB58" s="103">
        <f>M58/J58</f>
        <v>0.88097754293262875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3758</v>
      </c>
      <c r="G59" s="95">
        <f t="shared" si="27"/>
        <v>223751.32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1764.0891902464475</v>
      </c>
      <c r="N59" s="99">
        <f>M59/L59</f>
        <v>76.699530010715108</v>
      </c>
      <c r="O59" s="101">
        <f>L59-I59</f>
        <v>0</v>
      </c>
      <c r="P59" s="102">
        <f>N59-K59</f>
        <v>-10.256991728415329</v>
      </c>
      <c r="Q59" s="103">
        <f>N59/K59</f>
        <v>0.88204459512322375</v>
      </c>
      <c r="R59" s="273"/>
      <c r="S59" s="1">
        <v>0.50290509259259264</v>
      </c>
      <c r="T59" s="2">
        <v>0.59166666666666667</v>
      </c>
      <c r="U59" s="104">
        <v>56.18333333333338</v>
      </c>
      <c r="V59" s="105">
        <v>127.81666666666661</v>
      </c>
      <c r="W59" s="106"/>
      <c r="X59" s="107"/>
      <c r="Y59" s="265"/>
      <c r="Z59" s="266"/>
      <c r="AA59" s="111">
        <f>M59-J59</f>
        <v>-235.91080975355248</v>
      </c>
      <c r="AB59" s="103">
        <f>M59/J59</f>
        <v>0.88204459512322375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1765.3113376962833</v>
      </c>
      <c r="N72" s="139">
        <f t="shared" ref="N72:N78" si="31">M72/L72</f>
        <v>74.328898429317192</v>
      </c>
      <c r="O72" s="140">
        <f t="shared" ref="O72:O78" si="32">L72-I72</f>
        <v>0</v>
      </c>
      <c r="P72" s="141">
        <f t="shared" ref="P72:P78" si="33">N72-K72</f>
        <v>-9.8816278864722875</v>
      </c>
      <c r="Q72" s="142">
        <f t="shared" ref="Q72:Q78" si="34">N72/K72</f>
        <v>0.88265566884814162</v>
      </c>
      <c r="R72" s="274"/>
      <c r="S72" s="143">
        <f>S56</f>
        <v>0.25</v>
      </c>
      <c r="T72" s="144">
        <f>INDEX(T56:T71,COUNTA(T56:T71))</f>
        <v>0.59166666666666667</v>
      </c>
      <c r="U72" s="145"/>
      <c r="V72" s="156"/>
      <c r="W72" s="135"/>
      <c r="X72" s="139"/>
      <c r="Y72" s="261"/>
      <c r="Z72" s="262"/>
      <c r="AA72" s="157">
        <f t="shared" ref="AA72:AA78" si="35">M72-J72</f>
        <v>-234.68866230371668</v>
      </c>
      <c r="AB72" s="142">
        <f t="shared" ref="AB72:AB78" si="36">M72/J72</f>
        <v>0.88265566884814162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6052</v>
      </c>
      <c r="G73" s="159">
        <f t="shared" ref="G73:G78" si="37">E73*F73</f>
        <v>229976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3245.5236109042162</v>
      </c>
      <c r="N73" s="163">
        <f t="shared" si="31"/>
        <v>154.54874337639126</v>
      </c>
      <c r="O73" s="165">
        <f t="shared" si="32"/>
        <v>0</v>
      </c>
      <c r="P73" s="166">
        <f t="shared" si="33"/>
        <v>-16.879828052180159</v>
      </c>
      <c r="Q73" s="152">
        <f t="shared" si="34"/>
        <v>0.90153433636228242</v>
      </c>
      <c r="R73" s="272">
        <f>Q89</f>
        <v>0.88175665075886844</v>
      </c>
      <c r="S73" s="167">
        <v>0.16674768518518518</v>
      </c>
      <c r="T73" s="168">
        <v>0.24444444444444444</v>
      </c>
      <c r="U73" s="169"/>
      <c r="V73" s="170">
        <v>111.88333333333333</v>
      </c>
      <c r="W73" s="168"/>
      <c r="X73" s="171"/>
      <c r="Y73" s="275"/>
      <c r="Z73" s="276"/>
      <c r="AA73" s="109">
        <f t="shared" si="35"/>
        <v>-354.47638909578382</v>
      </c>
      <c r="AB73" s="152">
        <f t="shared" si="36"/>
        <v>0.90153433636228231</v>
      </c>
      <c r="AC73" s="277">
        <f>AB89</f>
        <v>0.88175665075886855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4346</v>
      </c>
      <c r="G74" s="95">
        <f t="shared" si="37"/>
        <v>167885.98</v>
      </c>
      <c r="H74" s="96"/>
      <c r="I74" s="97">
        <v>20</v>
      </c>
      <c r="J74" s="98">
        <v>3600</v>
      </c>
      <c r="K74" s="99">
        <f t="shared" ref="K74:K110" si="39">J74/I74</f>
        <v>180</v>
      </c>
      <c r="L74" s="100">
        <v>20</v>
      </c>
      <c r="M74" s="98">
        <f t="shared" si="38"/>
        <v>3240.5965202982616</v>
      </c>
      <c r="N74" s="99">
        <f t="shared" si="31"/>
        <v>162.02982601491308</v>
      </c>
      <c r="O74" s="101">
        <f t="shared" si="32"/>
        <v>0</v>
      </c>
      <c r="P74" s="102">
        <f t="shared" si="33"/>
        <v>-17.970173985086916</v>
      </c>
      <c r="Q74" s="103">
        <f t="shared" si="34"/>
        <v>0.90016570008285046</v>
      </c>
      <c r="R74" s="273"/>
      <c r="S74" s="1">
        <v>0.24791666666666667</v>
      </c>
      <c r="T74" s="2">
        <v>0.30379629629629629</v>
      </c>
      <c r="U74" s="104">
        <v>5.0000000000000222</v>
      </c>
      <c r="V74" s="105">
        <v>80.46666666666664</v>
      </c>
      <c r="W74" s="106"/>
      <c r="X74" s="107"/>
      <c r="Y74" s="265"/>
      <c r="Z74" s="266"/>
      <c r="AA74" s="111">
        <f t="shared" si="35"/>
        <v>-359.40347970173843</v>
      </c>
      <c r="AB74" s="103">
        <f t="shared" si="36"/>
        <v>0.90016570008285046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3771</v>
      </c>
      <c r="G75" s="95">
        <f t="shared" si="37"/>
        <v>117919.17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3102.2851919561235</v>
      </c>
      <c r="N75" s="99">
        <f t="shared" si="31"/>
        <v>163.2781679976907</v>
      </c>
      <c r="O75" s="101">
        <f t="shared" si="32"/>
        <v>0</v>
      </c>
      <c r="P75" s="102">
        <f t="shared" si="33"/>
        <v>-26.195516212835628</v>
      </c>
      <c r="Q75" s="103">
        <f t="shared" si="34"/>
        <v>0.8617458866544786</v>
      </c>
      <c r="R75" s="273"/>
      <c r="S75" s="1">
        <v>0.30768518518518517</v>
      </c>
      <c r="T75" s="2">
        <v>0.35833333333333334</v>
      </c>
      <c r="U75" s="104">
        <v>5.5999999999999961</v>
      </c>
      <c r="V75" s="105">
        <v>72.933333333333351</v>
      </c>
      <c r="W75" s="106"/>
      <c r="X75" s="107"/>
      <c r="Y75" s="265"/>
      <c r="Z75" s="266"/>
      <c r="AA75" s="111">
        <f t="shared" si="35"/>
        <v>-497.71480804387647</v>
      </c>
      <c r="AB75" s="103">
        <f t="shared" si="36"/>
        <v>0.86174588665447871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5351</v>
      </c>
      <c r="G76" s="95">
        <f t="shared" si="37"/>
        <v>203016.94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3106.0303128023211</v>
      </c>
      <c r="N76" s="99">
        <f t="shared" si="31"/>
        <v>147.9062053715391</v>
      </c>
      <c r="O76" s="101">
        <f t="shared" si="32"/>
        <v>0</v>
      </c>
      <c r="P76" s="102">
        <f t="shared" si="33"/>
        <v>-23.522366057032315</v>
      </c>
      <c r="Q76" s="103">
        <f t="shared" si="34"/>
        <v>0.86278619800064482</v>
      </c>
      <c r="R76" s="273"/>
      <c r="S76" s="1">
        <v>0.3611111111111111</v>
      </c>
      <c r="T76" s="2">
        <v>0.43289351851851854</v>
      </c>
      <c r="U76" s="104">
        <v>3.9999999999999858</v>
      </c>
      <c r="V76" s="105">
        <v>103.3666666666667</v>
      </c>
      <c r="W76" s="106">
        <v>0.43289351851851854</v>
      </c>
      <c r="X76" s="107">
        <v>0.47152777777777777</v>
      </c>
      <c r="Y76" s="265"/>
      <c r="Z76" s="266"/>
      <c r="AA76" s="191">
        <f t="shared" si="35"/>
        <v>-493.96968719767892</v>
      </c>
      <c r="AB76" s="192">
        <f t="shared" si="36"/>
        <v>0.86278619800064471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1033</v>
      </c>
      <c r="G77" s="95">
        <f t="shared" si="37"/>
        <v>47166.78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1587.1959026888594</v>
      </c>
      <c r="N77" s="99">
        <f t="shared" si="31"/>
        <v>79.359795134442976</v>
      </c>
      <c r="O77" s="101">
        <f t="shared" si="32"/>
        <v>0</v>
      </c>
      <c r="P77" s="102">
        <f t="shared" si="33"/>
        <v>-10.640204865557024</v>
      </c>
      <c r="Q77" s="103">
        <f t="shared" si="34"/>
        <v>0.8817755014938109</v>
      </c>
      <c r="R77" s="273"/>
      <c r="S77" s="1">
        <v>0.47152777777777777</v>
      </c>
      <c r="T77" s="2">
        <v>0.49864583333333334</v>
      </c>
      <c r="U77" s="104">
        <v>55.63333333333329</v>
      </c>
      <c r="V77" s="105">
        <v>39.050000000000026</v>
      </c>
      <c r="W77" s="106"/>
      <c r="X77" s="107"/>
      <c r="Y77" s="265"/>
      <c r="Z77" s="266"/>
      <c r="AA77" s="191">
        <f t="shared" si="35"/>
        <v>-212.80409731114059</v>
      </c>
      <c r="AB77" s="192">
        <f t="shared" si="36"/>
        <v>0.88177550149381079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2241</v>
      </c>
      <c r="G78" s="115">
        <f t="shared" si="37"/>
        <v>129372.93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1589.9881750098532</v>
      </c>
      <c r="N78" s="99">
        <f t="shared" si="31"/>
        <v>72.272189773175143</v>
      </c>
      <c r="O78" s="101">
        <f t="shared" si="32"/>
        <v>0</v>
      </c>
      <c r="P78" s="102">
        <f t="shared" si="33"/>
        <v>-9.5459920450066704</v>
      </c>
      <c r="Q78" s="103">
        <f t="shared" si="34"/>
        <v>0.88332676389436293</v>
      </c>
      <c r="R78" s="273"/>
      <c r="S78" s="1">
        <v>0.50377314814814811</v>
      </c>
      <c r="T78" s="2">
        <v>0.5625</v>
      </c>
      <c r="U78" s="104">
        <v>7.3833333333332618</v>
      </c>
      <c r="V78" s="105">
        <v>84.56666666666672</v>
      </c>
      <c r="W78" s="106"/>
      <c r="X78" s="107"/>
      <c r="Y78" s="265"/>
      <c r="Z78" s="266"/>
      <c r="AA78" s="191">
        <f t="shared" si="35"/>
        <v>-210.01182499014681</v>
      </c>
      <c r="AB78" s="192">
        <f t="shared" si="36"/>
        <v>0.88332676389436293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2645.2699522766056</v>
      </c>
      <c r="N89" s="139">
        <f t="shared" ref="N89:N94" si="43">M89/L89</f>
        <v>129.03755864763929</v>
      </c>
      <c r="O89" s="140">
        <f t="shared" ref="O89:O94" si="44">L89-I89</f>
        <v>0</v>
      </c>
      <c r="P89" s="141">
        <f t="shared" ref="P89:P94" si="45">N89-K89</f>
        <v>-17.303904766994862</v>
      </c>
      <c r="Q89" s="142">
        <f t="shared" ref="Q89:Q94" si="46">N89/K89</f>
        <v>0.88175665075886844</v>
      </c>
      <c r="R89" s="274"/>
      <c r="S89" s="143">
        <f>S73</f>
        <v>0.16674768518518518</v>
      </c>
      <c r="T89" s="144">
        <f>INDEX(T73:T88,COUNTA(T73:T88))</f>
        <v>0.5625</v>
      </c>
      <c r="U89" s="145"/>
      <c r="V89" s="156"/>
      <c r="W89" s="135"/>
      <c r="X89" s="139"/>
      <c r="Y89" s="261"/>
      <c r="Z89" s="262"/>
      <c r="AA89" s="157">
        <f t="shared" ref="AA89:AA94" si="47">M89-J89</f>
        <v>-354.73004772339436</v>
      </c>
      <c r="AB89" s="142">
        <f t="shared" ref="AB89:AB94" si="48">M89/J89</f>
        <v>0.88175665075886855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1733</v>
      </c>
      <c r="G90" s="159">
        <f t="shared" ref="G90:G94" si="49">E90*F90</f>
        <v>59320.59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2604.9269311064727</v>
      </c>
      <c r="N90" s="163">
        <f t="shared" si="43"/>
        <v>162.80793319415454</v>
      </c>
      <c r="O90" s="165">
        <f t="shared" si="44"/>
        <v>0</v>
      </c>
      <c r="P90" s="166">
        <f t="shared" si="45"/>
        <v>-24.692066805845457</v>
      </c>
      <c r="Q90" s="152">
        <f t="shared" si="46"/>
        <v>0.86830897703549093</v>
      </c>
      <c r="R90" s="272">
        <f>Q106</f>
        <v>0.87408856305619387</v>
      </c>
      <c r="S90" s="167">
        <v>0.16672453703703705</v>
      </c>
      <c r="T90" s="168">
        <v>0.19444444444444445</v>
      </c>
      <c r="U90" s="169"/>
      <c r="V90" s="170">
        <v>39.916666666666657</v>
      </c>
      <c r="W90" s="173"/>
      <c r="X90" s="151"/>
      <c r="Y90" s="275"/>
      <c r="Z90" s="276"/>
      <c r="AA90" s="109">
        <f t="shared" si="47"/>
        <v>-395.07306889352731</v>
      </c>
      <c r="AB90" s="152">
        <f t="shared" si="48"/>
        <v>0.86830897703549093</v>
      </c>
      <c r="AC90" s="277">
        <f>AB106</f>
        <v>0.87408856305619387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1501</v>
      </c>
      <c r="G91" s="95">
        <f t="shared" si="49"/>
        <v>52189.770000000004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2605.4001928640287</v>
      </c>
      <c r="N91" s="99">
        <f t="shared" si="43"/>
        <v>236.85456298763896</v>
      </c>
      <c r="O91" s="101">
        <f t="shared" si="44"/>
        <v>0</v>
      </c>
      <c r="P91" s="102">
        <f t="shared" si="45"/>
        <v>-35.872709739633791</v>
      </c>
      <c r="Q91" s="103">
        <f t="shared" si="46"/>
        <v>0.86846673095467608</v>
      </c>
      <c r="R91" s="273"/>
      <c r="S91" s="1">
        <v>0.19891203703703703</v>
      </c>
      <c r="T91" s="2">
        <v>0.22291666666666668</v>
      </c>
      <c r="U91" s="104">
        <v>6.4333333333333131</v>
      </c>
      <c r="V91" s="105">
        <v>34.566666666666698</v>
      </c>
      <c r="W91" s="106"/>
      <c r="X91" s="107"/>
      <c r="Y91" s="265"/>
      <c r="Z91" s="266"/>
      <c r="AA91" s="111">
        <f t="shared" si="47"/>
        <v>-394.59980713597133</v>
      </c>
      <c r="AB91" s="103">
        <f t="shared" si="48"/>
        <v>0.86846673095467619</v>
      </c>
      <c r="AC91" s="278"/>
    </row>
    <row r="92" spans="1:29" ht="15.75" customHeight="1">
      <c r="A92" s="268"/>
      <c r="B92" s="92" t="s">
        <v>158</v>
      </c>
      <c r="C92" s="263" t="s">
        <v>220</v>
      </c>
      <c r="D92" s="264"/>
      <c r="E92" s="93">
        <v>42.93</v>
      </c>
      <c r="F92" s="94">
        <v>1704</v>
      </c>
      <c r="G92" s="95">
        <f t="shared" si="49"/>
        <v>73152.72</v>
      </c>
      <c r="H92" s="113"/>
      <c r="I92" s="97">
        <v>15</v>
      </c>
      <c r="J92" s="98">
        <v>3600</v>
      </c>
      <c r="K92" s="99">
        <f t="shared" si="39"/>
        <v>240</v>
      </c>
      <c r="L92" s="114">
        <v>15</v>
      </c>
      <c r="M92" s="98">
        <f>F92/V92*60</f>
        <v>3096.617869762747</v>
      </c>
      <c r="N92" s="99">
        <f t="shared" si="43"/>
        <v>206.44119131751646</v>
      </c>
      <c r="O92" s="101">
        <f t="shared" si="44"/>
        <v>0</v>
      </c>
      <c r="P92" s="102">
        <f t="shared" si="45"/>
        <v>-33.558808682483544</v>
      </c>
      <c r="Q92" s="103">
        <f t="shared" si="46"/>
        <v>0.86017163048965195</v>
      </c>
      <c r="R92" s="273"/>
      <c r="S92" s="1">
        <v>0.31805555555555554</v>
      </c>
      <c r="T92" s="2">
        <v>0.34098379629629627</v>
      </c>
      <c r="U92" s="104">
        <v>7.9999999999999716</v>
      </c>
      <c r="V92" s="105">
        <v>33.016666666666659</v>
      </c>
      <c r="W92" s="106"/>
      <c r="X92" s="107"/>
      <c r="Y92" s="265"/>
      <c r="Z92" s="266"/>
      <c r="AA92" s="111">
        <f t="shared" si="47"/>
        <v>-503.38213023725302</v>
      </c>
      <c r="AB92" s="103">
        <f t="shared" si="48"/>
        <v>0.86017163048965195</v>
      </c>
      <c r="AC92" s="278"/>
    </row>
    <row r="93" spans="1:29" ht="15.75" customHeight="1">
      <c r="A93" s="268"/>
      <c r="B93" s="92" t="s">
        <v>158</v>
      </c>
      <c r="C93" s="263" t="s">
        <v>183</v>
      </c>
      <c r="D93" s="264"/>
      <c r="E93" s="93">
        <v>35.83</v>
      </c>
      <c r="F93" s="94">
        <v>5981</v>
      </c>
      <c r="G93" s="115">
        <f t="shared" si="49"/>
        <v>214299.22999999998</v>
      </c>
      <c r="H93" s="116"/>
      <c r="I93" s="97">
        <v>12</v>
      </c>
      <c r="J93" s="98">
        <v>3273</v>
      </c>
      <c r="K93" s="99">
        <f t="shared" si="39"/>
        <v>272.75</v>
      </c>
      <c r="L93" s="100">
        <v>12</v>
      </c>
      <c r="M93" s="98">
        <f>F93/V93*60</f>
        <v>2904.9649217485153</v>
      </c>
      <c r="N93" s="99">
        <f t="shared" si="43"/>
        <v>242.08041014570961</v>
      </c>
      <c r="O93" s="101">
        <f t="shared" si="44"/>
        <v>0</v>
      </c>
      <c r="P93" s="102">
        <f t="shared" si="45"/>
        <v>-30.669589854290393</v>
      </c>
      <c r="Q93" s="103">
        <f t="shared" si="46"/>
        <v>0.88755420768362825</v>
      </c>
      <c r="R93" s="273"/>
      <c r="S93" s="1">
        <v>0.34476851851851853</v>
      </c>
      <c r="T93" s="2">
        <v>0.43055555555555558</v>
      </c>
      <c r="U93" s="104">
        <v>5.4500000000000526</v>
      </c>
      <c r="V93" s="105">
        <v>123.53333333333336</v>
      </c>
      <c r="W93" s="106">
        <v>0.43055555555555558</v>
      </c>
      <c r="X93" s="107">
        <v>0.47152777777777766</v>
      </c>
      <c r="Y93" s="265"/>
      <c r="Z93" s="266"/>
      <c r="AA93" s="111">
        <f t="shared" si="47"/>
        <v>-368.03507825148472</v>
      </c>
      <c r="AB93" s="103">
        <f t="shared" si="48"/>
        <v>0.88755420768362825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4230</v>
      </c>
      <c r="G94" s="115">
        <f t="shared" si="49"/>
        <v>154014.29999999999</v>
      </c>
      <c r="H94" s="119"/>
      <c r="I94" s="97">
        <v>11</v>
      </c>
      <c r="J94" s="98">
        <v>3273</v>
      </c>
      <c r="K94" s="99">
        <f t="shared" si="39"/>
        <v>297.54545454545456</v>
      </c>
      <c r="L94" s="114">
        <v>11</v>
      </c>
      <c r="M94" s="98">
        <f>F94/V94*60</f>
        <v>2901.1240236235426</v>
      </c>
      <c r="N94" s="99">
        <f t="shared" si="43"/>
        <v>263.73854760214022</v>
      </c>
      <c r="O94" s="120">
        <f t="shared" si="44"/>
        <v>0</v>
      </c>
      <c r="P94" s="121">
        <f t="shared" si="45"/>
        <v>-33.806906943314345</v>
      </c>
      <c r="Q94" s="122">
        <f t="shared" si="46"/>
        <v>0.88638069771571715</v>
      </c>
      <c r="R94" s="273"/>
      <c r="S94" s="1">
        <v>0.47152777777777766</v>
      </c>
      <c r="T94" s="2">
        <v>0.53228009259259257</v>
      </c>
      <c r="U94" s="104">
        <v>58.999999999999787</v>
      </c>
      <c r="V94" s="105">
        <v>87.483333333333476</v>
      </c>
      <c r="W94" s="106"/>
      <c r="X94" s="107"/>
      <c r="Y94" s="265"/>
      <c r="Z94" s="266"/>
      <c r="AA94" s="111">
        <f t="shared" si="47"/>
        <v>-371.8759763764574</v>
      </c>
      <c r="AB94" s="103">
        <f t="shared" si="48"/>
        <v>0.88638069771571726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24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</v>
      </c>
      <c r="M106" s="138">
        <f t="shared" si="52"/>
        <v>2822.6067878210611</v>
      </c>
      <c r="N106" s="139">
        <f>M106/L106</f>
        <v>217.12359906315854</v>
      </c>
      <c r="O106" s="140">
        <f>L106-I106</f>
        <v>0</v>
      </c>
      <c r="P106" s="141">
        <f>N106-K106</f>
        <v>-31.276400936841441</v>
      </c>
      <c r="Q106" s="142">
        <f>N106/K106</f>
        <v>0.87408856305619387</v>
      </c>
      <c r="R106" s="274"/>
      <c r="S106" s="143">
        <f>S90</f>
        <v>0.16672453703703705</v>
      </c>
      <c r="T106" s="144">
        <f>INDEX(T90:T105,COUNTA(T90:T105))</f>
        <v>0.53228009259259257</v>
      </c>
      <c r="U106" s="145"/>
      <c r="V106" s="156"/>
      <c r="W106" s="135"/>
      <c r="X106" s="139"/>
      <c r="Y106" s="261"/>
      <c r="Z106" s="262"/>
      <c r="AA106" s="157">
        <f>M106-J106</f>
        <v>-406.59321217893876</v>
      </c>
      <c r="AB106" s="142">
        <f>M106/J106</f>
        <v>0.87408856305619387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855</v>
      </c>
      <c r="G107" s="159">
        <f t="shared" ref="G107:G110" si="53">E107*F107</f>
        <v>22768.649999999998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2868.5927306617004</v>
      </c>
      <c r="N107" s="163">
        <f>M107/L107</f>
        <v>478.09878844361674</v>
      </c>
      <c r="O107" s="165">
        <f>L107-I107</f>
        <v>0</v>
      </c>
      <c r="P107" s="166">
        <f>N107-K107</f>
        <v>-67.401211556383259</v>
      </c>
      <c r="Q107" s="152">
        <f>N107/K107</f>
        <v>0.87644140869590603</v>
      </c>
      <c r="R107" s="272">
        <f>Q123</f>
        <v>0.89867074869608943</v>
      </c>
      <c r="S107" s="193">
        <v>0.41258101851851853</v>
      </c>
      <c r="T107" s="194">
        <v>0.42499999999999999</v>
      </c>
      <c r="U107" s="169"/>
      <c r="V107" s="170">
        <v>17.883333333333304</v>
      </c>
      <c r="W107" s="168"/>
      <c r="X107" s="171"/>
      <c r="Y107" s="275"/>
      <c r="Z107" s="276"/>
      <c r="AA107" s="109">
        <f>M107-J107</f>
        <v>-404.40726933829956</v>
      </c>
      <c r="AB107" s="152">
        <f>M107/J107</f>
        <v>0.87644140869590603</v>
      </c>
      <c r="AC107" s="277">
        <f>AB123</f>
        <v>0.89867074869608943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748</v>
      </c>
      <c r="G108" s="95">
        <f t="shared" si="53"/>
        <v>15042.279999999999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3256.1064087061741</v>
      </c>
      <c r="N108" s="99">
        <f>M108/L108</f>
        <v>542.68440145102898</v>
      </c>
      <c r="O108" s="101">
        <f>L108-I108</f>
        <v>0</v>
      </c>
      <c r="P108" s="102">
        <f>N108-K108</f>
        <v>-57.315598548971025</v>
      </c>
      <c r="Q108" s="103">
        <f>N108/K108</f>
        <v>0.90447400241838161</v>
      </c>
      <c r="R108" s="273"/>
      <c r="S108" s="1">
        <v>0.43001157407407409</v>
      </c>
      <c r="T108" s="2">
        <v>0.43958333333333333</v>
      </c>
      <c r="U108" s="104">
        <v>7.2166666666667023</v>
      </c>
      <c r="V108" s="105">
        <v>13.783333333333303</v>
      </c>
      <c r="W108" s="106"/>
      <c r="X108" s="113"/>
      <c r="Y108" s="265"/>
      <c r="Z108" s="266"/>
      <c r="AA108" s="111">
        <f>M108-J108</f>
        <v>-343.89359129382592</v>
      </c>
      <c r="AB108" s="103">
        <f>M108/J108</f>
        <v>0.90447400241838172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2000</v>
      </c>
      <c r="G109" s="95">
        <f t="shared" si="53"/>
        <v>49460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3262.3470774807456</v>
      </c>
      <c r="N109" s="99">
        <f>M109/L109</f>
        <v>543.7245129134576</v>
      </c>
      <c r="O109" s="101">
        <f>L109-I109</f>
        <v>0</v>
      </c>
      <c r="P109" s="102">
        <f>N109-K109</f>
        <v>-56.275487086542398</v>
      </c>
      <c r="Q109" s="103">
        <f>N109/K109</f>
        <v>0.90620752152242934</v>
      </c>
      <c r="R109" s="273"/>
      <c r="S109" s="1">
        <v>0.44459490740740742</v>
      </c>
      <c r="T109" s="2">
        <v>0.47013888888888888</v>
      </c>
      <c r="U109" s="104">
        <v>7.2166666666667023</v>
      </c>
      <c r="V109" s="105">
        <v>36.783333333333303</v>
      </c>
      <c r="W109" s="106"/>
      <c r="X109" s="107"/>
      <c r="Y109" s="265"/>
      <c r="Z109" s="266"/>
      <c r="AA109" s="111">
        <f>M109-J109</f>
        <v>-337.65292251925439</v>
      </c>
      <c r="AB109" s="103">
        <f>M109/J109</f>
        <v>0.90620752152242934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1716</v>
      </c>
      <c r="G110" s="95">
        <f t="shared" si="53"/>
        <v>42436.68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3259.9472295514479</v>
      </c>
      <c r="N110" s="99">
        <f>M110/L110</f>
        <v>543.32453825857465</v>
      </c>
      <c r="O110" s="101">
        <f>L110-I110</f>
        <v>0</v>
      </c>
      <c r="P110" s="102">
        <f>N110-K110</f>
        <v>-56.675461741425352</v>
      </c>
      <c r="Q110" s="103">
        <f>N110/K110</f>
        <v>0.90554089709762442</v>
      </c>
      <c r="R110" s="273"/>
      <c r="S110" s="1">
        <v>0.47528935185185184</v>
      </c>
      <c r="T110" s="2">
        <v>0.49722222222222223</v>
      </c>
      <c r="U110" s="104">
        <v>7.4166666666666536</v>
      </c>
      <c r="V110" s="105">
        <v>31.583333333333368</v>
      </c>
      <c r="W110" s="106"/>
      <c r="X110" s="113"/>
      <c r="Y110" s="265"/>
      <c r="Z110" s="266"/>
      <c r="AA110" s="111">
        <f>M110-J110</f>
        <v>-340.05277044855211</v>
      </c>
      <c r="AB110" s="103">
        <f>M110/J110</f>
        <v>0.90554089709762442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3518.25</v>
      </c>
      <c r="K123" s="139">
        <f t="shared" ref="K123" si="55">J123/I123</f>
        <v>586.375</v>
      </c>
      <c r="L123" s="137">
        <f t="shared" ref="L123:M123" si="56">AVERAGE(L107:L122)</f>
        <v>6</v>
      </c>
      <c r="M123" s="138">
        <f t="shared" si="56"/>
        <v>3161.7483616000168</v>
      </c>
      <c r="N123" s="139">
        <f>M123/L123</f>
        <v>526.95806026666946</v>
      </c>
      <c r="O123" s="140">
        <f>L123-I123</f>
        <v>0</v>
      </c>
      <c r="P123" s="141">
        <f>N123-K123</f>
        <v>-59.416939733330537</v>
      </c>
      <c r="Q123" s="142">
        <f>N123/K123</f>
        <v>0.89867074869608943</v>
      </c>
      <c r="R123" s="274"/>
      <c r="S123" s="143">
        <f>S107</f>
        <v>0.41258101851851853</v>
      </c>
      <c r="T123" s="144">
        <f>INDEX(T107:T122,COUNTA(T107:T122))</f>
        <v>0.49722222222222223</v>
      </c>
      <c r="U123" s="145"/>
      <c r="V123" s="156"/>
      <c r="W123" s="135"/>
      <c r="X123" s="139"/>
      <c r="Y123" s="261"/>
      <c r="Z123" s="262"/>
      <c r="AA123" s="157">
        <f>M123-J123</f>
        <v>-356.50163839998322</v>
      </c>
      <c r="AB123" s="142">
        <f>M123/J123</f>
        <v>0.89867074869608943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2838</v>
      </c>
      <c r="G124" s="159">
        <f t="shared" ref="G124:G126" si="57">E124*F124</f>
        <v>162617.4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21</v>
      </c>
      <c r="M124" s="162">
        <f>F124/V124*60</f>
        <v>1764.8643979962008</v>
      </c>
      <c r="N124" s="163">
        <f>M124/L124</f>
        <v>84.041161809342896</v>
      </c>
      <c r="O124" s="165">
        <f>L124-I124</f>
        <v>0</v>
      </c>
      <c r="P124" s="166">
        <f>N124-K124</f>
        <v>-11.196933428752345</v>
      </c>
      <c r="Q124" s="152">
        <f>N124/K124</f>
        <v>0.88243219899810033</v>
      </c>
      <c r="R124" s="272">
        <f>Q140</f>
        <v>0.88166666852735576</v>
      </c>
      <c r="S124" s="167">
        <v>0.70833333333333337</v>
      </c>
      <c r="T124" s="168">
        <v>0.77533564814814815</v>
      </c>
      <c r="U124" s="169"/>
      <c r="V124" s="170">
        <v>96.483333333333277</v>
      </c>
      <c r="W124" s="87"/>
      <c r="X124" s="88"/>
      <c r="Y124" s="275"/>
      <c r="Z124" s="276"/>
      <c r="AA124" s="109">
        <f>M124-J124</f>
        <v>-235.13560200379925</v>
      </c>
      <c r="AB124" s="152">
        <f>M124/J124</f>
        <v>0.88243219899810033</v>
      </c>
      <c r="AC124" s="352">
        <f>AB140</f>
        <v>0.88166666852735565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1307</v>
      </c>
      <c r="G125" s="95">
        <f t="shared" si="57"/>
        <v>66225.69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1762.907455976022</v>
      </c>
      <c r="N125" s="99">
        <f>M125/L125</f>
        <v>88.145372798801105</v>
      </c>
      <c r="O125" s="101">
        <f>L125-I125</f>
        <v>0</v>
      </c>
      <c r="P125" s="102">
        <f>N125-K125</f>
        <v>-11.854627201198895</v>
      </c>
      <c r="Q125" s="103">
        <f>N125/K125</f>
        <v>0.88145372798801103</v>
      </c>
      <c r="R125" s="273"/>
      <c r="S125" s="1">
        <v>0.77916666666666667</v>
      </c>
      <c r="T125" s="2">
        <v>0.81005787037037036</v>
      </c>
      <c r="U125" s="104">
        <v>5.5166666666666764</v>
      </c>
      <c r="V125" s="105">
        <v>44.483333333333306</v>
      </c>
      <c r="W125" s="106"/>
      <c r="X125" s="107"/>
      <c r="Y125" s="265"/>
      <c r="Z125" s="266"/>
      <c r="AA125" s="111">
        <f>M125-J125</f>
        <v>-237.09254402397801</v>
      </c>
      <c r="AB125" s="103">
        <f>M125/J125</f>
        <v>0.88145372798801103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1283</v>
      </c>
      <c r="G126" s="95">
        <f t="shared" si="57"/>
        <v>56836.899999999994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1762.2281571919114</v>
      </c>
      <c r="N126" s="99">
        <f>M126/L126</f>
        <v>103.66047983481832</v>
      </c>
      <c r="O126" s="101">
        <f>L126-I126</f>
        <v>0</v>
      </c>
      <c r="P126" s="102">
        <f>N126-K126</f>
        <v>-13.986578988711088</v>
      </c>
      <c r="Q126" s="103">
        <f>N126/K126</f>
        <v>0.8811140785959557</v>
      </c>
      <c r="R126" s="273"/>
      <c r="S126" s="1">
        <v>0.81341435185185185</v>
      </c>
      <c r="T126" s="2">
        <v>0.84375</v>
      </c>
      <c r="U126" s="104">
        <v>4.8333333333333428</v>
      </c>
      <c r="V126" s="105">
        <v>43.683333333333337</v>
      </c>
      <c r="W126" s="106"/>
      <c r="X126" s="107"/>
      <c r="Y126" s="265"/>
      <c r="Z126" s="266"/>
      <c r="AA126" s="111">
        <f>M126-J126</f>
        <v>-237.77184280808865</v>
      </c>
      <c r="AB126" s="103">
        <f>M126/J126</f>
        <v>0.8811140785959557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19.333333333333332</v>
      </c>
      <c r="J140" s="138">
        <f t="shared" si="59"/>
        <v>2000</v>
      </c>
      <c r="K140" s="139">
        <f t="shared" ref="K140" si="60">J140/I140</f>
        <v>103.44827586206897</v>
      </c>
      <c r="L140" s="137">
        <f t="shared" ref="L140:M140" si="61">AVERAGE(L124:L139)</f>
        <v>19.333333333333332</v>
      </c>
      <c r="M140" s="138">
        <f t="shared" si="61"/>
        <v>1763.3333370547114</v>
      </c>
      <c r="N140" s="139">
        <f>M140/L140</f>
        <v>91.206896744209217</v>
      </c>
      <c r="O140" s="140">
        <f>L140-I140</f>
        <v>0</v>
      </c>
      <c r="P140" s="141">
        <f>N140-K140</f>
        <v>-12.241379117859751</v>
      </c>
      <c r="Q140" s="142">
        <f>N140/K140</f>
        <v>0.88166666852735576</v>
      </c>
      <c r="R140" s="274"/>
      <c r="S140" s="143">
        <f>S124</f>
        <v>0.70833333333333337</v>
      </c>
      <c r="T140" s="144">
        <f>INDEX(T124:T139,COUNTA(T124:T139))</f>
        <v>0.84375</v>
      </c>
      <c r="U140" s="145"/>
      <c r="V140" s="156"/>
      <c r="W140" s="188"/>
      <c r="X140" s="189"/>
      <c r="Y140" s="261"/>
      <c r="Z140" s="262"/>
      <c r="AA140" s="157">
        <f>M140-J140</f>
        <v>-236.66666294528864</v>
      </c>
      <c r="AB140" s="142">
        <f>M140/J140</f>
        <v>0.88166666852735565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1876</v>
      </c>
      <c r="G141" s="159">
        <f t="shared" ref="G141:G143" si="62">E141*F141</f>
        <v>106538.04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1763.342036553526</v>
      </c>
      <c r="N141" s="163">
        <f>M141/L141</f>
        <v>76.667045067544606</v>
      </c>
      <c r="O141" s="165">
        <f>L141-I141</f>
        <v>0</v>
      </c>
      <c r="P141" s="166">
        <f>N141-K141</f>
        <v>-10.289476671585831</v>
      </c>
      <c r="Q141" s="152">
        <f>N141/K141</f>
        <v>0.88167101827676297</v>
      </c>
      <c r="R141" s="272">
        <f>Q157</f>
        <v>0.88213334170632607</v>
      </c>
      <c r="S141" s="167">
        <v>0.70844907407407409</v>
      </c>
      <c r="T141" s="168">
        <v>0.75277777777777777</v>
      </c>
      <c r="U141" s="169"/>
      <c r="V141" s="170">
        <v>63.833333333333293</v>
      </c>
      <c r="W141" s="168"/>
      <c r="X141" s="171"/>
      <c r="Y141" s="275"/>
      <c r="Z141" s="276"/>
      <c r="AA141" s="109">
        <f>M141-J141</f>
        <v>-236.65796344647401</v>
      </c>
      <c r="AB141" s="152">
        <f>M141/J141</f>
        <v>0.88167101827676297</v>
      </c>
      <c r="AC141" s="277">
        <f>AB157</f>
        <v>0.88213334170632607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1454</v>
      </c>
      <c r="G142" s="95">
        <f t="shared" si="62"/>
        <v>82688.98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1763.6118598382748</v>
      </c>
      <c r="N142" s="99">
        <f>M142/L142</f>
        <v>76.678776514707593</v>
      </c>
      <c r="O142" s="101">
        <f>L142-I142</f>
        <v>0</v>
      </c>
      <c r="P142" s="102">
        <f>N142-K142</f>
        <v>-10.277745224422844</v>
      </c>
      <c r="Q142" s="103">
        <f>N142/K142</f>
        <v>0.88180592991913731</v>
      </c>
      <c r="R142" s="273"/>
      <c r="S142" s="1">
        <v>0.75694444444444442</v>
      </c>
      <c r="T142" s="2">
        <v>0.79129629629629628</v>
      </c>
      <c r="U142" s="104">
        <v>5.9999999999999787</v>
      </c>
      <c r="V142" s="105">
        <v>49.466666666666669</v>
      </c>
      <c r="W142" s="106"/>
      <c r="X142" s="107"/>
      <c r="Y142" s="265"/>
      <c r="Z142" s="266"/>
      <c r="AA142" s="111">
        <f>M142-J142</f>
        <v>-236.38814016172523</v>
      </c>
      <c r="AB142" s="103">
        <f>M142/J142</f>
        <v>0.88180592991913742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1913</v>
      </c>
      <c r="G143" s="95">
        <f t="shared" si="62"/>
        <v>91058.8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1765.8461538461556</v>
      </c>
      <c r="N143" s="99">
        <f>M143/L143</f>
        <v>76.775919732441551</v>
      </c>
      <c r="O143" s="101">
        <f>L143-I143</f>
        <v>0</v>
      </c>
      <c r="P143" s="102">
        <f>N143-K143</f>
        <v>-10.180602006688886</v>
      </c>
      <c r="Q143" s="103">
        <f>N143/K143</f>
        <v>0.88292307692307781</v>
      </c>
      <c r="R143" s="273"/>
      <c r="S143" s="1">
        <v>0.79583333333333328</v>
      </c>
      <c r="T143" s="2">
        <v>0.84097222222222212</v>
      </c>
      <c r="U143" s="104">
        <v>6.5333333333332888</v>
      </c>
      <c r="V143" s="105">
        <v>64.999999999999929</v>
      </c>
      <c r="W143" s="106"/>
      <c r="X143" s="107"/>
      <c r="Y143" s="265"/>
      <c r="Z143" s="266"/>
      <c r="AA143" s="111">
        <f>M143-J143</f>
        <v>-234.15384615384437</v>
      </c>
      <c r="AB143" s="103">
        <f>M143/J143</f>
        <v>0.88292307692307781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4">AVERAGE(I141:I156)</f>
        <v>23</v>
      </c>
      <c r="J157" s="138">
        <f t="shared" si="64"/>
        <v>2000</v>
      </c>
      <c r="K157" s="139">
        <f t="shared" ref="K157" si="65">J157/I157</f>
        <v>86.956521739130437</v>
      </c>
      <c r="L157" s="137">
        <f t="shared" ref="L157:M157" si="66">AVERAGE(L141:L156)</f>
        <v>23</v>
      </c>
      <c r="M157" s="138">
        <f t="shared" si="66"/>
        <v>1764.2666834126521</v>
      </c>
      <c r="N157" s="139">
        <f>M157/L157</f>
        <v>76.707247104897917</v>
      </c>
      <c r="O157" s="140">
        <f>L157-I157</f>
        <v>0</v>
      </c>
      <c r="P157" s="141">
        <f>N157-K157</f>
        <v>-10.24927463423252</v>
      </c>
      <c r="Q157" s="142">
        <f>N157/K157</f>
        <v>0.88213334170632607</v>
      </c>
      <c r="R157" s="274"/>
      <c r="S157" s="143">
        <f>S141</f>
        <v>0.70844907407407409</v>
      </c>
      <c r="T157" s="144">
        <f>INDEX(T141:T156,COUNTA(T141:T156))</f>
        <v>0.84097222222222212</v>
      </c>
      <c r="U157" s="145"/>
      <c r="V157" s="156"/>
      <c r="W157" s="135"/>
      <c r="X157" s="139"/>
      <c r="Y157" s="261"/>
      <c r="Z157" s="262"/>
      <c r="AA157" s="157">
        <f>M157-J157</f>
        <v>-235.73331658734787</v>
      </c>
      <c r="AB157" s="142">
        <f>M157/J157</f>
        <v>0.88213334170632607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98" priority="3" operator="greaterThan">
      <formula>0</formula>
    </cfRule>
  </conditionalFormatting>
  <conditionalFormatting sqref="P5:P157 AA5:AA157">
    <cfRule type="cellIs" dxfId="397" priority="6" operator="lessThan">
      <formula>0</formula>
    </cfRule>
  </conditionalFormatting>
  <conditionalFormatting sqref="Q5:Q157 AB5:AB157">
    <cfRule type="cellIs" dxfId="396" priority="4" operator="greaterThan">
      <formula>1</formula>
    </cfRule>
    <cfRule type="cellIs" dxfId="395" priority="5" operator="lessThan">
      <formula>0.8</formula>
    </cfRule>
  </conditionalFormatting>
  <conditionalFormatting sqref="R5:R157 AC124">
    <cfRule type="cellIs" dxfId="394" priority="7" operator="lessThan">
      <formula>0.8</formula>
    </cfRule>
  </conditionalFormatting>
  <conditionalFormatting sqref="AC5:AC22 AC56:AC91">
    <cfRule type="cellIs" dxfId="393" priority="9" operator="lessThan">
      <formula>0.8</formula>
    </cfRule>
  </conditionalFormatting>
  <conditionalFormatting sqref="AC39">
    <cfRule type="cellIs" dxfId="392" priority="12" operator="lessThan">
      <formula>0.8</formula>
    </cfRule>
  </conditionalFormatting>
  <conditionalFormatting sqref="AC54">
    <cfRule type="cellIs" dxfId="391" priority="11" operator="lessThan">
      <formula>0.8</formula>
    </cfRule>
  </conditionalFormatting>
  <conditionalFormatting sqref="AC97:AC105">
    <cfRule type="cellIs" dxfId="390" priority="10" operator="lessThan">
      <formula>0.8</formula>
    </cfRule>
  </conditionalFormatting>
  <conditionalFormatting sqref="AC107:AC112">
    <cfRule type="cellIs" dxfId="389" priority="8" operator="lessThan">
      <formula>0.8</formula>
    </cfRule>
  </conditionalFormatting>
  <conditionalFormatting sqref="AC139">
    <cfRule type="cellIs" dxfId="388" priority="2" operator="lessThan">
      <formula>0.8</formula>
    </cfRule>
  </conditionalFormatting>
  <conditionalFormatting sqref="AC141:AC157">
    <cfRule type="cellIs" dxfId="387" priority="1" operator="lessThan">
      <formula>0.8</formula>
    </cfRule>
  </conditionalFormatting>
  <dataValidations count="1">
    <dataValidation type="list" allowBlank="1" showInputMessage="1" showErrorMessage="1" sqref="Y5:Z157" xr:uid="{D23F8BFC-C5FF-4C9A-A31A-9DC00C460D8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05CE-D54F-4928-B57E-BC2742CD6411}">
  <sheetPr>
    <tabColor theme="8" tint="0.59999389629810485"/>
  </sheetPr>
  <dimension ref="B1:AR36"/>
  <sheetViews>
    <sheetView zoomScale="70" zoomScaleNormal="70" workbookViewId="0">
      <selection activeCell="Y34" sqref="Y34:Z3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252</v>
      </c>
      <c r="D3" s="249"/>
      <c r="E3" s="7" t="s">
        <v>2</v>
      </c>
      <c r="F3" s="250">
        <f>'1015(18度C)'!D1+'1015(4度C)'!D1</f>
        <v>255292</v>
      </c>
      <c r="G3" s="251"/>
      <c r="H3" s="7" t="s">
        <v>3</v>
      </c>
      <c r="I3" s="252">
        <f>'1015(18度C)'!F1+'1015(4度C)'!F1</f>
        <v>8118705.1000000015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482.03399185054201</v>
      </c>
      <c r="F6" s="227" t="e">
        <f>AVERAGE(#REF!,D13:K13)</f>
        <v>#REF!</v>
      </c>
      <c r="G6" s="228">
        <f>AVERAGE(D13:K13)</f>
        <v>192.43737562282857</v>
      </c>
      <c r="H6" s="229"/>
      <c r="I6" s="228">
        <f>AVERAGE(L13:O13)</f>
        <v>95.202398800599696</v>
      </c>
      <c r="J6" s="229"/>
      <c r="K6" s="228">
        <f>AVERAGE(D27:O27)</f>
        <v>668.87503285066884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422.79889254428747</v>
      </c>
      <c r="F7" s="231" t="e">
        <f>AVERAGE(#REF!,D14:K14)</f>
        <v>#REF!</v>
      </c>
      <c r="G7" s="218">
        <f>AVERAGE(D14:K14)</f>
        <v>170.70652212778631</v>
      </c>
      <c r="H7" s="219"/>
      <c r="I7" s="218">
        <f>AVERAGE(L14:O14)</f>
        <v>83.940451755356662</v>
      </c>
      <c r="J7" s="219"/>
      <c r="K7" s="218">
        <f>AVERAGE(D28:O28)</f>
        <v>584.62533233652266</v>
      </c>
      <c r="L7" s="219"/>
      <c r="M7" s="218">
        <f>AVERAGE(P28:X28)</f>
        <v>684.71457173383192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0.87704364718251948</v>
      </c>
      <c r="F8" s="223" t="e">
        <f>AVERAGE(D15:K15,#REF!)</f>
        <v>#REF!</v>
      </c>
      <c r="G8" s="224">
        <f>AVERAGE(D15:K15)</f>
        <v>0.88168166738315079</v>
      </c>
      <c r="H8" s="225"/>
      <c r="I8" s="224">
        <f>AVERAGE(L15:O15)</f>
        <v>0.88173241912629641</v>
      </c>
      <c r="J8" s="225"/>
      <c r="K8" s="224">
        <f>AVERAGE(D29:O29)</f>
        <v>0.8713159436702913</v>
      </c>
      <c r="L8" s="225"/>
      <c r="M8" s="224">
        <f>AVERAGE(P29:X29)</f>
        <v>0.8766936950412445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102.29720840365981</v>
      </c>
      <c r="E14" s="28">
        <v>70.106605587856336</v>
      </c>
      <c r="F14" s="28">
        <v>75.310911097291665</v>
      </c>
      <c r="G14" s="28">
        <v>74.325728041652454</v>
      </c>
      <c r="H14" s="28">
        <v>129.03037948111415</v>
      </c>
      <c r="I14" s="28">
        <v>217.05775217036128</v>
      </c>
      <c r="J14" s="28" t="s">
        <v>36</v>
      </c>
      <c r="K14" s="55">
        <v>526.81707011256856</v>
      </c>
      <c r="L14" s="27" t="s">
        <v>36</v>
      </c>
      <c r="M14" s="67" t="s">
        <v>36</v>
      </c>
      <c r="N14" s="28">
        <v>91.181210247605648</v>
      </c>
      <c r="O14" s="29">
        <v>76.699693263107676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0.88837049403178248</v>
      </c>
      <c r="E15" s="32">
        <f t="shared" si="0"/>
        <v>0.88334323040698981</v>
      </c>
      <c r="F15" s="32">
        <f t="shared" si="0"/>
        <v>0.86347854964998205</v>
      </c>
      <c r="G15" s="32">
        <f t="shared" si="0"/>
        <v>0.88261802049462279</v>
      </c>
      <c r="H15" s="32">
        <f t="shared" si="0"/>
        <v>0.88170759312094671</v>
      </c>
      <c r="I15" s="32">
        <f t="shared" si="0"/>
        <v>0.87382347894670409</v>
      </c>
      <c r="J15" s="32" t="s">
        <v>36</v>
      </c>
      <c r="K15" s="56">
        <f t="shared" ref="K15" si="1">K14/K13</f>
        <v>0.89843030503102717</v>
      </c>
      <c r="L15" s="31" t="s">
        <v>36</v>
      </c>
      <c r="M15" s="68" t="s">
        <v>36</v>
      </c>
      <c r="N15" s="32">
        <f t="shared" ref="N15:O15" si="2">N14/N13</f>
        <v>0.88141836572685461</v>
      </c>
      <c r="O15" s="33">
        <f t="shared" si="2"/>
        <v>0.8820464725257382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0.25018518518518518</v>
      </c>
      <c r="F16" s="2">
        <v>0.16666666666666666</v>
      </c>
      <c r="G16" s="2">
        <v>0.25</v>
      </c>
      <c r="H16" s="2">
        <v>0.16666666666666666</v>
      </c>
      <c r="I16" s="2">
        <v>0.16675925925925925</v>
      </c>
      <c r="J16" s="2" t="s">
        <v>36</v>
      </c>
      <c r="K16" s="3">
        <v>0.25009259259259259</v>
      </c>
      <c r="L16" s="1" t="s">
        <v>36</v>
      </c>
      <c r="M16" s="69" t="s">
        <v>36</v>
      </c>
      <c r="N16" s="2">
        <v>0.70856481481481481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0.56597222222222221</v>
      </c>
      <c r="E17" s="2">
        <v>0.67777777777777781</v>
      </c>
      <c r="F17" s="2">
        <v>0.6791666666666667</v>
      </c>
      <c r="G17" s="2">
        <v>0.63266203703703705</v>
      </c>
      <c r="H17" s="2">
        <v>0.59097222222222223</v>
      </c>
      <c r="I17" s="2">
        <v>0.54964120370370373</v>
      </c>
      <c r="J17" s="2" t="s">
        <v>36</v>
      </c>
      <c r="K17" s="3">
        <v>0.33819444444444446</v>
      </c>
      <c r="L17" s="1" t="s">
        <v>36</v>
      </c>
      <c r="M17" s="69" t="s">
        <v>36</v>
      </c>
      <c r="N17" s="2">
        <v>0.87777777777777777</v>
      </c>
      <c r="O17" s="4">
        <v>0.87361111111111112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358.8235294117647</v>
      </c>
      <c r="H27" s="24">
        <v>433.33333333333331</v>
      </c>
      <c r="I27" s="24" t="s">
        <v>36</v>
      </c>
      <c r="J27" s="24" t="s">
        <v>36</v>
      </c>
      <c r="K27" s="24">
        <v>825</v>
      </c>
      <c r="L27" s="24" t="s">
        <v>36</v>
      </c>
      <c r="M27" s="24">
        <v>868.42105263157896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182.73056793440318</v>
      </c>
      <c r="E28" s="28" t="s">
        <v>36</v>
      </c>
      <c r="F28" s="28" t="s">
        <v>36</v>
      </c>
      <c r="G28" s="28">
        <v>306.08578434082023</v>
      </c>
      <c r="H28" s="28">
        <v>376.77566840182914</v>
      </c>
      <c r="I28" s="28" t="s">
        <v>36</v>
      </c>
      <c r="J28" s="28" t="s">
        <v>36</v>
      </c>
      <c r="K28" s="28">
        <v>735.06292779863088</v>
      </c>
      <c r="L28" s="28" t="s">
        <v>36</v>
      </c>
      <c r="M28" s="28">
        <v>761.1123602557758</v>
      </c>
      <c r="N28" s="28">
        <v>995.07822226854751</v>
      </c>
      <c r="O28" s="28">
        <v>735.53179535565209</v>
      </c>
      <c r="P28" s="27">
        <v>245.20288474369883</v>
      </c>
      <c r="Q28" s="28" t="s">
        <v>36</v>
      </c>
      <c r="R28" s="28" t="s">
        <v>36</v>
      </c>
      <c r="S28" s="28" t="s">
        <v>36</v>
      </c>
      <c r="T28" s="28">
        <v>741.00906814373934</v>
      </c>
      <c r="U28" s="28" t="s">
        <v>36</v>
      </c>
      <c r="V28" s="28">
        <v>675.9662312919852</v>
      </c>
      <c r="W28" s="28">
        <v>853.48338577417155</v>
      </c>
      <c r="X28" s="29">
        <v>907.91128871556418</v>
      </c>
    </row>
    <row r="29" spans="2:44" ht="40.15" customHeight="1">
      <c r="B29" s="206"/>
      <c r="C29" s="30" t="s">
        <v>38</v>
      </c>
      <c r="D29" s="32">
        <f>D28/D27</f>
        <v>0.86289434857912617</v>
      </c>
      <c r="E29" s="32" t="s">
        <v>36</v>
      </c>
      <c r="F29" s="32" t="s">
        <v>36</v>
      </c>
      <c r="G29" s="32">
        <f>G28/G27</f>
        <v>0.85302595635966294</v>
      </c>
      <c r="H29" s="32">
        <f>H28/H27</f>
        <v>0.86948231169652879</v>
      </c>
      <c r="I29" s="32" t="s">
        <v>36</v>
      </c>
      <c r="J29" s="32" t="s">
        <v>36</v>
      </c>
      <c r="K29" s="32">
        <f>K28/K27</f>
        <v>0.8909853670286435</v>
      </c>
      <c r="L29" s="32" t="s">
        <v>36</v>
      </c>
      <c r="M29" s="32">
        <f>M28/M27</f>
        <v>0.87643241483998424</v>
      </c>
      <c r="N29" s="32">
        <f>N28/N27</f>
        <v>0.86528541066830222</v>
      </c>
      <c r="O29" s="32">
        <f>O28/O27</f>
        <v>0.8811057965197916</v>
      </c>
      <c r="P29" s="31">
        <f>P28/P27</f>
        <v>0.8684268834672666</v>
      </c>
      <c r="Q29" s="32" t="s">
        <v>36</v>
      </c>
      <c r="R29" s="32" t="s">
        <v>36</v>
      </c>
      <c r="S29" s="32" t="s">
        <v>36</v>
      </c>
      <c r="T29" s="32">
        <f>T28/T27</f>
        <v>0.88215365255207068</v>
      </c>
      <c r="U29" s="32" t="s">
        <v>36</v>
      </c>
      <c r="V29" s="32">
        <f>V28/V27</f>
        <v>0.8876324249288694</v>
      </c>
      <c r="W29" s="32">
        <f>W28/W27</f>
        <v>0.88057809643366902</v>
      </c>
      <c r="X29" s="33">
        <f>X28/X27</f>
        <v>0.86467741782434682</v>
      </c>
    </row>
    <row r="30" spans="2:44" ht="17.25" customHeight="1">
      <c r="B30" s="207" t="s">
        <v>39</v>
      </c>
      <c r="C30" s="15" t="s">
        <v>40</v>
      </c>
      <c r="D30" s="2">
        <v>0.40792824074074074</v>
      </c>
      <c r="E30" s="2" t="s">
        <v>36</v>
      </c>
      <c r="F30" s="2" t="s">
        <v>36</v>
      </c>
      <c r="G30" s="2">
        <v>0.2326388888888889</v>
      </c>
      <c r="H30" s="2">
        <v>0.2502314814814815</v>
      </c>
      <c r="I30" s="2" t="s">
        <v>36</v>
      </c>
      <c r="J30" s="2" t="s">
        <v>36</v>
      </c>
      <c r="K30" s="2">
        <v>0.25</v>
      </c>
      <c r="L30" s="2" t="s">
        <v>36</v>
      </c>
      <c r="M30" s="2">
        <v>0.16673611111111111</v>
      </c>
      <c r="N30" s="2">
        <v>0.16666666666666666</v>
      </c>
      <c r="O30" s="2">
        <v>0.16666666666666666</v>
      </c>
      <c r="P30" s="1">
        <v>0.70844907407407409</v>
      </c>
      <c r="Q30" s="2" t="s">
        <v>36</v>
      </c>
      <c r="R30" s="2" t="s">
        <v>36</v>
      </c>
      <c r="S30" s="2" t="s">
        <v>36</v>
      </c>
      <c r="T30" s="2">
        <v>0.70834490740740741</v>
      </c>
      <c r="U30" s="2" t="s">
        <v>36</v>
      </c>
      <c r="V30" s="2">
        <v>0.70833333333333337</v>
      </c>
      <c r="W30" s="2">
        <v>0.70833333333333337</v>
      </c>
      <c r="X30" s="4">
        <v>0.70839120370370368</v>
      </c>
    </row>
    <row r="31" spans="2:44" ht="17.25" customHeight="1">
      <c r="B31" s="204"/>
      <c r="C31" s="15" t="s">
        <v>41</v>
      </c>
      <c r="D31" s="2">
        <v>0.47918981481481482</v>
      </c>
      <c r="E31" s="2" t="s">
        <v>36</v>
      </c>
      <c r="F31" s="2" t="s">
        <v>36</v>
      </c>
      <c r="G31" s="2">
        <v>0.3215277777777778</v>
      </c>
      <c r="H31" s="2">
        <v>0.42499999999999999</v>
      </c>
      <c r="I31" s="2" t="s">
        <v>36</v>
      </c>
      <c r="J31" s="2" t="s">
        <v>36</v>
      </c>
      <c r="K31" s="2">
        <v>0.3024189814814815</v>
      </c>
      <c r="L31" s="2" t="s">
        <v>36</v>
      </c>
      <c r="M31" s="2">
        <v>0.41768518518518516</v>
      </c>
      <c r="N31" s="2">
        <v>0.46466435185185184</v>
      </c>
      <c r="O31" s="2">
        <v>0.43472222222222223</v>
      </c>
      <c r="P31" s="1">
        <v>0.82368055555555553</v>
      </c>
      <c r="Q31" s="2" t="s">
        <v>36</v>
      </c>
      <c r="R31" s="2" t="s">
        <v>36</v>
      </c>
      <c r="S31" s="2" t="s">
        <v>36</v>
      </c>
      <c r="T31" s="2">
        <v>0.90833333333333333</v>
      </c>
      <c r="U31" s="2" t="s">
        <v>36</v>
      </c>
      <c r="V31" s="2">
        <v>0.90356481481481477</v>
      </c>
      <c r="W31" s="2">
        <v>1.0606944444444444</v>
      </c>
      <c r="X31" s="4">
        <v>1.0529976851851852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8.5</v>
      </c>
      <c r="H32" s="35">
        <v>6</v>
      </c>
      <c r="I32" s="35" t="s">
        <v>36</v>
      </c>
      <c r="J32" s="35" t="s">
        <v>36</v>
      </c>
      <c r="K32" s="35">
        <v>4</v>
      </c>
      <c r="L32" s="35" t="s">
        <v>36</v>
      </c>
      <c r="M32" s="35">
        <v>3.8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17F4-6B2A-4321-9FB9-79E91BB5323A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141577</v>
      </c>
      <c r="E1" s="77" t="s">
        <v>3</v>
      </c>
      <c r="F1" s="78">
        <f>SUM(G5:G208)</f>
        <v>2740847.41</v>
      </c>
      <c r="G1" s="79" t="s">
        <v>73</v>
      </c>
      <c r="H1" s="80">
        <f>L21+L38+L55+L72+L89+L106+L123+L140+L157+L174+L191+L208</f>
        <v>73.55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45945</v>
      </c>
      <c r="B2" s="326"/>
      <c r="C2" s="82" t="s">
        <v>34</v>
      </c>
      <c r="D2" s="83">
        <f>AVERAGE(N21,N38,N55,N72,N89,N106,N123,N140,N157,N174,N191,N208)</f>
        <v>626.3291820854015</v>
      </c>
      <c r="E2" s="83" t="s">
        <v>80</v>
      </c>
      <c r="F2" s="84">
        <f>F1/D1</f>
        <v>19.359411556961938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2568</v>
      </c>
      <c r="G5" s="95">
        <f t="shared" ref="G5:G6" si="0">E5*F5</f>
        <v>76654.8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3107.4957983193299</v>
      </c>
      <c r="N5" s="99">
        <f>M5/L5</f>
        <v>182.79387048937235</v>
      </c>
      <c r="O5" s="101">
        <f>L5-I5</f>
        <v>0</v>
      </c>
      <c r="P5" s="102">
        <f>N5-K5</f>
        <v>-28.970835392980575</v>
      </c>
      <c r="Q5" s="103">
        <f>N5/K5</f>
        <v>0.8631932773109251</v>
      </c>
      <c r="R5" s="273">
        <f>Q21</f>
        <v>0.86289434857912617</v>
      </c>
      <c r="S5" s="1">
        <v>0.40792824074074074</v>
      </c>
      <c r="T5" s="2">
        <v>0.44236111111111109</v>
      </c>
      <c r="U5" s="104">
        <v>8.149999999999995</v>
      </c>
      <c r="V5" s="105">
        <v>49.5833333333333</v>
      </c>
      <c r="W5" s="106"/>
      <c r="X5" s="107"/>
      <c r="Y5" s="275"/>
      <c r="Z5" s="276"/>
      <c r="AA5" s="109">
        <f>M5-J5</f>
        <v>-492.50420168067012</v>
      </c>
      <c r="AB5" s="110">
        <f>M5/J5</f>
        <v>0.86319327731092499</v>
      </c>
      <c r="AC5" s="292">
        <f>AB21</f>
        <v>0.86289434857912617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2486</v>
      </c>
      <c r="G6" s="95">
        <f t="shared" si="0"/>
        <v>73386.720000000001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3105.3435114503786</v>
      </c>
      <c r="N6" s="99">
        <f>M6/L6</f>
        <v>182.66726537943404</v>
      </c>
      <c r="O6" s="101">
        <f>L6-I6</f>
        <v>0</v>
      </c>
      <c r="P6" s="102">
        <f>N6-K6</f>
        <v>-29.097440502918886</v>
      </c>
      <c r="Q6" s="103">
        <f>N6/K6</f>
        <v>0.86259541984732746</v>
      </c>
      <c r="R6" s="273"/>
      <c r="S6" s="1">
        <v>0.4458333333333333</v>
      </c>
      <c r="T6" s="2">
        <v>0.47918981481481482</v>
      </c>
      <c r="U6" s="104">
        <v>4.9999999999999822</v>
      </c>
      <c r="V6" s="105">
        <v>48.033333333333381</v>
      </c>
      <c r="W6" s="106">
        <v>0.47918981481481482</v>
      </c>
      <c r="X6" s="107">
        <v>0.5190393518518519</v>
      </c>
      <c r="Y6" s="265"/>
      <c r="Z6" s="266"/>
      <c r="AA6" s="111">
        <f>M6-J6</f>
        <v>-494.65648854962137</v>
      </c>
      <c r="AB6" s="112">
        <f>M6/J6</f>
        <v>0.86259541984732735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9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3106.419654884854</v>
      </c>
      <c r="N21" s="139">
        <f>M21/L21</f>
        <v>182.73056793440318</v>
      </c>
      <c r="O21" s="140">
        <f>L21-I21</f>
        <v>0</v>
      </c>
      <c r="P21" s="141">
        <f>N21-K21</f>
        <v>-29.034137947949745</v>
      </c>
      <c r="Q21" s="142">
        <f>N21/K21</f>
        <v>0.86289434857912617</v>
      </c>
      <c r="R21" s="274"/>
      <c r="S21" s="143">
        <f>S5</f>
        <v>0.40792824074074074</v>
      </c>
      <c r="T21" s="144">
        <f>INDEX(T5:T20,COUNTA(T5:T20))</f>
        <v>0.47918981481481482</v>
      </c>
      <c r="U21" s="145"/>
      <c r="V21" s="145"/>
      <c r="W21" s="146"/>
      <c r="X21" s="147"/>
      <c r="Y21" s="261"/>
      <c r="Z21" s="262"/>
      <c r="AA21" s="148">
        <f>M21-J21</f>
        <v>-493.58034511514597</v>
      </c>
      <c r="AB21" s="149">
        <f>M21/J21</f>
        <v>0.86289434857912617</v>
      </c>
      <c r="AC21" s="295"/>
    </row>
    <row r="22" spans="1:29" ht="15.75" customHeight="1">
      <c r="A22" s="267" t="s">
        <v>107</v>
      </c>
      <c r="B22" s="92" t="s">
        <v>104</v>
      </c>
      <c r="C22" s="291" t="s">
        <v>108</v>
      </c>
      <c r="D22" s="291"/>
      <c r="E22" s="93">
        <v>25.64</v>
      </c>
      <c r="F22" s="94">
        <v>1850</v>
      </c>
      <c r="G22" s="95">
        <f t="shared" ref="G22:G23" si="5">E22*F22</f>
        <v>47434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3132.6434619002825</v>
      </c>
      <c r="N22" s="99">
        <f>M22/L22</f>
        <v>284.78576926366208</v>
      </c>
      <c r="O22" s="101">
        <f>L22-I22</f>
        <v>0</v>
      </c>
      <c r="P22" s="102">
        <f>N22-K22</f>
        <v>-42.486958009065177</v>
      </c>
      <c r="Q22" s="103">
        <f>N22/K22</f>
        <v>0.87017873941674528</v>
      </c>
      <c r="R22" s="272">
        <f>Q38</f>
        <v>0.85302595635966294</v>
      </c>
      <c r="S22" s="1">
        <v>0.2326388888888889</v>
      </c>
      <c r="T22" s="2">
        <v>0.25724537037037037</v>
      </c>
      <c r="U22" s="104">
        <v>7.0000000000000151</v>
      </c>
      <c r="V22" s="105">
        <v>35.43333333333333</v>
      </c>
      <c r="W22" s="106"/>
      <c r="X22" s="151"/>
      <c r="Y22" s="275"/>
      <c r="Z22" s="276"/>
      <c r="AA22" s="109">
        <f>M22-J22</f>
        <v>-467.35653809971745</v>
      </c>
      <c r="AB22" s="152">
        <f>M22/J22</f>
        <v>0.87017873941674517</v>
      </c>
      <c r="AC22" s="277">
        <f>AB38</f>
        <v>0.85302595635966294</v>
      </c>
    </row>
    <row r="23" spans="1:29" ht="15.75" customHeight="1">
      <c r="A23" s="268"/>
      <c r="B23" s="92" t="s">
        <v>104</v>
      </c>
      <c r="C23" s="286" t="s">
        <v>247</v>
      </c>
      <c r="D23" s="286"/>
      <c r="E23" s="93">
        <v>18.48</v>
      </c>
      <c r="F23" s="94">
        <v>2986</v>
      </c>
      <c r="G23" s="95">
        <f t="shared" si="5"/>
        <v>55181.279999999999</v>
      </c>
      <c r="H23" s="96"/>
      <c r="I23" s="97">
        <v>6</v>
      </c>
      <c r="J23" s="98">
        <v>2500</v>
      </c>
      <c r="K23" s="99">
        <f t="shared" si="3"/>
        <v>416.66666666666669</v>
      </c>
      <c r="L23" s="100">
        <v>6</v>
      </c>
      <c r="M23" s="98">
        <f>F23/V23*60</f>
        <v>2070.8148718936609</v>
      </c>
      <c r="N23" s="99">
        <f>M23/L23</f>
        <v>345.13581198227683</v>
      </c>
      <c r="O23" s="101">
        <f>L23-I23</f>
        <v>0</v>
      </c>
      <c r="P23" s="102">
        <f>N23-K23</f>
        <v>-71.530854684389851</v>
      </c>
      <c r="Q23" s="103">
        <f>N23/K23</f>
        <v>0.82832594875746435</v>
      </c>
      <c r="R23" s="273"/>
      <c r="S23" s="1">
        <v>0.26144675925925925</v>
      </c>
      <c r="T23" s="2">
        <v>0.3215277777777778</v>
      </c>
      <c r="U23" s="104">
        <v>6.0499999999999865</v>
      </c>
      <c r="V23" s="105">
        <v>86.516666666666708</v>
      </c>
      <c r="W23" s="106"/>
      <c r="X23" s="107"/>
      <c r="Y23" s="265"/>
      <c r="Z23" s="266"/>
      <c r="AA23" s="111">
        <f>M23-J23</f>
        <v>-429.18512810633911</v>
      </c>
      <c r="AB23" s="103">
        <f>M23/J23</f>
        <v>0.82832594875746435</v>
      </c>
      <c r="AC23" s="278"/>
    </row>
    <row r="24" spans="1:29" ht="15.75" customHeight="1">
      <c r="A24" s="268"/>
      <c r="B24" s="92"/>
      <c r="C24" s="286"/>
      <c r="D24" s="286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84"/>
      <c r="D25" s="285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8.5</v>
      </c>
      <c r="J38" s="138">
        <f t="shared" si="6"/>
        <v>3050</v>
      </c>
      <c r="K38" s="139">
        <f t="shared" ref="K38" si="7">J38/I38</f>
        <v>358.8235294117647</v>
      </c>
      <c r="L38" s="137">
        <f t="shared" ref="L38:M38" si="8">AVERAGE(L22:L37)</f>
        <v>8.5</v>
      </c>
      <c r="M38" s="138">
        <f t="shared" si="8"/>
        <v>2601.7291668969719</v>
      </c>
      <c r="N38" s="139">
        <f>M38/L38</f>
        <v>306.08578434082023</v>
      </c>
      <c r="O38" s="140">
        <f>L38-I38</f>
        <v>0</v>
      </c>
      <c r="P38" s="141">
        <f>N38-K38</f>
        <v>-52.73774507094447</v>
      </c>
      <c r="Q38" s="142">
        <f>N38/K38</f>
        <v>0.85302595635966294</v>
      </c>
      <c r="R38" s="274"/>
      <c r="S38" s="143">
        <f>S22</f>
        <v>0.2326388888888889</v>
      </c>
      <c r="T38" s="144">
        <f>INDEX(T22:T37,COUNTA(T22:T37))</f>
        <v>0.3215277777777778</v>
      </c>
      <c r="U38" s="145"/>
      <c r="V38" s="156"/>
      <c r="W38" s="135"/>
      <c r="X38" s="139"/>
      <c r="Y38" s="261"/>
      <c r="Z38" s="262"/>
      <c r="AA38" s="157">
        <f>M38-J38</f>
        <v>-448.27083310302805</v>
      </c>
      <c r="AB38" s="142">
        <f>M38/J38</f>
        <v>0.85302595635966294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13.33</v>
      </c>
      <c r="F39" s="87">
        <v>3086</v>
      </c>
      <c r="G39" s="159">
        <f t="shared" ref="G39:G41" si="9">E39*F39</f>
        <v>41136.379999999997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2186.929133858268</v>
      </c>
      <c r="N39" s="163">
        <f>M39/L39</f>
        <v>364.48818897637801</v>
      </c>
      <c r="O39" s="165">
        <f>L39-I39</f>
        <v>0</v>
      </c>
      <c r="P39" s="166">
        <f>N39-K39</f>
        <v>-68.845144356955302</v>
      </c>
      <c r="Q39" s="152">
        <f>N39/K39</f>
        <v>0.84112658994548772</v>
      </c>
      <c r="R39" s="272">
        <f>Q55</f>
        <v>0.86948231169652879</v>
      </c>
      <c r="S39" s="167">
        <v>0.2502314814814815</v>
      </c>
      <c r="T39" s="168">
        <v>0.30902777777777779</v>
      </c>
      <c r="U39" s="169"/>
      <c r="V39" s="170">
        <v>84.666666666666657</v>
      </c>
      <c r="W39" s="168"/>
      <c r="X39" s="171"/>
      <c r="Y39" s="275"/>
      <c r="Z39" s="276"/>
      <c r="AA39" s="109">
        <f>M39-J39</f>
        <v>-413.07086614173204</v>
      </c>
      <c r="AB39" s="152">
        <f>M39/J39</f>
        <v>0.84112658994548772</v>
      </c>
      <c r="AC39" s="277">
        <f>AB55</f>
        <v>0.86948231169652879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2278</v>
      </c>
      <c r="G40" s="95">
        <f t="shared" si="9"/>
        <v>40388.94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2297.7864948164752</v>
      </c>
      <c r="N40" s="99">
        <f>M40/L40</f>
        <v>382.96441580274586</v>
      </c>
      <c r="O40" s="101">
        <f>L40-I40</f>
        <v>0</v>
      </c>
      <c r="P40" s="102">
        <f>N40-K40</f>
        <v>-50.368917530587453</v>
      </c>
      <c r="Q40" s="103">
        <f>N40/K40</f>
        <v>0.88376403646787516</v>
      </c>
      <c r="R40" s="273"/>
      <c r="S40" s="1">
        <v>0.31388888888888888</v>
      </c>
      <c r="T40" s="2">
        <v>0.35519675925925925</v>
      </c>
      <c r="U40" s="104">
        <v>6.9999999999999751</v>
      </c>
      <c r="V40" s="105">
        <v>59.483333333333334</v>
      </c>
      <c r="W40" s="106"/>
      <c r="X40" s="113"/>
      <c r="Y40" s="265"/>
      <c r="Z40" s="266"/>
      <c r="AA40" s="111">
        <f>M40-J40</f>
        <v>-302.21350518352483</v>
      </c>
      <c r="AB40" s="103">
        <f>M40/J40</f>
        <v>0.88376403646787505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3592</v>
      </c>
      <c r="G41" s="95">
        <f t="shared" si="9"/>
        <v>52048.08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2297.2464025581812</v>
      </c>
      <c r="N41" s="99">
        <f>M41/L41</f>
        <v>382.87440042636354</v>
      </c>
      <c r="O41" s="101">
        <f>L41-I41</f>
        <v>0</v>
      </c>
      <c r="P41" s="102">
        <f>N41-K41</f>
        <v>-50.458932906969778</v>
      </c>
      <c r="Q41" s="103">
        <f>N41/K41</f>
        <v>0.88355630867622359</v>
      </c>
      <c r="R41" s="273"/>
      <c r="S41" s="1">
        <v>0.35984953703703704</v>
      </c>
      <c r="T41" s="2">
        <v>0.42499999999999999</v>
      </c>
      <c r="U41" s="104">
        <v>6.7000000000000082</v>
      </c>
      <c r="V41" s="105">
        <v>93.816666666666649</v>
      </c>
      <c r="W41" s="106"/>
      <c r="X41" s="113"/>
      <c r="Y41" s="265"/>
      <c r="Z41" s="266"/>
      <c r="AA41" s="111">
        <f>M41-J41</f>
        <v>-302.75359744181878</v>
      </c>
      <c r="AB41" s="103">
        <f>M41/J41</f>
        <v>0.88355630867622359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2260.6540104109749</v>
      </c>
      <c r="N55" s="139">
        <f>M55/L55</f>
        <v>376.77566840182914</v>
      </c>
      <c r="O55" s="140">
        <f>L55-I55</f>
        <v>0</v>
      </c>
      <c r="P55" s="141">
        <f>N55-K55</f>
        <v>-56.557664931504178</v>
      </c>
      <c r="Q55" s="142">
        <f>N55/K55</f>
        <v>0.86948231169652879</v>
      </c>
      <c r="R55" s="274"/>
      <c r="S55" s="143">
        <f>S39</f>
        <v>0.2502314814814815</v>
      </c>
      <c r="T55" s="144">
        <f>INDEX(T39:T54,COUNTA(T39:T54))</f>
        <v>0.42499999999999999</v>
      </c>
      <c r="U55" s="145"/>
      <c r="V55" s="156"/>
      <c r="W55" s="135"/>
      <c r="X55" s="139"/>
      <c r="Y55" s="261"/>
      <c r="Z55" s="262"/>
      <c r="AA55" s="157">
        <f>M55-J55</f>
        <v>-339.34598958902507</v>
      </c>
      <c r="AB55" s="142">
        <f>M55/J55</f>
        <v>0.86948231169652879</v>
      </c>
      <c r="AC55" s="279"/>
    </row>
    <row r="56" spans="1:29" ht="15.75" customHeight="1">
      <c r="A56" s="267" t="s">
        <v>249</v>
      </c>
      <c r="B56" s="108" t="s">
        <v>111</v>
      </c>
      <c r="C56" s="270" t="s">
        <v>211</v>
      </c>
      <c r="D56" s="271"/>
      <c r="E56" s="158">
        <v>21.45</v>
      </c>
      <c r="F56" s="87">
        <v>3699</v>
      </c>
      <c r="G56" s="159">
        <f t="shared" ref="G56" si="14">E56*F56</f>
        <v>79343.55</v>
      </c>
      <c r="H56" s="160"/>
      <c r="I56" s="161">
        <v>4</v>
      </c>
      <c r="J56" s="162">
        <v>3300</v>
      </c>
      <c r="K56" s="163">
        <f>J56/I56</f>
        <v>825</v>
      </c>
      <c r="L56" s="164">
        <v>4</v>
      </c>
      <c r="M56" s="162">
        <f>F56/V56*60</f>
        <v>2940.2517111945235</v>
      </c>
      <c r="N56" s="163">
        <f>M56/L56</f>
        <v>735.06292779863088</v>
      </c>
      <c r="O56" s="165">
        <f>L56-I56</f>
        <v>0</v>
      </c>
      <c r="P56" s="166">
        <f>N56-K56</f>
        <v>-89.937072201369119</v>
      </c>
      <c r="Q56" s="152">
        <f>N56/K56</f>
        <v>0.8909853670286435</v>
      </c>
      <c r="R56" s="272">
        <f>Q72</f>
        <v>0.8909853670286435</v>
      </c>
      <c r="S56" s="167">
        <v>0.25</v>
      </c>
      <c r="T56" s="168">
        <v>0.3024189814814815</v>
      </c>
      <c r="U56" s="169"/>
      <c r="V56" s="170">
        <v>75.483333333333348</v>
      </c>
      <c r="W56" s="168"/>
      <c r="X56" s="171"/>
      <c r="Y56" s="275"/>
      <c r="Z56" s="276"/>
      <c r="AA56" s="109">
        <f>M56-J56</f>
        <v>-359.74828880547648</v>
      </c>
      <c r="AB56" s="152">
        <f>M56/J56</f>
        <v>0.8909853670286435</v>
      </c>
      <c r="AC56" s="277">
        <f>AB72</f>
        <v>0.8909853670286435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07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13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4</v>
      </c>
      <c r="J72" s="138">
        <f t="shared" si="15"/>
        <v>3300</v>
      </c>
      <c r="K72" s="139">
        <f t="shared" ref="K72" si="16">J72/I72</f>
        <v>825</v>
      </c>
      <c r="L72" s="137">
        <f t="shared" ref="L72:M72" si="17">AVERAGE(L56:L71)</f>
        <v>4</v>
      </c>
      <c r="M72" s="138">
        <f t="shared" si="17"/>
        <v>2940.2517111945235</v>
      </c>
      <c r="N72" s="139">
        <f t="shared" ref="N72:N77" si="18">M72/L72</f>
        <v>735.06292779863088</v>
      </c>
      <c r="O72" s="140">
        <f t="shared" ref="O72:O77" si="19">L72-I72</f>
        <v>0</v>
      </c>
      <c r="P72" s="141">
        <f t="shared" ref="P72:P77" si="20">N72-K72</f>
        <v>-89.937072201369119</v>
      </c>
      <c r="Q72" s="142">
        <f t="shared" ref="Q72:Q77" si="21">N72/K72</f>
        <v>0.8909853670286435</v>
      </c>
      <c r="R72" s="274"/>
      <c r="S72" s="143">
        <f>S56</f>
        <v>0.25</v>
      </c>
      <c r="T72" s="144">
        <f>INDEX(T56:T71,COUNTA(T56:T71))</f>
        <v>0.3024189814814815</v>
      </c>
      <c r="U72" s="145"/>
      <c r="V72" s="156"/>
      <c r="W72" s="135"/>
      <c r="X72" s="139"/>
      <c r="Y72" s="261"/>
      <c r="Z72" s="262"/>
      <c r="AA72" s="157">
        <f t="shared" ref="AA72:AA77" si="22">M72-J72</f>
        <v>-359.74828880547648</v>
      </c>
      <c r="AB72" s="142">
        <f t="shared" ref="AB72:AB77" si="23">M72/J72</f>
        <v>0.8909853670286435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116</v>
      </c>
      <c r="D73" s="271"/>
      <c r="E73" s="158">
        <v>17.89</v>
      </c>
      <c r="F73" s="87">
        <v>3513</v>
      </c>
      <c r="G73" s="159">
        <f t="shared" ref="G73:G77" si="24">E73*F73</f>
        <v>62847.57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2931.571627260083</v>
      </c>
      <c r="N73" s="163">
        <f t="shared" si="18"/>
        <v>732.89290681502075</v>
      </c>
      <c r="O73" s="165">
        <f t="shared" si="19"/>
        <v>0</v>
      </c>
      <c r="P73" s="166">
        <f t="shared" si="20"/>
        <v>-92.107093184979249</v>
      </c>
      <c r="Q73" s="152">
        <f t="shared" si="21"/>
        <v>0.88835503856366149</v>
      </c>
      <c r="R73" s="272">
        <f>Q89</f>
        <v>0.87643241483998424</v>
      </c>
      <c r="S73" s="167">
        <v>0.16673611111111111</v>
      </c>
      <c r="T73" s="168">
        <v>0.21666666666666667</v>
      </c>
      <c r="U73" s="169"/>
      <c r="V73" s="170">
        <v>71.900000000000006</v>
      </c>
      <c r="W73" s="173"/>
      <c r="X73" s="151"/>
      <c r="Y73" s="275"/>
      <c r="Z73" s="276"/>
      <c r="AA73" s="109">
        <f t="shared" si="22"/>
        <v>-368.42837273991699</v>
      </c>
      <c r="AB73" s="152">
        <f t="shared" si="23"/>
        <v>0.88835503856366149</v>
      </c>
      <c r="AC73" s="277">
        <f>AB89</f>
        <v>0.87643241483998424</v>
      </c>
    </row>
    <row r="74" spans="1:29" ht="15.75" customHeight="1">
      <c r="A74" s="281"/>
      <c r="B74" s="92" t="s">
        <v>111</v>
      </c>
      <c r="C74" s="263" t="s">
        <v>115</v>
      </c>
      <c r="D74" s="264"/>
      <c r="E74" s="93">
        <v>22.28</v>
      </c>
      <c r="F74" s="94">
        <v>1495</v>
      </c>
      <c r="G74" s="95">
        <f t="shared" si="24"/>
        <v>33308.6</v>
      </c>
      <c r="H74" s="96"/>
      <c r="I74" s="97">
        <v>5</v>
      </c>
      <c r="J74" s="98">
        <v>3300</v>
      </c>
      <c r="K74" s="99">
        <f t="shared" ref="K74:K77" si="25">J74/I74</f>
        <v>660</v>
      </c>
      <c r="L74" s="100">
        <v>5</v>
      </c>
      <c r="M74" s="98">
        <f>F74/V74*60</f>
        <v>2925.0000000000018</v>
      </c>
      <c r="N74" s="99">
        <f t="shared" si="18"/>
        <v>585.00000000000034</v>
      </c>
      <c r="O74" s="101">
        <f t="shared" si="19"/>
        <v>0</v>
      </c>
      <c r="P74" s="102">
        <f t="shared" si="20"/>
        <v>-74.999999999999659</v>
      </c>
      <c r="Q74" s="103">
        <f t="shared" si="21"/>
        <v>0.88636363636363691</v>
      </c>
      <c r="R74" s="273"/>
      <c r="S74" s="1">
        <v>0.22106481481481483</v>
      </c>
      <c r="T74" s="2">
        <v>0.24236111111111111</v>
      </c>
      <c r="U74" s="104">
        <v>6.3333333333333375</v>
      </c>
      <c r="V74" s="105">
        <v>30.66666666666665</v>
      </c>
      <c r="W74" s="106"/>
      <c r="X74" s="107"/>
      <c r="Y74" s="265"/>
      <c r="Z74" s="266"/>
      <c r="AA74" s="111">
        <f t="shared" si="22"/>
        <v>-374.99999999999818</v>
      </c>
      <c r="AB74" s="103">
        <f t="shared" si="23"/>
        <v>0.88636363636363691</v>
      </c>
      <c r="AC74" s="278"/>
    </row>
    <row r="75" spans="1:29" ht="15.75" customHeight="1">
      <c r="A75" s="281"/>
      <c r="B75" s="92" t="s">
        <v>111</v>
      </c>
      <c r="C75" s="263" t="s">
        <v>113</v>
      </c>
      <c r="D75" s="264"/>
      <c r="E75" s="93">
        <v>21.45</v>
      </c>
      <c r="F75" s="94">
        <v>897</v>
      </c>
      <c r="G75" s="95">
        <f t="shared" si="24"/>
        <v>19240.649999999998</v>
      </c>
      <c r="H75" s="96"/>
      <c r="I75" s="97">
        <v>3</v>
      </c>
      <c r="J75" s="98">
        <v>3300</v>
      </c>
      <c r="K75" s="99">
        <f t="shared" si="25"/>
        <v>1100</v>
      </c>
      <c r="L75" s="100">
        <v>3</v>
      </c>
      <c r="M75" s="98">
        <f>F75/V75*60</f>
        <v>2919.7106690777618</v>
      </c>
      <c r="N75" s="99">
        <f t="shared" si="18"/>
        <v>973.23688969258728</v>
      </c>
      <c r="O75" s="101">
        <f t="shared" si="19"/>
        <v>0</v>
      </c>
      <c r="P75" s="102">
        <f t="shared" si="20"/>
        <v>-126.76311030741272</v>
      </c>
      <c r="Q75" s="103">
        <f t="shared" si="21"/>
        <v>0.88476080881144303</v>
      </c>
      <c r="R75" s="273"/>
      <c r="S75" s="1">
        <v>0.24722222222222223</v>
      </c>
      <c r="T75" s="2">
        <v>0.26002314814814814</v>
      </c>
      <c r="U75" s="104">
        <v>7.0000000000000151</v>
      </c>
      <c r="V75" s="105">
        <v>18.433333333333309</v>
      </c>
      <c r="W75" s="106"/>
      <c r="X75" s="107"/>
      <c r="Y75" s="265"/>
      <c r="Z75" s="266"/>
      <c r="AA75" s="111">
        <f t="shared" si="22"/>
        <v>-380.28933092223815</v>
      </c>
      <c r="AB75" s="103">
        <f t="shared" si="23"/>
        <v>0.88476080881144303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20.36</v>
      </c>
      <c r="F76" s="94">
        <v>4320</v>
      </c>
      <c r="G76" s="95">
        <f t="shared" si="24"/>
        <v>87955.199999999997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2757.4468085106387</v>
      </c>
      <c r="N76" s="99">
        <f t="shared" si="18"/>
        <v>919.14893617021289</v>
      </c>
      <c r="O76" s="101">
        <f t="shared" si="19"/>
        <v>0</v>
      </c>
      <c r="P76" s="102">
        <f t="shared" si="20"/>
        <v>-180.85106382978711</v>
      </c>
      <c r="Q76" s="103">
        <f t="shared" si="21"/>
        <v>0.8355899419729208</v>
      </c>
      <c r="R76" s="273"/>
      <c r="S76" s="1">
        <v>0.26458333333333334</v>
      </c>
      <c r="T76" s="2">
        <v>0.3298611111111111</v>
      </c>
      <c r="U76" s="104">
        <v>6.5666666666666806</v>
      </c>
      <c r="V76" s="105">
        <v>93.999999999999986</v>
      </c>
      <c r="W76" s="106"/>
      <c r="X76" s="107"/>
      <c r="Y76" s="265"/>
      <c r="Z76" s="266"/>
      <c r="AA76" s="111">
        <f t="shared" si="22"/>
        <v>-542.55319148936132</v>
      </c>
      <c r="AB76" s="103">
        <f t="shared" si="23"/>
        <v>0.8355899419729208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5780</v>
      </c>
      <c r="G77" s="95">
        <f t="shared" si="24"/>
        <v>96294.8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2927.4057400112551</v>
      </c>
      <c r="N77" s="99">
        <f t="shared" si="18"/>
        <v>731.85143500281379</v>
      </c>
      <c r="O77" s="101">
        <f t="shared" si="19"/>
        <v>0</v>
      </c>
      <c r="P77" s="102">
        <f t="shared" si="20"/>
        <v>-93.148564997186213</v>
      </c>
      <c r="Q77" s="103">
        <f t="shared" si="21"/>
        <v>0.88709264848825908</v>
      </c>
      <c r="R77" s="273"/>
      <c r="S77" s="1">
        <v>0.33541666666666664</v>
      </c>
      <c r="T77" s="2">
        <v>0.41768518518518516</v>
      </c>
      <c r="U77" s="104">
        <v>7.9999999999999716</v>
      </c>
      <c r="V77" s="105">
        <v>118.46666666666667</v>
      </c>
      <c r="W77" s="106"/>
      <c r="X77" s="107"/>
      <c r="Y77" s="265"/>
      <c r="Z77" s="266"/>
      <c r="AA77" s="111">
        <f t="shared" si="22"/>
        <v>-372.59425998874485</v>
      </c>
      <c r="AB77" s="103">
        <f t="shared" si="23"/>
        <v>0.88709264848825908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2892.2269689719478</v>
      </c>
      <c r="N89" s="139">
        <f>M89/L89</f>
        <v>761.1123602557758</v>
      </c>
      <c r="O89" s="140">
        <f>L89-I89</f>
        <v>0</v>
      </c>
      <c r="P89" s="141">
        <f>N89-K89</f>
        <v>-107.30869237580316</v>
      </c>
      <c r="Q89" s="142">
        <f>N89/K89</f>
        <v>0.87643241483998424</v>
      </c>
      <c r="R89" s="274"/>
      <c r="S89" s="143">
        <f>S73</f>
        <v>0.16673611111111111</v>
      </c>
      <c r="T89" s="144">
        <f>INDEX(T73:T88,COUNTA(T73:T88))</f>
        <v>0.41768518518518516</v>
      </c>
      <c r="U89" s="145"/>
      <c r="V89" s="156"/>
      <c r="W89" s="89"/>
      <c r="X89" s="91"/>
      <c r="Y89" s="261"/>
      <c r="Z89" s="262"/>
      <c r="AA89" s="157">
        <f>M89-J89</f>
        <v>-407.77303102805217</v>
      </c>
      <c r="AB89" s="142">
        <f>M89/J89</f>
        <v>0.87643241483998424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2067</v>
      </c>
      <c r="G90" s="159">
        <f t="shared" ref="G90:G93" si="29">E90*F90</f>
        <v>37578.06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3091.4831740756113</v>
      </c>
      <c r="N90" s="163">
        <f>M90/L90</f>
        <v>1030.4943913585371</v>
      </c>
      <c r="O90" s="165">
        <f>L90-I90</f>
        <v>0</v>
      </c>
      <c r="P90" s="166">
        <f>N90-K90</f>
        <v>-169.50560864146291</v>
      </c>
      <c r="Q90" s="152">
        <f>N90/K90</f>
        <v>0.85874532613211418</v>
      </c>
      <c r="R90" s="272">
        <f>Q106</f>
        <v>0.86528541066830222</v>
      </c>
      <c r="S90" s="167">
        <v>0.16666666666666666</v>
      </c>
      <c r="T90" s="168">
        <v>0.19452546296296297</v>
      </c>
      <c r="U90" s="169"/>
      <c r="V90" s="170">
        <v>40.116666666666688</v>
      </c>
      <c r="W90" s="173"/>
      <c r="X90" s="151"/>
      <c r="Y90" s="275"/>
      <c r="Z90" s="276"/>
      <c r="AA90" s="109">
        <f>M90-J90</f>
        <v>-508.51682592438874</v>
      </c>
      <c r="AB90" s="152">
        <f>M90/J90</f>
        <v>0.85874532613211418</v>
      </c>
      <c r="AC90" s="277">
        <f>AB106</f>
        <v>0.86528541066830222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2821</v>
      </c>
      <c r="G91" s="95">
        <f t="shared" si="29"/>
        <v>51285.78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3088.6861313868608</v>
      </c>
      <c r="N91" s="99">
        <f>M91/L91</f>
        <v>1029.5620437956202</v>
      </c>
      <c r="O91" s="101">
        <f>L91-I91</f>
        <v>0</v>
      </c>
      <c r="P91" s="102">
        <f>N91-K91</f>
        <v>-170.43795620437982</v>
      </c>
      <c r="Q91" s="103">
        <f>N91/K91</f>
        <v>0.8579683698296835</v>
      </c>
      <c r="R91" s="273"/>
      <c r="S91" s="1">
        <v>0.20499999999999999</v>
      </c>
      <c r="T91" s="2">
        <v>0.24305555555555555</v>
      </c>
      <c r="U91" s="104">
        <v>15.083333333333307</v>
      </c>
      <c r="V91" s="105">
        <v>54.800000000000011</v>
      </c>
      <c r="W91" s="106"/>
      <c r="X91" s="107"/>
      <c r="Y91" s="265"/>
      <c r="Z91" s="266"/>
      <c r="AA91" s="111">
        <f>M91-J91</f>
        <v>-511.31386861313922</v>
      </c>
      <c r="AB91" s="103">
        <f>M91/J91</f>
        <v>0.8579683698296835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7294</v>
      </c>
      <c r="G92" s="95">
        <f t="shared" si="29"/>
        <v>104158.31999999999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3096.5094339622638</v>
      </c>
      <c r="N92" s="99">
        <f>M92/L92</f>
        <v>1032.1698113207547</v>
      </c>
      <c r="O92" s="101">
        <f>L92-I92</f>
        <v>0</v>
      </c>
      <c r="P92" s="102">
        <f>N92-K92</f>
        <v>-167.83018867924534</v>
      </c>
      <c r="Q92" s="103">
        <f>N92/K92</f>
        <v>0.86014150943396217</v>
      </c>
      <c r="R92" s="273"/>
      <c r="S92" s="1">
        <v>0.25555555555555554</v>
      </c>
      <c r="T92" s="2">
        <v>0.35370370370370369</v>
      </c>
      <c r="U92" s="104">
        <v>17.999999999999975</v>
      </c>
      <c r="V92" s="105">
        <v>141.33333333333334</v>
      </c>
      <c r="W92" s="106"/>
      <c r="X92" s="107"/>
      <c r="Y92" s="265"/>
      <c r="Z92" s="266"/>
      <c r="AA92" s="111">
        <f>M92-J92</f>
        <v>-503.49056603773624</v>
      </c>
      <c r="AB92" s="103">
        <f>M92/J92</f>
        <v>0.86014150943396217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6355</v>
      </c>
      <c r="G93" s="95">
        <f t="shared" si="29"/>
        <v>89160.65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2664.2599277978338</v>
      </c>
      <c r="N93" s="99">
        <f>M93/L93</f>
        <v>888.08664259927798</v>
      </c>
      <c r="O93" s="101">
        <f>L93-I93</f>
        <v>0</v>
      </c>
      <c r="P93" s="102">
        <f>N93-K93</f>
        <v>-111.91335740072202</v>
      </c>
      <c r="Q93" s="103">
        <f>N93/K93</f>
        <v>0.88808664259927794</v>
      </c>
      <c r="R93" s="273"/>
      <c r="S93" s="1">
        <v>0.36527777777777776</v>
      </c>
      <c r="T93" s="2">
        <v>0.46466435185185184</v>
      </c>
      <c r="U93" s="104">
        <v>16.666666666666661</v>
      </c>
      <c r="V93" s="105">
        <v>143.11666666666667</v>
      </c>
      <c r="W93" s="106"/>
      <c r="X93" s="107"/>
      <c r="Y93" s="265"/>
      <c r="Z93" s="266"/>
      <c r="AA93" s="111">
        <f>M93-J93</f>
        <v>-335.74007220216617</v>
      </c>
      <c r="AB93" s="103">
        <f>M93/J93</f>
        <v>0.88808664259927794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2985.2346668056425</v>
      </c>
      <c r="N106" s="139">
        <f t="shared" ref="N106:N112" si="34">M106/L106</f>
        <v>995.07822226854751</v>
      </c>
      <c r="O106" s="140">
        <f t="shared" ref="O106:O112" si="35">L106-I106</f>
        <v>0</v>
      </c>
      <c r="P106" s="141">
        <f t="shared" ref="P106:P112" si="36">N106-K106</f>
        <v>-154.92177773145249</v>
      </c>
      <c r="Q106" s="142">
        <f t="shared" ref="Q106:Q112" si="37">N106/K106</f>
        <v>0.86528541066830222</v>
      </c>
      <c r="R106" s="274"/>
      <c r="S106" s="143">
        <f>S90</f>
        <v>0.16666666666666666</v>
      </c>
      <c r="T106" s="144">
        <f>INDEX(T90:T105,COUNTA(T90:T105))</f>
        <v>0.46466435185185184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-464.76533319435748</v>
      </c>
      <c r="AB106" s="142">
        <f t="shared" ref="AB106:AB112" si="39">M106/J106</f>
        <v>0.86528541066830222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2174</v>
      </c>
      <c r="G107" s="159">
        <f t="shared" ref="G107:G112" si="40">E107*F107</f>
        <v>54415.22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2883.7140751658067</v>
      </c>
      <c r="N107" s="163">
        <f t="shared" si="34"/>
        <v>720.92851879145167</v>
      </c>
      <c r="O107" s="165">
        <f t="shared" si="35"/>
        <v>0</v>
      </c>
      <c r="P107" s="166">
        <f t="shared" si="36"/>
        <v>-104.07148120854833</v>
      </c>
      <c r="Q107" s="152">
        <f t="shared" si="37"/>
        <v>0.87385275005024443</v>
      </c>
      <c r="R107" s="272">
        <f>Q123</f>
        <v>0.8811057965197916</v>
      </c>
      <c r="S107" s="167">
        <v>0.16666666666666666</v>
      </c>
      <c r="T107" s="168">
        <v>0.1980787037037037</v>
      </c>
      <c r="U107" s="169"/>
      <c r="V107" s="170">
        <v>45.233333333333341</v>
      </c>
      <c r="W107" s="168"/>
      <c r="X107" s="171"/>
      <c r="Y107" s="275"/>
      <c r="Z107" s="276"/>
      <c r="AA107" s="109">
        <f t="shared" si="38"/>
        <v>-416.28592483419334</v>
      </c>
      <c r="AB107" s="152">
        <f t="shared" si="39"/>
        <v>0.87385275005024443</v>
      </c>
      <c r="AC107" s="277">
        <f>AB123</f>
        <v>0.88110579651979171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1992</v>
      </c>
      <c r="G108" s="95">
        <f t="shared" si="40"/>
        <v>50696.4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2896.2843295638095</v>
      </c>
      <c r="N108" s="99">
        <f t="shared" si="34"/>
        <v>724.07108239095237</v>
      </c>
      <c r="O108" s="101">
        <f t="shared" si="35"/>
        <v>0</v>
      </c>
      <c r="P108" s="102">
        <f t="shared" si="36"/>
        <v>-100.92891760904763</v>
      </c>
      <c r="Q108" s="103">
        <f t="shared" si="37"/>
        <v>0.87766191804963922</v>
      </c>
      <c r="R108" s="273"/>
      <c r="S108" s="1">
        <v>0.20902777777777776</v>
      </c>
      <c r="T108" s="2">
        <v>0.23768518518518519</v>
      </c>
      <c r="U108" s="104">
        <v>15.766666666666641</v>
      </c>
      <c r="V108" s="105">
        <v>41.266666666666708</v>
      </c>
      <c r="W108" s="106"/>
      <c r="X108" s="113"/>
      <c r="Y108" s="265"/>
      <c r="Z108" s="266"/>
      <c r="AA108" s="111">
        <f t="shared" si="38"/>
        <v>-403.71567043619052</v>
      </c>
      <c r="AB108" s="103">
        <f t="shared" si="39"/>
        <v>0.87766191804963922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697</v>
      </c>
      <c r="G109" s="95">
        <f t="shared" si="40"/>
        <v>18630.810000000001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2900.809248554905</v>
      </c>
      <c r="N109" s="99">
        <f t="shared" si="34"/>
        <v>725.20231213872626</v>
      </c>
      <c r="O109" s="101">
        <f t="shared" si="35"/>
        <v>0</v>
      </c>
      <c r="P109" s="102">
        <f t="shared" si="36"/>
        <v>-99.797687861273744</v>
      </c>
      <c r="Q109" s="103">
        <f t="shared" si="37"/>
        <v>0.87903310562269854</v>
      </c>
      <c r="R109" s="273"/>
      <c r="S109" s="1">
        <v>0.25069444444444444</v>
      </c>
      <c r="T109" s="2">
        <v>0.26070601851851855</v>
      </c>
      <c r="U109" s="104">
        <v>18.733333333333317</v>
      </c>
      <c r="V109" s="105">
        <v>14.416666666666709</v>
      </c>
      <c r="W109" s="106"/>
      <c r="X109" s="113"/>
      <c r="Y109" s="265"/>
      <c r="Z109" s="266"/>
      <c r="AA109" s="111">
        <f t="shared" si="38"/>
        <v>-399.19075144509497</v>
      </c>
      <c r="AB109" s="103">
        <f t="shared" si="39"/>
        <v>0.87903310562269854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2852</v>
      </c>
      <c r="G110" s="95">
        <f t="shared" si="40"/>
        <v>85560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2670.2730819245776</v>
      </c>
      <c r="N110" s="99">
        <f t="shared" si="34"/>
        <v>667.5682704811444</v>
      </c>
      <c r="O110" s="101">
        <f t="shared" si="35"/>
        <v>0</v>
      </c>
      <c r="P110" s="102">
        <f t="shared" si="36"/>
        <v>-82.431729518855605</v>
      </c>
      <c r="Q110" s="103">
        <f t="shared" si="37"/>
        <v>0.89009102730819256</v>
      </c>
      <c r="R110" s="273"/>
      <c r="S110" s="1">
        <v>0.27430555555555558</v>
      </c>
      <c r="T110" s="2">
        <v>0.31880787037037039</v>
      </c>
      <c r="U110" s="104">
        <v>19.583333333333329</v>
      </c>
      <c r="V110" s="105">
        <v>64.083333333333329</v>
      </c>
      <c r="W110" s="106"/>
      <c r="X110" s="107"/>
      <c r="Y110" s="265"/>
      <c r="Z110" s="266"/>
      <c r="AA110" s="111">
        <f t="shared" si="38"/>
        <v>-329.72691807542242</v>
      </c>
      <c r="AB110" s="103">
        <f t="shared" si="39"/>
        <v>0.89009102730819256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2295</v>
      </c>
      <c r="G111" s="95">
        <f t="shared" si="40"/>
        <v>56961.9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2891.8445922296141</v>
      </c>
      <c r="N111" s="99">
        <f t="shared" si="34"/>
        <v>722.96114805740353</v>
      </c>
      <c r="O111" s="101">
        <f t="shared" si="35"/>
        <v>0</v>
      </c>
      <c r="P111" s="102">
        <f t="shared" si="36"/>
        <v>-102.03885194259647</v>
      </c>
      <c r="Q111" s="103">
        <f t="shared" si="37"/>
        <v>0.87631654309988305</v>
      </c>
      <c r="R111" s="273"/>
      <c r="S111" s="1">
        <v>0.33221064814814816</v>
      </c>
      <c r="T111" s="2">
        <v>0.36527777777777776</v>
      </c>
      <c r="U111" s="104">
        <v>19.299999999999979</v>
      </c>
      <c r="V111" s="105">
        <v>47.616666666666625</v>
      </c>
      <c r="W111" s="106"/>
      <c r="X111" s="107"/>
      <c r="Y111" s="265"/>
      <c r="Z111" s="266"/>
      <c r="AA111" s="111">
        <f t="shared" si="38"/>
        <v>-408.15540777038586</v>
      </c>
      <c r="AB111" s="103">
        <f t="shared" si="39"/>
        <v>0.87631654309988305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3773</v>
      </c>
      <c r="G112" s="115">
        <f t="shared" si="40"/>
        <v>113190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2674.3059657412864</v>
      </c>
      <c r="N112" s="99">
        <f t="shared" si="34"/>
        <v>891.4353219137621</v>
      </c>
      <c r="O112" s="101">
        <f t="shared" si="35"/>
        <v>0</v>
      </c>
      <c r="P112" s="102">
        <f t="shared" si="36"/>
        <v>-108.5646780862379</v>
      </c>
      <c r="Q112" s="103">
        <f t="shared" si="37"/>
        <v>0.89143532191376207</v>
      </c>
      <c r="R112" s="273"/>
      <c r="S112" s="1">
        <v>0.37593749999999998</v>
      </c>
      <c r="T112" s="2">
        <v>0.43472222222222223</v>
      </c>
      <c r="U112" s="104">
        <v>15.350000000000001</v>
      </c>
      <c r="V112" s="105">
        <v>84.650000000000048</v>
      </c>
      <c r="W112" s="106"/>
      <c r="X112" s="4"/>
      <c r="Y112" s="265"/>
      <c r="Z112" s="266"/>
      <c r="AA112" s="111">
        <f t="shared" si="38"/>
        <v>-325.6940342587136</v>
      </c>
      <c r="AB112" s="103">
        <f t="shared" si="39"/>
        <v>0.89143532191376218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2819.5385488633333</v>
      </c>
      <c r="N123" s="139">
        <f>M123/L123</f>
        <v>735.53179535565209</v>
      </c>
      <c r="O123" s="140">
        <f>L123-I123</f>
        <v>0</v>
      </c>
      <c r="P123" s="141">
        <f>N123-K123</f>
        <v>-99.250813340000036</v>
      </c>
      <c r="Q123" s="142">
        <f>N123/K123</f>
        <v>0.8811057965197916</v>
      </c>
      <c r="R123" s="274"/>
      <c r="S123" s="143">
        <f>S107</f>
        <v>0.16666666666666666</v>
      </c>
      <c r="T123" s="144">
        <f>INDEX(T107:T122,COUNTA(T107:T122))</f>
        <v>0.43472222222222223</v>
      </c>
      <c r="U123" s="145"/>
      <c r="V123" s="156"/>
      <c r="W123" s="135"/>
      <c r="X123" s="139"/>
      <c r="Y123" s="261"/>
      <c r="Z123" s="262"/>
      <c r="AA123" s="157">
        <f>M123-J123</f>
        <v>-380.46145113666671</v>
      </c>
      <c r="AB123" s="142">
        <f>M123/J123</f>
        <v>0.88110579651979171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623</v>
      </c>
      <c r="G124" s="159">
        <f t="shared" ref="G124:G127" si="45">E124*F124</f>
        <v>8360.66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3158.8732394366239</v>
      </c>
      <c r="N124" s="163">
        <f>M124/L124</f>
        <v>526.47887323943735</v>
      </c>
      <c r="O124" s="165">
        <f>L124-I124</f>
        <v>0</v>
      </c>
      <c r="P124" s="166">
        <f>N124-K124</f>
        <v>-73.521126760562652</v>
      </c>
      <c r="Q124" s="152">
        <f>N124/K124</f>
        <v>0.87746478873239553</v>
      </c>
      <c r="R124" s="272">
        <f>Q140</f>
        <v>0.8684268834672666</v>
      </c>
      <c r="S124" s="167">
        <v>0.70844907407407409</v>
      </c>
      <c r="T124" s="168">
        <v>0.71666666666666667</v>
      </c>
      <c r="U124" s="169"/>
      <c r="V124" s="170">
        <v>11.833333333333318</v>
      </c>
      <c r="W124" s="168"/>
      <c r="X124" s="171"/>
      <c r="Y124" s="275"/>
      <c r="Z124" s="276"/>
      <c r="AA124" s="109">
        <f>M124-J124</f>
        <v>-441.12676056337614</v>
      </c>
      <c r="AB124" s="152">
        <f>M124/J124</f>
        <v>0.87746478873239553</v>
      </c>
      <c r="AC124" s="277">
        <f>AB140</f>
        <v>0.86842688346726671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2044</v>
      </c>
      <c r="G125" s="95">
        <f t="shared" si="45"/>
        <v>52408.160000000003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3132.5670498084251</v>
      </c>
      <c r="N125" s="99">
        <f>M125/L125</f>
        <v>284.7788227098568</v>
      </c>
      <c r="O125" s="101">
        <f>L125-I125</f>
        <v>0</v>
      </c>
      <c r="P125" s="102">
        <f>N125-K125</f>
        <v>-42.493904562870455</v>
      </c>
      <c r="Q125" s="103">
        <f>N125/K125</f>
        <v>0.87015751383567363</v>
      </c>
      <c r="R125" s="273"/>
      <c r="S125" s="1">
        <v>0.71944444444444444</v>
      </c>
      <c r="T125" s="2">
        <v>0.74663194444444447</v>
      </c>
      <c r="U125" s="104">
        <v>3.9999999999999858</v>
      </c>
      <c r="V125" s="105">
        <v>39.150000000000048</v>
      </c>
      <c r="W125" s="106"/>
      <c r="X125" s="113"/>
      <c r="Y125" s="265"/>
      <c r="Z125" s="266"/>
      <c r="AA125" s="111">
        <f>M125-J125</f>
        <v>-467.43295019157495</v>
      </c>
      <c r="AB125" s="103">
        <f>M125/J125</f>
        <v>0.87015751383567363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2492</v>
      </c>
      <c r="G126" s="95">
        <f t="shared" si="45"/>
        <v>73563.839999999997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3106.37119113573</v>
      </c>
      <c r="N126" s="99">
        <f>M126/L126</f>
        <v>182.72771712563119</v>
      </c>
      <c r="O126" s="101">
        <f>L126-I126</f>
        <v>0</v>
      </c>
      <c r="P126" s="102">
        <f>N126-K126</f>
        <v>-29.03698875672174</v>
      </c>
      <c r="Q126" s="103">
        <f>N126/K126</f>
        <v>0.86288088642659178</v>
      </c>
      <c r="R126" s="273"/>
      <c r="S126" s="1">
        <v>0.75138888888888888</v>
      </c>
      <c r="T126" s="2">
        <v>0.78481481481481485</v>
      </c>
      <c r="U126" s="104">
        <v>6.8499999999999517</v>
      </c>
      <c r="V126" s="105">
        <v>48.133333333333397</v>
      </c>
      <c r="W126" s="106"/>
      <c r="X126" s="113"/>
      <c r="Y126" s="265"/>
      <c r="Z126" s="266"/>
      <c r="AA126" s="111">
        <f>M126-J126</f>
        <v>-493.62880886427001</v>
      </c>
      <c r="AB126" s="103">
        <f>M126/J126</f>
        <v>0.86288088642659166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2543</v>
      </c>
      <c r="G127" s="95">
        <f t="shared" si="45"/>
        <v>75908.55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3107.5356415478618</v>
      </c>
      <c r="N127" s="99">
        <f>M127/L127</f>
        <v>182.79621420869776</v>
      </c>
      <c r="O127" s="101">
        <f>L127-I127</f>
        <v>0</v>
      </c>
      <c r="P127" s="102">
        <f>N127-K127</f>
        <v>-28.968491673655166</v>
      </c>
      <c r="Q127" s="103">
        <f>N127/K127</f>
        <v>0.86320434487440612</v>
      </c>
      <c r="R127" s="273"/>
      <c r="S127" s="1">
        <v>0.7895833333333333</v>
      </c>
      <c r="T127" s="2">
        <v>0.82368055555555553</v>
      </c>
      <c r="U127" s="104">
        <v>6.8666666666665677</v>
      </c>
      <c r="V127" s="105">
        <v>49.1</v>
      </c>
      <c r="W127" s="106"/>
      <c r="X127" s="107"/>
      <c r="Y127" s="265"/>
      <c r="Z127" s="266"/>
      <c r="AA127" s="111">
        <f>M127-J127</f>
        <v>-492.46435845213819</v>
      </c>
      <c r="AB127" s="103">
        <f>M127/J127</f>
        <v>0.863204344874406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3126.3367804821601</v>
      </c>
      <c r="N140" s="139">
        <f>M140/L140</f>
        <v>245.20288474369883</v>
      </c>
      <c r="O140" s="140">
        <f>L140-I140</f>
        <v>0</v>
      </c>
      <c r="P140" s="141">
        <f>N140-K140</f>
        <v>-37.150056432771777</v>
      </c>
      <c r="Q140" s="142">
        <f>N140/K140</f>
        <v>0.8684268834672666</v>
      </c>
      <c r="R140" s="274"/>
      <c r="S140" s="143">
        <f>S124</f>
        <v>0.70844907407407409</v>
      </c>
      <c r="T140" s="144">
        <f>INDEX(T124:T139,COUNTA(T124:T139))</f>
        <v>0.82368055555555553</v>
      </c>
      <c r="U140" s="145"/>
      <c r="V140" s="156"/>
      <c r="W140" s="135"/>
      <c r="X140" s="139"/>
      <c r="Y140" s="261"/>
      <c r="Z140" s="262"/>
      <c r="AA140" s="157">
        <f>M140-J140</f>
        <v>-473.66321951783993</v>
      </c>
      <c r="AB140" s="142">
        <f>M140/J140</f>
        <v>0.86842688346726671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1357</v>
      </c>
      <c r="G141" s="159">
        <f t="shared" ref="G141:G144" si="49">E141*F141</f>
        <v>37426.06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2627.8644432490637</v>
      </c>
      <c r="N141" s="163">
        <f>M141/L141</f>
        <v>656.96611081226592</v>
      </c>
      <c r="O141" s="165">
        <f>L141-I141</f>
        <v>0</v>
      </c>
      <c r="P141" s="166">
        <f>N141-K141</f>
        <v>-93.033889187734076</v>
      </c>
      <c r="Q141" s="152">
        <f>N141/K141</f>
        <v>0.87595481441635459</v>
      </c>
      <c r="R141" s="272">
        <f>Q157</f>
        <v>0.88215365255207068</v>
      </c>
      <c r="S141" s="167">
        <v>0.70834490740740741</v>
      </c>
      <c r="T141" s="168">
        <v>0.72986111111111107</v>
      </c>
      <c r="U141" s="169"/>
      <c r="V141" s="170">
        <v>30.983333333333274</v>
      </c>
      <c r="W141" s="173"/>
      <c r="X141" s="151"/>
      <c r="Y141" s="275"/>
      <c r="Z141" s="276"/>
      <c r="AA141" s="109">
        <f>M141-J141</f>
        <v>-372.1355567509363</v>
      </c>
      <c r="AB141" s="152">
        <f>M141/J141</f>
        <v>0.87595481441635459</v>
      </c>
      <c r="AC141" s="277">
        <f>AB157</f>
        <v>0.88215365255207068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1122</v>
      </c>
      <c r="G142" s="95">
        <f t="shared" si="49"/>
        <v>27096.3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2627.976577748866</v>
      </c>
      <c r="N142" s="99">
        <f>M142/L142</f>
        <v>656.99414443721651</v>
      </c>
      <c r="O142" s="101">
        <f>L142-I142</f>
        <v>0</v>
      </c>
      <c r="P142" s="102">
        <f>N142-K142</f>
        <v>-93.005855562783495</v>
      </c>
      <c r="Q142" s="103">
        <f>N142/K142</f>
        <v>0.87599219258295535</v>
      </c>
      <c r="R142" s="273"/>
      <c r="S142" s="1">
        <v>0.73290509259259262</v>
      </c>
      <c r="T142" s="2">
        <v>0.75069444444444444</v>
      </c>
      <c r="U142" s="104">
        <v>4.3833333333334323</v>
      </c>
      <c r="V142" s="105">
        <v>25.616666666666621</v>
      </c>
      <c r="W142" s="106"/>
      <c r="X142" s="107"/>
      <c r="Y142" s="265"/>
      <c r="Z142" s="266"/>
      <c r="AA142" s="111">
        <f>M142-J142</f>
        <v>-372.02342225113398</v>
      </c>
      <c r="AB142" s="103">
        <f>M142/J142</f>
        <v>0.87599219258295535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4277</v>
      </c>
      <c r="G143" s="95">
        <f t="shared" si="49"/>
        <v>71425.899999999994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2928.3377710155951</v>
      </c>
      <c r="N143" s="99">
        <f>M143/L143</f>
        <v>976.11259033853173</v>
      </c>
      <c r="O143" s="101">
        <f>L143-I143</f>
        <v>0</v>
      </c>
      <c r="P143" s="102">
        <f>N143-K143</f>
        <v>-123.88740966146827</v>
      </c>
      <c r="Q143" s="103">
        <f>N143/K143</f>
        <v>0.88737508212593796</v>
      </c>
      <c r="R143" s="273"/>
      <c r="S143" s="1">
        <v>0.75372685185185184</v>
      </c>
      <c r="T143" s="2">
        <v>0.81458333333333333</v>
      </c>
      <c r="U143" s="104">
        <v>4.3666666666666565</v>
      </c>
      <c r="V143" s="105">
        <v>87.63333333333334</v>
      </c>
      <c r="W143" s="106"/>
      <c r="X143" s="107"/>
      <c r="Y143" s="265"/>
      <c r="Z143" s="266"/>
      <c r="AA143" s="111">
        <f>M143-J143</f>
        <v>-371.66222898440492</v>
      </c>
      <c r="AB143" s="103">
        <f>M143/J143</f>
        <v>0.88737508212593785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6396</v>
      </c>
      <c r="G144" s="95">
        <f t="shared" si="49"/>
        <v>114424.44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2930.9572301425646</v>
      </c>
      <c r="N144" s="99">
        <f>M144/L144</f>
        <v>732.73930753564116</v>
      </c>
      <c r="O144" s="101">
        <f>L144-I144</f>
        <v>0</v>
      </c>
      <c r="P144" s="102">
        <f>N144-K144</f>
        <v>-92.26069246435884</v>
      </c>
      <c r="Q144" s="103">
        <f>N144/K144</f>
        <v>0.88816885761895903</v>
      </c>
      <c r="R144" s="273"/>
      <c r="S144" s="1">
        <v>0.81740740740740736</v>
      </c>
      <c r="T144" s="2">
        <v>0.90833333333333333</v>
      </c>
      <c r="U144" s="104">
        <v>4.0666666666666096</v>
      </c>
      <c r="V144" s="105">
        <v>130.93333333333339</v>
      </c>
      <c r="W144" s="106"/>
      <c r="X144" s="107"/>
      <c r="Y144" s="265"/>
      <c r="Z144" s="266"/>
      <c r="AA144" s="111">
        <f>M144-J144</f>
        <v>-369.04276985743536</v>
      </c>
      <c r="AB144" s="103">
        <f>M144/J144</f>
        <v>0.88816885761895903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2778.7840055390225</v>
      </c>
      <c r="N157" s="139">
        <f>M157/L157</f>
        <v>741.00906814373934</v>
      </c>
      <c r="O157" s="140">
        <f>L157-I157</f>
        <v>0</v>
      </c>
      <c r="P157" s="141">
        <f>N157-K157</f>
        <v>-98.990931856260659</v>
      </c>
      <c r="Q157" s="142">
        <f>N157/K157</f>
        <v>0.88215365255207068</v>
      </c>
      <c r="R157" s="274"/>
      <c r="S157" s="143">
        <f>S141</f>
        <v>0.70834490740740741</v>
      </c>
      <c r="T157" s="144">
        <f>INDEX(T141:T156,COUNTA(T141:T156))</f>
        <v>0.90833333333333333</v>
      </c>
      <c r="U157" s="145"/>
      <c r="V157" s="156"/>
      <c r="W157" s="89"/>
      <c r="X157" s="91"/>
      <c r="Y157" s="261"/>
      <c r="Z157" s="262"/>
      <c r="AA157" s="157">
        <f>M157-J157</f>
        <v>-371.21599446097753</v>
      </c>
      <c r="AB157" s="142">
        <f>M157/J157</f>
        <v>0.88215365255207068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2056</v>
      </c>
      <c r="G158" s="159">
        <f t="shared" ref="G158:G160" si="54">E158*F158</f>
        <v>45807.68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2925.5335968379459</v>
      </c>
      <c r="N158" s="163">
        <f>M158/L158</f>
        <v>585.10671936758922</v>
      </c>
      <c r="O158" s="165">
        <f>L158-I158</f>
        <v>0</v>
      </c>
      <c r="P158" s="166">
        <f>N158-K158</f>
        <v>-74.893280632410779</v>
      </c>
      <c r="Q158" s="152">
        <f>N158/K158</f>
        <v>0.8865253323751352</v>
      </c>
      <c r="R158" s="272">
        <f>Q174</f>
        <v>0.8876324249288694</v>
      </c>
      <c r="S158" s="167">
        <v>0.70833333333333337</v>
      </c>
      <c r="T158" s="168">
        <v>0.73761574074074077</v>
      </c>
      <c r="U158" s="169"/>
      <c r="V158" s="170">
        <v>42.16666666666665</v>
      </c>
      <c r="W158" s="173"/>
      <c r="X158" s="151"/>
      <c r="Y158" s="275"/>
      <c r="Z158" s="276"/>
      <c r="AA158" s="109">
        <f>M158-J158</f>
        <v>-374.46640316205412</v>
      </c>
      <c r="AB158" s="152">
        <f>M158/J158</f>
        <v>0.88652533237513509</v>
      </c>
      <c r="AC158" s="277">
        <f>AB174</f>
        <v>0.88763242492886929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1467</v>
      </c>
      <c r="G159" s="95">
        <f t="shared" si="54"/>
        <v>26670.06</v>
      </c>
      <c r="H159" s="96"/>
      <c r="I159" s="97">
        <v>4</v>
      </c>
      <c r="J159" s="98">
        <v>3300</v>
      </c>
      <c r="K159" s="99">
        <f t="shared" ref="K159:K197" si="55">J159/I159</f>
        <v>825</v>
      </c>
      <c r="L159" s="100">
        <v>4</v>
      </c>
      <c r="M159" s="98">
        <f>F159/V159*60</f>
        <v>2929.1181364392774</v>
      </c>
      <c r="N159" s="99">
        <f>M159/L159</f>
        <v>732.27953410981934</v>
      </c>
      <c r="O159" s="101">
        <f>L159-I159</f>
        <v>0</v>
      </c>
      <c r="P159" s="102">
        <f>N159-K159</f>
        <v>-92.720465890180662</v>
      </c>
      <c r="Q159" s="103">
        <f>N159/K159</f>
        <v>0.88761155649675072</v>
      </c>
      <c r="R159" s="273"/>
      <c r="S159" s="1">
        <v>0.74097222222222225</v>
      </c>
      <c r="T159" s="2">
        <v>0.76184027777777774</v>
      </c>
      <c r="U159" s="104">
        <v>4.8333333333333428</v>
      </c>
      <c r="V159" s="105">
        <v>30.049999999999901</v>
      </c>
      <c r="W159" s="106"/>
      <c r="X159" s="107"/>
      <c r="Y159" s="265"/>
      <c r="Z159" s="266"/>
      <c r="AA159" s="111">
        <f>M159-J159</f>
        <v>-370.88186356072265</v>
      </c>
      <c r="AB159" s="103">
        <f>M159/J159</f>
        <v>0.88761155649675072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9734</v>
      </c>
      <c r="G160" s="95">
        <f t="shared" si="54"/>
        <v>162168.44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2932.9092735185827</v>
      </c>
      <c r="N160" s="99">
        <f>M160/L160</f>
        <v>733.22731837964568</v>
      </c>
      <c r="O160" s="101">
        <f>L160-I160</f>
        <v>0</v>
      </c>
      <c r="P160" s="102">
        <f>N160-K160</f>
        <v>-91.772681620354319</v>
      </c>
      <c r="Q160" s="103">
        <f>N160/K160</f>
        <v>0.88876038591472206</v>
      </c>
      <c r="R160" s="273"/>
      <c r="S160" s="1">
        <v>0.76527777777777783</v>
      </c>
      <c r="T160" s="2">
        <v>0.90356481481481477</v>
      </c>
      <c r="U160" s="104">
        <v>4.9500000000001343</v>
      </c>
      <c r="V160" s="105">
        <v>199.13333333333318</v>
      </c>
      <c r="W160" s="106"/>
      <c r="X160" s="107"/>
      <c r="Y160" s="265"/>
      <c r="Z160" s="266"/>
      <c r="AA160" s="111">
        <f>M160-J160</f>
        <v>-367.09072648141728</v>
      </c>
      <c r="AB160" s="103">
        <f>M160/J160</f>
        <v>0.88876038591472206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2929.1870022652688</v>
      </c>
      <c r="N174" s="139">
        <f>M174/L174</f>
        <v>675.9662312919852</v>
      </c>
      <c r="O174" s="140">
        <f>L174-I174</f>
        <v>0</v>
      </c>
      <c r="P174" s="141">
        <f>N174-K174</f>
        <v>-85.572230246476352</v>
      </c>
      <c r="Q174" s="142">
        <f>N174/K174</f>
        <v>0.8876324249288694</v>
      </c>
      <c r="R174" s="274"/>
      <c r="S174" s="143">
        <f>S158</f>
        <v>0.70833333333333337</v>
      </c>
      <c r="T174" s="144">
        <f>INDEX(T158:T173,COUNTA(T158:T173))</f>
        <v>0.90356481481481477</v>
      </c>
      <c r="U174" s="145"/>
      <c r="V174" s="156"/>
      <c r="W174" s="89"/>
      <c r="X174" s="91"/>
      <c r="Y174" s="261"/>
      <c r="Z174" s="262"/>
      <c r="AA174" s="157">
        <f>M174-J174</f>
        <v>-370.8129977347312</v>
      </c>
      <c r="AB174" s="142">
        <f>M174/J174</f>
        <v>0.88763242492886929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141</v>
      </c>
      <c r="D175" s="271"/>
      <c r="E175" s="158">
        <v>18.18</v>
      </c>
      <c r="F175" s="87">
        <v>2627</v>
      </c>
      <c r="G175" s="159">
        <f t="shared" ref="G175:G178" si="59">E175*F175</f>
        <v>47758.86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2666.2531716943936</v>
      </c>
      <c r="N175" s="163">
        <f>M175/L175</f>
        <v>666.5632929235984</v>
      </c>
      <c r="O175" s="165">
        <f>L175-I175</f>
        <v>0</v>
      </c>
      <c r="P175" s="166">
        <f>N175-K175</f>
        <v>-83.436707076401603</v>
      </c>
      <c r="Q175" s="152">
        <f>N175/K175</f>
        <v>0.88875105723146453</v>
      </c>
      <c r="R175" s="272">
        <f>Q191</f>
        <v>0.88057809643366902</v>
      </c>
      <c r="S175" s="167">
        <v>0.70833333333333337</v>
      </c>
      <c r="T175" s="168">
        <v>0.74938657407407405</v>
      </c>
      <c r="U175" s="169"/>
      <c r="V175" s="170">
        <v>59.116666666666582</v>
      </c>
      <c r="W175" s="173"/>
      <c r="X175" s="151"/>
      <c r="Y175" s="275"/>
      <c r="Z175" s="276"/>
      <c r="AA175" s="109">
        <f>M175-J175</f>
        <v>-333.74682830560641</v>
      </c>
      <c r="AB175" s="152">
        <f>M175/J175</f>
        <v>0.88875105723146453</v>
      </c>
      <c r="AC175" s="277">
        <f>AB191</f>
        <v>0.88057809643366902</v>
      </c>
    </row>
    <row r="176" spans="1:29" ht="15.75" customHeight="1">
      <c r="A176" s="281"/>
      <c r="B176" s="92" t="s">
        <v>111</v>
      </c>
      <c r="C176" s="263" t="s">
        <v>125</v>
      </c>
      <c r="D176" s="264"/>
      <c r="E176" s="93">
        <v>14.03</v>
      </c>
      <c r="F176" s="94">
        <v>408</v>
      </c>
      <c r="G176" s="95">
        <f t="shared" si="59"/>
        <v>5724.24</v>
      </c>
      <c r="H176" s="96">
        <v>2</v>
      </c>
      <c r="I176" s="97">
        <v>3</v>
      </c>
      <c r="J176" s="98">
        <v>3000</v>
      </c>
      <c r="K176" s="99">
        <f t="shared" si="55"/>
        <v>1000</v>
      </c>
      <c r="L176" s="100">
        <v>3</v>
      </c>
      <c r="M176" s="98">
        <f>F176/V176*60</f>
        <v>2665.6987295825629</v>
      </c>
      <c r="N176" s="99">
        <f>M176/L176</f>
        <v>888.56624319418768</v>
      </c>
      <c r="O176" s="101">
        <f>L176-I176</f>
        <v>0</v>
      </c>
      <c r="P176" s="102">
        <f>N176-K176</f>
        <v>-111.43375680581232</v>
      </c>
      <c r="Q176" s="103">
        <f>N176/K176</f>
        <v>0.88856624319418764</v>
      </c>
      <c r="R176" s="273"/>
      <c r="S176" s="1">
        <v>0.75972222222222219</v>
      </c>
      <c r="T176" s="2">
        <v>0.76609953703703704</v>
      </c>
      <c r="U176" s="104">
        <v>14.883333333333315</v>
      </c>
      <c r="V176" s="105">
        <v>9.1833333333333833</v>
      </c>
      <c r="W176" s="106"/>
      <c r="X176" s="107"/>
      <c r="Y176" s="265"/>
      <c r="Z176" s="266"/>
      <c r="AA176" s="111">
        <f>M176-J176</f>
        <v>-334.30127041743708</v>
      </c>
      <c r="AB176" s="103">
        <f>M176/J176</f>
        <v>0.88856624319418764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6128</v>
      </c>
      <c r="G177" s="95">
        <f t="shared" si="59"/>
        <v>87507.839999999997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3098.86219974716</v>
      </c>
      <c r="N177" s="99">
        <f>M177/L177</f>
        <v>1032.9540665823868</v>
      </c>
      <c r="O177" s="101">
        <f>L177-I177</f>
        <v>0</v>
      </c>
      <c r="P177" s="102">
        <f>N177-K177</f>
        <v>-167.04593341761324</v>
      </c>
      <c r="Q177" s="103">
        <f>N177/K177</f>
        <v>0.86079505548532231</v>
      </c>
      <c r="R177" s="273"/>
      <c r="S177" s="1">
        <v>0.7766319444444445</v>
      </c>
      <c r="T177" s="2">
        <v>0.85902777777777772</v>
      </c>
      <c r="U177" s="104">
        <v>15.166666666666746</v>
      </c>
      <c r="V177" s="105">
        <v>118.64999999999984</v>
      </c>
      <c r="W177" s="106">
        <v>0.85902777777777772</v>
      </c>
      <c r="X177" s="107">
        <v>0.91527777777777763</v>
      </c>
      <c r="Y177" s="265"/>
      <c r="Z177" s="266"/>
      <c r="AA177" s="111">
        <f>M177-J177</f>
        <v>-501.13780025283995</v>
      </c>
      <c r="AB177" s="103">
        <f>M177/J177</f>
        <v>0.8607950554853222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9299</v>
      </c>
      <c r="G178" s="95">
        <f t="shared" si="59"/>
        <v>130464.97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2664.4699140401135</v>
      </c>
      <c r="N178" s="99">
        <f>M178/L178</f>
        <v>888.15663801337121</v>
      </c>
      <c r="O178" s="101">
        <f>L178-I178</f>
        <v>0</v>
      </c>
      <c r="P178" s="102">
        <f>N178-K178</f>
        <v>-111.84336198662879</v>
      </c>
      <c r="Q178" s="103">
        <f>N178/K178</f>
        <v>0.88815663801337119</v>
      </c>
      <c r="R178" s="273"/>
      <c r="S178" s="1">
        <v>0.91527777777777763</v>
      </c>
      <c r="T178" s="2">
        <v>1.0606944444444444</v>
      </c>
      <c r="U178" s="104">
        <v>80.999999999999872</v>
      </c>
      <c r="V178" s="105">
        <v>209.40000000000012</v>
      </c>
      <c r="W178" s="106"/>
      <c r="X178" s="107"/>
      <c r="Y178" s="265"/>
      <c r="Z178" s="266"/>
      <c r="AA178" s="111">
        <f>M178-J178</f>
        <v>-335.53008595988649</v>
      </c>
      <c r="AB178" s="103">
        <f>M178/J178</f>
        <v>0.88815663801337119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2773.8210037660574</v>
      </c>
      <c r="N191" s="139">
        <f t="shared" ref="N191:N197" si="63">M191/L191</f>
        <v>853.48338577417155</v>
      </c>
      <c r="O191" s="140">
        <f t="shared" ref="O191:O197" si="64">L191-I191</f>
        <v>0</v>
      </c>
      <c r="P191" s="141">
        <f t="shared" ref="P191:P197" si="65">N191-K191</f>
        <v>-115.74738345659773</v>
      </c>
      <c r="Q191" s="142">
        <f t="shared" ref="Q191:Q197" si="66">N191/K191</f>
        <v>0.88057809643366902</v>
      </c>
      <c r="R191" s="274"/>
      <c r="S191" s="143">
        <f>S175</f>
        <v>0.70833333333333337</v>
      </c>
      <c r="T191" s="144">
        <f>INDEX(T175:T190,COUNTA(T175:T190))</f>
        <v>1.0606944444444444</v>
      </c>
      <c r="U191" s="145"/>
      <c r="V191" s="156"/>
      <c r="W191" s="89"/>
      <c r="X191" s="91"/>
      <c r="Y191" s="261"/>
      <c r="Z191" s="262"/>
      <c r="AA191" s="157">
        <f t="shared" ref="AA191:AA197" si="67">M191-J191</f>
        <v>-376.1789962339426</v>
      </c>
      <c r="AB191" s="142">
        <f t="shared" ref="AB191:AB197" si="68">M191/J191</f>
        <v>0.88057809643366902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665</v>
      </c>
      <c r="G192" s="159">
        <f t="shared" ref="G192:G197" si="69">E192*F192</f>
        <v>12089.699999999999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0">F192/V192*60</f>
        <v>3089.0322580645047</v>
      </c>
      <c r="N192" s="163">
        <f t="shared" si="63"/>
        <v>1029.6774193548349</v>
      </c>
      <c r="O192" s="165">
        <f t="shared" si="64"/>
        <v>0</v>
      </c>
      <c r="P192" s="166">
        <f t="shared" si="65"/>
        <v>-170.32258064516509</v>
      </c>
      <c r="Q192" s="152">
        <f t="shared" si="66"/>
        <v>0.85806451612902912</v>
      </c>
      <c r="R192" s="272">
        <f>Q208</f>
        <v>0.86467741782434682</v>
      </c>
      <c r="S192" s="167">
        <v>0.70839120370370368</v>
      </c>
      <c r="T192" s="168">
        <v>0.71736111111111112</v>
      </c>
      <c r="U192" s="169"/>
      <c r="V192" s="170">
        <v>12.916666666666714</v>
      </c>
      <c r="W192" s="168"/>
      <c r="X192" s="171"/>
      <c r="Y192" s="275"/>
      <c r="Z192" s="276"/>
      <c r="AA192" s="174">
        <f t="shared" si="67"/>
        <v>-510.96774193549527</v>
      </c>
      <c r="AB192" s="152">
        <f t="shared" si="68"/>
        <v>0.85806451612902912</v>
      </c>
      <c r="AC192" s="277">
        <f>AB208</f>
        <v>0.86467741782434693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2096</v>
      </c>
      <c r="G193" s="95">
        <f t="shared" si="69"/>
        <v>38105.279999999999</v>
      </c>
      <c r="H193" s="96"/>
      <c r="I193" s="97">
        <v>3</v>
      </c>
      <c r="J193" s="98">
        <v>3600</v>
      </c>
      <c r="K193" s="99">
        <f t="shared" si="55"/>
        <v>1200</v>
      </c>
      <c r="L193" s="100">
        <v>3</v>
      </c>
      <c r="M193" s="98">
        <f t="shared" si="70"/>
        <v>3089.9262899262922</v>
      </c>
      <c r="N193" s="99">
        <f t="shared" si="63"/>
        <v>1029.9754299754306</v>
      </c>
      <c r="O193" s="101">
        <f t="shared" si="64"/>
        <v>0</v>
      </c>
      <c r="P193" s="102">
        <f t="shared" si="65"/>
        <v>-170.02457002456936</v>
      </c>
      <c r="Q193" s="103">
        <f t="shared" si="66"/>
        <v>0.85831285831285886</v>
      </c>
      <c r="R193" s="273"/>
      <c r="S193" s="1">
        <v>0.72729166666666667</v>
      </c>
      <c r="T193" s="2">
        <v>0.75555555555555554</v>
      </c>
      <c r="U193" s="104">
        <v>14.299999999999997</v>
      </c>
      <c r="V193" s="105">
        <v>40.699999999999967</v>
      </c>
      <c r="W193" s="106"/>
      <c r="X193" s="113"/>
      <c r="Y193" s="265"/>
      <c r="Z193" s="266"/>
      <c r="AA193" s="175">
        <f t="shared" si="67"/>
        <v>-510.07371007370784</v>
      </c>
      <c r="AB193" s="103">
        <f t="shared" si="68"/>
        <v>0.85831285831285897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3192</v>
      </c>
      <c r="G194" s="95">
        <f t="shared" si="69"/>
        <v>79225.440000000002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 t="shared" si="70"/>
        <v>2887.2361809045206</v>
      </c>
      <c r="N194" s="99">
        <f t="shared" si="63"/>
        <v>721.80904522613014</v>
      </c>
      <c r="O194" s="101">
        <f t="shared" si="64"/>
        <v>0</v>
      </c>
      <c r="P194" s="102">
        <f t="shared" si="65"/>
        <v>-103.19095477386986</v>
      </c>
      <c r="Q194" s="103">
        <f t="shared" si="66"/>
        <v>0.87492005481955171</v>
      </c>
      <c r="R194" s="273"/>
      <c r="S194" s="1">
        <v>0.76527777777777772</v>
      </c>
      <c r="T194" s="2">
        <v>0.81134259259259256</v>
      </c>
      <c r="U194" s="104">
        <v>13.99999999999995</v>
      </c>
      <c r="V194" s="105">
        <v>66.333333333333371</v>
      </c>
      <c r="W194" s="106"/>
      <c r="X194" s="113"/>
      <c r="Y194" s="265"/>
      <c r="Z194" s="266"/>
      <c r="AA194" s="175">
        <f t="shared" si="67"/>
        <v>-412.76381909547945</v>
      </c>
      <c r="AB194" s="103">
        <f t="shared" si="68"/>
        <v>0.87492005481955171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2748</v>
      </c>
      <c r="G195" s="95">
        <f t="shared" si="69"/>
        <v>68782.44</v>
      </c>
      <c r="H195" s="96"/>
      <c r="I195" s="97">
        <v>4</v>
      </c>
      <c r="J195" s="98">
        <v>3300</v>
      </c>
      <c r="K195" s="99">
        <f t="shared" si="55"/>
        <v>825</v>
      </c>
      <c r="L195" s="100">
        <v>4</v>
      </c>
      <c r="M195" s="98">
        <f t="shared" si="70"/>
        <v>2901.1143695014589</v>
      </c>
      <c r="N195" s="99">
        <f t="shared" si="63"/>
        <v>725.27859237536472</v>
      </c>
      <c r="O195" s="101">
        <f t="shared" si="64"/>
        <v>0</v>
      </c>
      <c r="P195" s="102">
        <f t="shared" si="65"/>
        <v>-99.721407624635276</v>
      </c>
      <c r="Q195" s="103">
        <f t="shared" si="66"/>
        <v>0.87912556651559359</v>
      </c>
      <c r="R195" s="273"/>
      <c r="S195" s="1">
        <v>0.82164351851851847</v>
      </c>
      <c r="T195" s="2">
        <v>0.86111111111111116</v>
      </c>
      <c r="U195" s="104">
        <v>14.833333333333307</v>
      </c>
      <c r="V195" s="105">
        <v>56.833333333333478</v>
      </c>
      <c r="W195" s="106">
        <v>0.86111111111111116</v>
      </c>
      <c r="X195" s="107">
        <v>0.91597222222222197</v>
      </c>
      <c r="Y195" s="265"/>
      <c r="Z195" s="266"/>
      <c r="AA195" s="175">
        <f t="shared" si="67"/>
        <v>-398.8856304985411</v>
      </c>
      <c r="AB195" s="103">
        <f t="shared" si="68"/>
        <v>0.87912556651559359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3684</v>
      </c>
      <c r="G196" s="95">
        <f t="shared" si="69"/>
        <v>66975.12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 t="shared" si="70"/>
        <v>3092.1893215201526</v>
      </c>
      <c r="N196" s="99">
        <f t="shared" si="63"/>
        <v>1030.7297738400509</v>
      </c>
      <c r="O196" s="101">
        <f t="shared" si="64"/>
        <v>0</v>
      </c>
      <c r="P196" s="102">
        <f t="shared" si="65"/>
        <v>-169.27022615994906</v>
      </c>
      <c r="Q196" s="103">
        <f t="shared" si="66"/>
        <v>0.85894147820004241</v>
      </c>
      <c r="R196" s="273"/>
      <c r="S196" s="1">
        <v>0.91597222222222197</v>
      </c>
      <c r="T196" s="2">
        <v>0.96561342592592592</v>
      </c>
      <c r="U196" s="104">
        <v>78.999999999999559</v>
      </c>
      <c r="V196" s="105">
        <v>71.48333333333369</v>
      </c>
      <c r="W196" s="106"/>
      <c r="X196" s="107"/>
      <c r="Y196" s="265"/>
      <c r="Z196" s="266"/>
      <c r="AA196" s="175">
        <f t="shared" si="67"/>
        <v>-507.81067847984741</v>
      </c>
      <c r="AB196" s="103">
        <f t="shared" si="68"/>
        <v>0.85894147820004241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5749</v>
      </c>
      <c r="G197" s="115">
        <f t="shared" si="69"/>
        <v>82095.72</v>
      </c>
      <c r="H197" s="116"/>
      <c r="I197" s="97">
        <v>3</v>
      </c>
      <c r="J197" s="98">
        <v>3600</v>
      </c>
      <c r="K197" s="99">
        <f t="shared" si="55"/>
        <v>1200</v>
      </c>
      <c r="L197" s="100">
        <v>3</v>
      </c>
      <c r="M197" s="98">
        <f t="shared" si="70"/>
        <v>3098.7273543943593</v>
      </c>
      <c r="N197" s="99">
        <f t="shared" si="63"/>
        <v>1032.9091181314532</v>
      </c>
      <c r="O197" s="101">
        <f t="shared" si="64"/>
        <v>0</v>
      </c>
      <c r="P197" s="102">
        <f t="shared" si="65"/>
        <v>-167.09088186854683</v>
      </c>
      <c r="Q197" s="103">
        <f t="shared" si="66"/>
        <v>0.86075759844287769</v>
      </c>
      <c r="R197" s="273"/>
      <c r="S197" s="1">
        <v>0.9756944444444442</v>
      </c>
      <c r="T197" s="2">
        <v>1.0529976851851852</v>
      </c>
      <c r="U197" s="104">
        <v>14.516666666666325</v>
      </c>
      <c r="V197" s="105">
        <v>111.31666666666706</v>
      </c>
      <c r="W197" s="106"/>
      <c r="X197" s="4"/>
      <c r="Y197" s="265"/>
      <c r="Z197" s="266"/>
      <c r="AA197" s="175">
        <f t="shared" si="67"/>
        <v>-501.27264560564072</v>
      </c>
      <c r="AB197" s="103">
        <f t="shared" si="68"/>
        <v>0.86075759844287758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1">AVERAGE(I192:I207)</f>
        <v>3.3333333333333335</v>
      </c>
      <c r="J208" s="138">
        <f t="shared" si="71"/>
        <v>3500</v>
      </c>
      <c r="K208" s="139">
        <f t="shared" ref="K208" si="72">J208/I208</f>
        <v>1050</v>
      </c>
      <c r="L208" s="137">
        <f t="shared" ref="L208:M208" si="73">AVERAGE(L192:L207)</f>
        <v>3.3333333333333335</v>
      </c>
      <c r="M208" s="138">
        <f t="shared" si="73"/>
        <v>3026.3709623852142</v>
      </c>
      <c r="N208" s="139">
        <f>M208/L208</f>
        <v>907.91128871556418</v>
      </c>
      <c r="O208" s="140">
        <f>L208-I208</f>
        <v>0</v>
      </c>
      <c r="P208" s="141">
        <f>N208-K208</f>
        <v>-142.08871128443582</v>
      </c>
      <c r="Q208" s="142">
        <f>N208/K208</f>
        <v>0.86467741782434682</v>
      </c>
      <c r="R208" s="274"/>
      <c r="S208" s="143">
        <f>S192</f>
        <v>0.70839120370370368</v>
      </c>
      <c r="T208" s="144">
        <f>INDEX(T192:T207,COUNTA(T192:T207))</f>
        <v>1.0529976851851852</v>
      </c>
      <c r="U208" s="145"/>
      <c r="V208" s="156"/>
      <c r="W208" s="135"/>
      <c r="X208" s="139"/>
      <c r="Y208" s="261"/>
      <c r="Z208" s="262"/>
      <c r="AA208" s="177">
        <f>M208-J208</f>
        <v>-473.62903761478583</v>
      </c>
      <c r="AB208" s="142">
        <f>M208/J208</f>
        <v>0.86467741782434693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386" priority="1" operator="greaterThan">
      <formula>0</formula>
    </cfRule>
  </conditionalFormatting>
  <conditionalFormatting sqref="P5:P208 AA5:AA208">
    <cfRule type="cellIs" dxfId="385" priority="4" operator="lessThan">
      <formula>0</formula>
    </cfRule>
  </conditionalFormatting>
  <conditionalFormatting sqref="Q5:Q208 AB5:AB208">
    <cfRule type="cellIs" dxfId="384" priority="2" operator="greaterThan">
      <formula>1</formula>
    </cfRule>
    <cfRule type="cellIs" dxfId="383" priority="3" operator="lessThan">
      <formula>0.8</formula>
    </cfRule>
  </conditionalFormatting>
  <conditionalFormatting sqref="AC5:AC23 R5:R208 AC124:AC129">
    <cfRule type="cellIs" dxfId="382" priority="5" operator="lessThan">
      <formula>0.8</formula>
    </cfRule>
  </conditionalFormatting>
  <conditionalFormatting sqref="AC29:AC37">
    <cfRule type="cellIs" dxfId="381" priority="15" operator="lessThan">
      <formula>0.8</formula>
    </cfRule>
  </conditionalFormatting>
  <conditionalFormatting sqref="AC39:AC44">
    <cfRule type="cellIs" dxfId="380" priority="14" operator="lessThan">
      <formula>0.8</formula>
    </cfRule>
  </conditionalFormatting>
  <conditionalFormatting sqref="AC56:AC61">
    <cfRule type="cellIs" dxfId="379" priority="12" operator="lessThan">
      <formula>0.8</formula>
    </cfRule>
  </conditionalFormatting>
  <conditionalFormatting sqref="AC73">
    <cfRule type="cellIs" dxfId="378" priority="13" operator="lessThan">
      <formula>0.8</formula>
    </cfRule>
  </conditionalFormatting>
  <conditionalFormatting sqref="AC90">
    <cfRule type="cellIs" dxfId="377" priority="7" operator="lessThan">
      <formula>0.8</formula>
    </cfRule>
  </conditionalFormatting>
  <conditionalFormatting sqref="AC107:AC112">
    <cfRule type="cellIs" dxfId="376" priority="6" operator="lessThan">
      <formula>0.8</formula>
    </cfRule>
  </conditionalFormatting>
  <conditionalFormatting sqref="AC141">
    <cfRule type="cellIs" dxfId="375" priority="11" operator="lessThan">
      <formula>0.8</formula>
    </cfRule>
  </conditionalFormatting>
  <conditionalFormatting sqref="AC158">
    <cfRule type="cellIs" dxfId="374" priority="10" operator="lessThan">
      <formula>0.8</formula>
    </cfRule>
  </conditionalFormatting>
  <conditionalFormatting sqref="AC175">
    <cfRule type="cellIs" dxfId="373" priority="9" operator="lessThan">
      <formula>0.8</formula>
    </cfRule>
  </conditionalFormatting>
  <conditionalFormatting sqref="AC192:AC197">
    <cfRule type="cellIs" dxfId="372" priority="8" operator="lessThan">
      <formula>0.8</formula>
    </cfRule>
  </conditionalFormatting>
  <dataValidations count="1">
    <dataValidation type="list" allowBlank="1" showInputMessage="1" showErrorMessage="1" sqref="Y5:Z208" xr:uid="{06942230-3ED2-45ED-B386-5C27D9675B14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8616-F663-4783-A21A-442156360BCE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113715</v>
      </c>
      <c r="E1" s="77" t="s">
        <v>3</v>
      </c>
      <c r="F1" s="78">
        <f>SUM(G5:G157)</f>
        <v>5377857.6900000013</v>
      </c>
      <c r="G1" s="79" t="s">
        <v>73</v>
      </c>
      <c r="H1" s="80">
        <f>L21+L38+L55+L72+L89+L106+L123+L140+L157</f>
        <v>169.45000000000002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45945</v>
      </c>
      <c r="B2" s="326"/>
      <c r="C2" s="82" t="s">
        <v>34</v>
      </c>
      <c r="D2" s="83">
        <f>AVERAGE(N21,N38,N55,N72,N89,N106,N123,N140,N157)</f>
        <v>151.42517315613529</v>
      </c>
      <c r="E2" s="83" t="s">
        <v>80</v>
      </c>
      <c r="F2" s="84">
        <f>F1/D1</f>
        <v>47.29242131644903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3924</v>
      </c>
      <c r="G5" s="159">
        <f t="shared" ref="G5:G6" si="0">E5*F5</f>
        <v>77302.8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1073.7610215871084</v>
      </c>
      <c r="N5" s="163">
        <f>M5/L5</f>
        <v>82.597001660546795</v>
      </c>
      <c r="O5" s="179">
        <f>L5-I5</f>
        <v>0</v>
      </c>
      <c r="P5" s="180">
        <f>N5-K5</f>
        <v>-9.7106906471455119</v>
      </c>
      <c r="Q5" s="132">
        <f>N5/K5</f>
        <v>0.89480085132259024</v>
      </c>
      <c r="R5" s="273">
        <f>Q21</f>
        <v>0.88837049403178248</v>
      </c>
      <c r="S5" s="167">
        <v>0.25</v>
      </c>
      <c r="T5" s="168">
        <v>0.40226851851851853</v>
      </c>
      <c r="U5" s="169"/>
      <c r="V5" s="170">
        <v>219.26666666666668</v>
      </c>
      <c r="W5" s="87"/>
      <c r="X5" s="88"/>
      <c r="Y5" s="275"/>
      <c r="Z5" s="276"/>
      <c r="AA5" s="109">
        <f>M5-J5</f>
        <v>-126.23897841289158</v>
      </c>
      <c r="AB5" s="110">
        <f>M5/J5</f>
        <v>0.89480085132259035</v>
      </c>
      <c r="AC5" s="292">
        <f>AB21</f>
        <v>0.88837049403178248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2593</v>
      </c>
      <c r="G6" s="95">
        <f t="shared" si="0"/>
        <v>77712.209999999992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2302.0468557336653</v>
      </c>
      <c r="N6" s="99">
        <f>M6/L6</f>
        <v>115.10234278668327</v>
      </c>
      <c r="O6" s="101">
        <f>L6-I6</f>
        <v>0</v>
      </c>
      <c r="P6" s="102">
        <f>N6-K6</f>
        <v>-14.897657213316734</v>
      </c>
      <c r="Q6" s="103">
        <f>N6/K6</f>
        <v>0.88540263682064047</v>
      </c>
      <c r="R6" s="273"/>
      <c r="S6" s="1">
        <v>0.5190393518518519</v>
      </c>
      <c r="T6" s="2">
        <v>0.56597222222222221</v>
      </c>
      <c r="U6" s="104">
        <v>57.383333333333404</v>
      </c>
      <c r="V6" s="105">
        <v>67.583333333333243</v>
      </c>
      <c r="W6" s="2"/>
      <c r="X6" s="107"/>
      <c r="Y6" s="265"/>
      <c r="Z6" s="266"/>
      <c r="AA6" s="111">
        <f>M6-J6</f>
        <v>-297.95314426633468</v>
      </c>
      <c r="AB6" s="112">
        <f>M6/J6</f>
        <v>0.88540263682064047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1687.9039386603868</v>
      </c>
      <c r="N21" s="139">
        <f t="shared" ref="N21:N26" si="5">M21/L21</f>
        <v>102.29720840365981</v>
      </c>
      <c r="O21" s="140">
        <f t="shared" ref="O21:O26" si="6">L21-I21</f>
        <v>0</v>
      </c>
      <c r="P21" s="141">
        <f t="shared" ref="P21:P26" si="7">N21-K21</f>
        <v>-12.854306747855347</v>
      </c>
      <c r="Q21" s="142">
        <f t="shared" ref="Q21:Q26" si="8">N21/K21</f>
        <v>0.88837049403178248</v>
      </c>
      <c r="R21" s="274"/>
      <c r="S21" s="143">
        <f>S5</f>
        <v>0.25</v>
      </c>
      <c r="T21" s="144">
        <f>INDEX(T5:T20,COUNTA(T5:T20))</f>
        <v>0.56597222222222221</v>
      </c>
      <c r="U21" s="145"/>
      <c r="V21" s="145"/>
      <c r="W21" s="146"/>
      <c r="X21" s="147"/>
      <c r="Y21" s="261"/>
      <c r="Z21" s="262"/>
      <c r="AA21" s="148">
        <f t="shared" ref="AA21:AA26" si="9">M21-J21</f>
        <v>-212.09606133961324</v>
      </c>
      <c r="AB21" s="149">
        <f t="shared" ref="AB21:AB26" si="10">M21/J21</f>
        <v>0.88837049403178248</v>
      </c>
      <c r="AC21" s="295"/>
    </row>
    <row r="22" spans="1:29" ht="15.75" customHeight="1">
      <c r="A22" s="267" t="s">
        <v>160</v>
      </c>
      <c r="B22" s="108" t="s">
        <v>164</v>
      </c>
      <c r="C22" s="291" t="s">
        <v>174</v>
      </c>
      <c r="D22" s="291"/>
      <c r="E22" s="158">
        <v>77.34</v>
      </c>
      <c r="F22" s="162">
        <v>3091</v>
      </c>
      <c r="G22" s="159">
        <f t="shared" ref="G22:G26" si="11">E22*F22</f>
        <v>239057.94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1770.7829408020361</v>
      </c>
      <c r="N22" s="163">
        <f t="shared" si="5"/>
        <v>70.831317632081451</v>
      </c>
      <c r="O22" s="165">
        <f t="shared" si="6"/>
        <v>0</v>
      </c>
      <c r="P22" s="166">
        <f t="shared" si="7"/>
        <v>-9.1686823679185494</v>
      </c>
      <c r="Q22" s="152">
        <f t="shared" si="8"/>
        <v>0.88539147040101818</v>
      </c>
      <c r="R22" s="272">
        <f>Q38</f>
        <v>0.88334323040698981</v>
      </c>
      <c r="S22" s="167">
        <v>0.25018518518518518</v>
      </c>
      <c r="T22" s="168">
        <v>0.32291666666666669</v>
      </c>
      <c r="U22" s="169"/>
      <c r="V22" s="170">
        <v>104.73333333333338</v>
      </c>
      <c r="W22" s="181"/>
      <c r="X22" s="163"/>
      <c r="Y22" s="275"/>
      <c r="Z22" s="276"/>
      <c r="AA22" s="109">
        <f t="shared" si="9"/>
        <v>-229.21705919796386</v>
      </c>
      <c r="AB22" s="152">
        <f t="shared" si="10"/>
        <v>0.88539147040101807</v>
      </c>
      <c r="AC22" s="352">
        <f>AB38</f>
        <v>0.88334323040698981</v>
      </c>
    </row>
    <row r="23" spans="1:29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4554</v>
      </c>
      <c r="G23" s="95">
        <f t="shared" si="11"/>
        <v>258530.58000000002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1772.3675675675665</v>
      </c>
      <c r="N23" s="99">
        <f t="shared" si="5"/>
        <v>70.894702702702659</v>
      </c>
      <c r="O23" s="101">
        <f t="shared" si="6"/>
        <v>0</v>
      </c>
      <c r="P23" s="102">
        <f t="shared" si="7"/>
        <v>-9.1052972972973407</v>
      </c>
      <c r="Q23" s="103">
        <f t="shared" si="8"/>
        <v>0.88618378378378326</v>
      </c>
      <c r="R23" s="273"/>
      <c r="S23" s="1">
        <v>0.3256944444444444</v>
      </c>
      <c r="T23" s="2">
        <v>0.43275462962962963</v>
      </c>
      <c r="U23" s="104">
        <v>3.9999999999999059</v>
      </c>
      <c r="V23" s="105">
        <v>154.16666666666674</v>
      </c>
      <c r="W23" s="106"/>
      <c r="X23" s="107"/>
      <c r="Y23" s="265"/>
      <c r="Z23" s="266"/>
      <c r="AA23" s="111">
        <f t="shared" si="9"/>
        <v>-227.63243243243346</v>
      </c>
      <c r="AB23" s="103">
        <f t="shared" si="10"/>
        <v>0.88618378378378326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1551</v>
      </c>
      <c r="G24" s="95">
        <f t="shared" si="11"/>
        <v>80434.86</v>
      </c>
      <c r="H24" s="96"/>
      <c r="I24" s="97">
        <v>25</v>
      </c>
      <c r="J24" s="98">
        <v>2000</v>
      </c>
      <c r="K24" s="99">
        <f t="shared" si="12"/>
        <v>80</v>
      </c>
      <c r="L24" s="100">
        <v>25</v>
      </c>
      <c r="M24" s="98">
        <f>F24/V24*60</f>
        <v>1754.7454431175324</v>
      </c>
      <c r="N24" s="99">
        <f t="shared" si="5"/>
        <v>70.1898177247013</v>
      </c>
      <c r="O24" s="101">
        <f t="shared" si="6"/>
        <v>0</v>
      </c>
      <c r="P24" s="102">
        <f t="shared" si="7"/>
        <v>-9.8101822752987005</v>
      </c>
      <c r="Q24" s="103">
        <f t="shared" si="8"/>
        <v>0.87737272155876622</v>
      </c>
      <c r="R24" s="273"/>
      <c r="S24" s="1">
        <v>0.43749999999999994</v>
      </c>
      <c r="T24" s="2">
        <v>0.47432870370370372</v>
      </c>
      <c r="U24" s="104">
        <v>6.8333333333332558</v>
      </c>
      <c r="V24" s="105">
        <v>53.033333333333445</v>
      </c>
      <c r="W24" s="106">
        <v>0.47432870370370372</v>
      </c>
      <c r="X24" s="107">
        <v>0.51487268518518514</v>
      </c>
      <c r="Y24" s="265"/>
      <c r="Z24" s="266"/>
      <c r="AA24" s="111">
        <f t="shared" si="9"/>
        <v>-245.25455688246757</v>
      </c>
      <c r="AB24" s="103">
        <f t="shared" si="10"/>
        <v>0.87737272155876622</v>
      </c>
      <c r="AC24" s="294"/>
    </row>
    <row r="25" spans="1:29" ht="15.75" customHeight="1">
      <c r="A25" s="268"/>
      <c r="B25" s="92" t="s">
        <v>161</v>
      </c>
      <c r="C25" s="286" t="s">
        <v>198</v>
      </c>
      <c r="D25" s="286"/>
      <c r="E25" s="93">
        <v>57.3</v>
      </c>
      <c r="F25" s="94">
        <v>836</v>
      </c>
      <c r="G25" s="95">
        <f t="shared" si="11"/>
        <v>47902.799999999996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1754.8688046647203</v>
      </c>
      <c r="N25" s="99">
        <f t="shared" si="5"/>
        <v>67.494954025566159</v>
      </c>
      <c r="O25" s="101">
        <f t="shared" si="6"/>
        <v>0</v>
      </c>
      <c r="P25" s="102">
        <f t="shared" si="7"/>
        <v>-9.4281228975107609</v>
      </c>
      <c r="Q25" s="103">
        <f t="shared" si="8"/>
        <v>0.87743440233236014</v>
      </c>
      <c r="R25" s="273"/>
      <c r="S25" s="1">
        <v>0.51487268518518514</v>
      </c>
      <c r="T25" s="2">
        <v>0.53472222222222221</v>
      </c>
      <c r="U25" s="104">
        <v>58.38333333333324</v>
      </c>
      <c r="V25" s="105">
        <v>28.583333333333378</v>
      </c>
      <c r="W25" s="106"/>
      <c r="X25" s="107"/>
      <c r="Y25" s="265"/>
      <c r="Z25" s="266"/>
      <c r="AA25" s="111">
        <f t="shared" si="9"/>
        <v>-245.1311953352797</v>
      </c>
      <c r="AB25" s="103">
        <f t="shared" si="10"/>
        <v>0.87743440233236014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5987</v>
      </c>
      <c r="G26" s="95">
        <f t="shared" si="11"/>
        <v>356346.24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1780.6675479180426</v>
      </c>
      <c r="N26" s="99">
        <f t="shared" si="5"/>
        <v>71.226701916721709</v>
      </c>
      <c r="O26" s="101">
        <f t="shared" si="6"/>
        <v>0</v>
      </c>
      <c r="P26" s="102">
        <f t="shared" si="7"/>
        <v>-8.7732980832782914</v>
      </c>
      <c r="Q26" s="103">
        <f t="shared" si="8"/>
        <v>0.89033377395902136</v>
      </c>
      <c r="R26" s="273"/>
      <c r="S26" s="1">
        <v>0.53768518518518515</v>
      </c>
      <c r="T26" s="2">
        <v>0.67777777777777781</v>
      </c>
      <c r="U26" s="104">
        <v>4.2666666666666409</v>
      </c>
      <c r="V26" s="105">
        <v>201.73333333333343</v>
      </c>
      <c r="W26" s="106"/>
      <c r="X26" s="107"/>
      <c r="Y26" s="265"/>
      <c r="Z26" s="266"/>
      <c r="AA26" s="111">
        <f t="shared" si="9"/>
        <v>-219.3324520819574</v>
      </c>
      <c r="AB26" s="103">
        <f t="shared" si="10"/>
        <v>0.89033377395902125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1766.6864608139797</v>
      </c>
      <c r="N38" s="139">
        <f t="shared" ref="N38:N44" si="16">M38/L38</f>
        <v>70.106605587856336</v>
      </c>
      <c r="O38" s="140">
        <f t="shared" ref="O38:O44" si="17">L38-I38</f>
        <v>0</v>
      </c>
      <c r="P38" s="141">
        <f t="shared" ref="P38:P44" si="18">N38-K38</f>
        <v>-9.2584737772230312</v>
      </c>
      <c r="Q38" s="142">
        <f t="shared" ref="Q38:Q44" si="19">N38/K38</f>
        <v>0.88334323040698981</v>
      </c>
      <c r="R38" s="274"/>
      <c r="S38" s="143">
        <f>S22</f>
        <v>0.25018518518518518</v>
      </c>
      <c r="T38" s="144">
        <f>INDEX(T22:T37,COUNTA(T22:T37))</f>
        <v>0.67777777777777781</v>
      </c>
      <c r="U38" s="145"/>
      <c r="V38" s="156"/>
      <c r="W38" s="135"/>
      <c r="X38" s="139"/>
      <c r="Y38" s="261"/>
      <c r="Z38" s="262"/>
      <c r="AA38" s="157">
        <f t="shared" ref="AA38:AA44" si="20">M38-J38</f>
        <v>-233.31353918602031</v>
      </c>
      <c r="AB38" s="142">
        <f t="shared" ref="AB38:AB44" si="21">M38/J38</f>
        <v>0.88334323040698981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173</v>
      </c>
      <c r="D39" s="271"/>
      <c r="E39" s="158">
        <v>47.37</v>
      </c>
      <c r="F39" s="169">
        <v>1831</v>
      </c>
      <c r="G39" s="159">
        <f t="shared" ref="G39:G44" si="22">E39*F39</f>
        <v>86734.47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 t="shared" ref="M39:M44" si="23">F39/V39*60</f>
        <v>1760.1068090787708</v>
      </c>
      <c r="N39" s="163">
        <f t="shared" si="16"/>
        <v>83.814609956131946</v>
      </c>
      <c r="O39" s="165">
        <f t="shared" si="17"/>
        <v>0</v>
      </c>
      <c r="P39" s="166">
        <f t="shared" si="18"/>
        <v>-11.423485281963295</v>
      </c>
      <c r="Q39" s="152">
        <f t="shared" si="19"/>
        <v>0.88005340453938541</v>
      </c>
      <c r="R39" s="272">
        <f>Q55</f>
        <v>0.86347854964998205</v>
      </c>
      <c r="S39" s="167">
        <v>0.16666666666666666</v>
      </c>
      <c r="T39" s="168">
        <v>0.21001157407407409</v>
      </c>
      <c r="U39" s="169"/>
      <c r="V39" s="170">
        <v>62.4166666666667</v>
      </c>
      <c r="W39" s="87"/>
      <c r="X39" s="88"/>
      <c r="Y39" s="275"/>
      <c r="Z39" s="276"/>
      <c r="AA39" s="109">
        <f t="shared" si="20"/>
        <v>-239.89319092122923</v>
      </c>
      <c r="AB39" s="152">
        <f t="shared" si="21"/>
        <v>0.88005340453938541</v>
      </c>
      <c r="AC39" s="352">
        <f>AB55</f>
        <v>0.86347854964998216</v>
      </c>
    </row>
    <row r="40" spans="1:29" ht="15.75" customHeight="1">
      <c r="A40" s="281"/>
      <c r="B40" s="153" t="s">
        <v>161</v>
      </c>
      <c r="C40" s="263" t="s">
        <v>214</v>
      </c>
      <c r="D40" s="264"/>
      <c r="E40" s="93">
        <v>57.3</v>
      </c>
      <c r="F40" s="104">
        <v>1105</v>
      </c>
      <c r="G40" s="95">
        <f t="shared" si="22"/>
        <v>63316.5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 t="shared" si="23"/>
        <v>1760.1769911504425</v>
      </c>
      <c r="N40" s="99">
        <f t="shared" si="16"/>
        <v>88.008849557522126</v>
      </c>
      <c r="O40" s="101">
        <f t="shared" si="17"/>
        <v>0</v>
      </c>
      <c r="P40" s="102">
        <f t="shared" si="18"/>
        <v>-11.991150442477874</v>
      </c>
      <c r="Q40" s="103">
        <f t="shared" si="19"/>
        <v>0.88008849557522129</v>
      </c>
      <c r="R40" s="273"/>
      <c r="S40" s="1">
        <v>0.21342592592592594</v>
      </c>
      <c r="T40" s="2">
        <v>0.23958333333333334</v>
      </c>
      <c r="U40" s="104">
        <v>4.9166666666666625</v>
      </c>
      <c r="V40" s="105">
        <v>37.666666666666664</v>
      </c>
      <c r="W40" s="106"/>
      <c r="X40" s="107"/>
      <c r="Y40" s="265"/>
      <c r="Z40" s="266"/>
      <c r="AA40" s="111">
        <f t="shared" si="20"/>
        <v>-239.82300884955748</v>
      </c>
      <c r="AB40" s="103">
        <f t="shared" si="21"/>
        <v>0.88008849557522129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2738</v>
      </c>
      <c r="G41" s="95">
        <f t="shared" si="22"/>
        <v>154505.34</v>
      </c>
      <c r="H41" s="96"/>
      <c r="I41" s="100">
        <v>22</v>
      </c>
      <c r="J41" s="98">
        <v>2000</v>
      </c>
      <c r="K41" s="99">
        <f t="shared" si="12"/>
        <v>90.909090909090907</v>
      </c>
      <c r="L41" s="100">
        <v>22</v>
      </c>
      <c r="M41" s="98">
        <f t="shared" si="23"/>
        <v>1764.2384105960259</v>
      </c>
      <c r="N41" s="99">
        <f t="shared" si="16"/>
        <v>80.192655027092087</v>
      </c>
      <c r="O41" s="101">
        <f t="shared" si="17"/>
        <v>0</v>
      </c>
      <c r="P41" s="102">
        <f t="shared" si="18"/>
        <v>-10.716435881998819</v>
      </c>
      <c r="Q41" s="103">
        <f t="shared" si="19"/>
        <v>0.88211920529801302</v>
      </c>
      <c r="R41" s="273"/>
      <c r="S41" s="1">
        <v>0.24374999999999997</v>
      </c>
      <c r="T41" s="2">
        <v>0.30841435185185184</v>
      </c>
      <c r="U41" s="104">
        <v>5.9999999999999387</v>
      </c>
      <c r="V41" s="105">
        <v>93.116666666666703</v>
      </c>
      <c r="W41" s="106"/>
      <c r="X41" s="107"/>
      <c r="Y41" s="265"/>
      <c r="Z41" s="266"/>
      <c r="AA41" s="111">
        <f t="shared" si="20"/>
        <v>-235.76158940397409</v>
      </c>
      <c r="AB41" s="103">
        <f t="shared" si="21"/>
        <v>0.88211920529801291</v>
      </c>
      <c r="AC41" s="294"/>
    </row>
    <row r="42" spans="1:29" ht="15.75" customHeight="1">
      <c r="A42" s="281"/>
      <c r="B42" s="153" t="s">
        <v>164</v>
      </c>
      <c r="C42" s="263" t="s">
        <v>238</v>
      </c>
      <c r="D42" s="264"/>
      <c r="E42" s="93">
        <v>59.36</v>
      </c>
      <c r="F42" s="104">
        <v>2399</v>
      </c>
      <c r="G42" s="95">
        <f t="shared" si="22"/>
        <v>142404.63999999998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 t="shared" si="23"/>
        <v>1760.3750509580102</v>
      </c>
      <c r="N42" s="99">
        <f t="shared" si="16"/>
        <v>88.018752547900505</v>
      </c>
      <c r="O42" s="101">
        <f t="shared" si="17"/>
        <v>0</v>
      </c>
      <c r="P42" s="102">
        <f t="shared" si="18"/>
        <v>-11.981247452099495</v>
      </c>
      <c r="Q42" s="103">
        <f t="shared" si="19"/>
        <v>0.88018752547900503</v>
      </c>
      <c r="R42" s="273"/>
      <c r="S42" s="1">
        <v>0.31266203703703704</v>
      </c>
      <c r="T42" s="2">
        <v>0.36944444444444446</v>
      </c>
      <c r="U42" s="104">
        <v>6.1166666666666902</v>
      </c>
      <c r="V42" s="105">
        <v>81.76666666666668</v>
      </c>
      <c r="W42" s="106"/>
      <c r="X42" s="107"/>
      <c r="Y42" s="265"/>
      <c r="Z42" s="266"/>
      <c r="AA42" s="111">
        <f t="shared" si="20"/>
        <v>-239.62494904198979</v>
      </c>
      <c r="AB42" s="103">
        <f t="shared" si="21"/>
        <v>0.88018752547900514</v>
      </c>
      <c r="AC42" s="294"/>
    </row>
    <row r="43" spans="1:29" ht="15.75" customHeight="1">
      <c r="A43" s="282"/>
      <c r="B43" s="153" t="s">
        <v>167</v>
      </c>
      <c r="C43" s="263" t="s">
        <v>251</v>
      </c>
      <c r="D43" s="264"/>
      <c r="E43" s="93">
        <v>54.7</v>
      </c>
      <c r="F43" s="104">
        <v>4122</v>
      </c>
      <c r="G43" s="95">
        <f t="shared" si="22"/>
        <v>225473.40000000002</v>
      </c>
      <c r="H43" s="113">
        <v>2</v>
      </c>
      <c r="I43" s="114">
        <v>25</v>
      </c>
      <c r="J43" s="98">
        <v>1800</v>
      </c>
      <c r="K43" s="99">
        <f t="shared" si="12"/>
        <v>72</v>
      </c>
      <c r="L43" s="114">
        <v>25</v>
      </c>
      <c r="M43" s="98">
        <f t="shared" si="23"/>
        <v>1485.2567310579523</v>
      </c>
      <c r="N43" s="99">
        <f t="shared" si="16"/>
        <v>59.410269242318094</v>
      </c>
      <c r="O43" s="101">
        <f t="shared" si="17"/>
        <v>0</v>
      </c>
      <c r="P43" s="102">
        <f t="shared" si="18"/>
        <v>-12.589730757681906</v>
      </c>
      <c r="Q43" s="103">
        <f t="shared" si="19"/>
        <v>0.8251426283655291</v>
      </c>
      <c r="R43" s="273"/>
      <c r="S43" s="1">
        <v>0.37255787037037036</v>
      </c>
      <c r="T43" s="2">
        <v>0.48819444444444443</v>
      </c>
      <c r="U43" s="104">
        <v>4.4833333333332881</v>
      </c>
      <c r="V43" s="105">
        <v>166.51666666666665</v>
      </c>
      <c r="W43" s="106">
        <v>0.48819444444444443</v>
      </c>
      <c r="X43" s="107">
        <v>0.53125</v>
      </c>
      <c r="Y43" s="265"/>
      <c r="Z43" s="266"/>
      <c r="AA43" s="111">
        <f t="shared" si="20"/>
        <v>-314.74326894204773</v>
      </c>
      <c r="AB43" s="103">
        <f t="shared" si="21"/>
        <v>0.82514262836552899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54.7</v>
      </c>
      <c r="F44" s="104">
        <v>5276</v>
      </c>
      <c r="G44" s="115">
        <f t="shared" si="22"/>
        <v>288597.2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1486.197183098591</v>
      </c>
      <c r="N44" s="99">
        <f t="shared" si="16"/>
        <v>59.44788732394364</v>
      </c>
      <c r="O44" s="101">
        <f t="shared" si="17"/>
        <v>0</v>
      </c>
      <c r="P44" s="102">
        <f t="shared" si="18"/>
        <v>-12.55211267605636</v>
      </c>
      <c r="Q44" s="103">
        <f t="shared" si="19"/>
        <v>0.82566510172143948</v>
      </c>
      <c r="R44" s="273"/>
      <c r="S44" s="1">
        <v>0.53125</v>
      </c>
      <c r="T44" s="2">
        <v>0.6791666666666667</v>
      </c>
      <c r="U44" s="104">
        <v>62.000000000000021</v>
      </c>
      <c r="V44" s="105">
        <v>213.00000000000006</v>
      </c>
      <c r="W44" s="106"/>
      <c r="X44" s="107"/>
      <c r="Y44" s="265"/>
      <c r="Z44" s="266"/>
      <c r="AA44" s="111">
        <f t="shared" si="20"/>
        <v>-313.80281690140896</v>
      </c>
      <c r="AB44" s="103">
        <f t="shared" si="21"/>
        <v>0.82566510172143948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1669.3918626566322</v>
      </c>
      <c r="N55" s="139">
        <f>M55/L55</f>
        <v>75.310911097291665</v>
      </c>
      <c r="O55" s="140">
        <f>L55-I55</f>
        <v>0</v>
      </c>
      <c r="P55" s="141">
        <f>N55-K55</f>
        <v>-11.907134015490286</v>
      </c>
      <c r="Q55" s="142">
        <f>N55/K55</f>
        <v>0.86347854964998205</v>
      </c>
      <c r="R55" s="274"/>
      <c r="S55" s="143">
        <f>S39</f>
        <v>0.16666666666666666</v>
      </c>
      <c r="T55" s="144">
        <f>INDEX(T39:T54,COUNTA(T39:T54))</f>
        <v>0.6791666666666667</v>
      </c>
      <c r="U55" s="145"/>
      <c r="V55" s="156"/>
      <c r="W55" s="188"/>
      <c r="X55" s="189"/>
      <c r="Y55" s="261"/>
      <c r="Z55" s="262"/>
      <c r="AA55" s="157">
        <f>M55-J55</f>
        <v>-263.9414706767011</v>
      </c>
      <c r="AB55" s="142">
        <f>M55/J55</f>
        <v>0.86347854964998216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2328</v>
      </c>
      <c r="G56" s="159">
        <f t="shared" ref="G56:G59" si="27">E56*F56</f>
        <v>138143.52000000002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1762.8944047118223</v>
      </c>
      <c r="N56" s="163">
        <f>M56/L56</f>
        <v>73.453933529659267</v>
      </c>
      <c r="O56" s="165">
        <f>L56-I56</f>
        <v>0</v>
      </c>
      <c r="P56" s="166">
        <f>N56-K56</f>
        <v>-9.8793998036740618</v>
      </c>
      <c r="Q56" s="152">
        <f>N56/K56</f>
        <v>0.88144720235591123</v>
      </c>
      <c r="R56" s="272">
        <f>Q72</f>
        <v>0.88261802049462279</v>
      </c>
      <c r="S56" s="167">
        <v>0.25</v>
      </c>
      <c r="T56" s="168">
        <v>0.30502314814814813</v>
      </c>
      <c r="U56" s="169"/>
      <c r="V56" s="170">
        <v>79.233333333333306</v>
      </c>
      <c r="W56" s="168"/>
      <c r="X56" s="171"/>
      <c r="Y56" s="275"/>
      <c r="Z56" s="276"/>
      <c r="AA56" s="109">
        <f>M56-J56</f>
        <v>-237.10559528817771</v>
      </c>
      <c r="AB56" s="152">
        <f>M56/J56</f>
        <v>0.88144720235591112</v>
      </c>
      <c r="AC56" s="277">
        <f>AB72</f>
        <v>0.8826180204946229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4231</v>
      </c>
      <c r="G57" s="95">
        <f t="shared" si="27"/>
        <v>248232.77000000002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1772.3528042820574</v>
      </c>
      <c r="N57" s="99">
        <f>M57/L57</f>
        <v>73.848033511752391</v>
      </c>
      <c r="O57" s="101">
        <f>L57-I57</f>
        <v>0</v>
      </c>
      <c r="P57" s="102">
        <f>N57-K57</f>
        <v>-9.4852998215809379</v>
      </c>
      <c r="Q57" s="103">
        <f>N57/K57</f>
        <v>0.88617640214102877</v>
      </c>
      <c r="R57" s="273"/>
      <c r="S57" s="1">
        <v>0.30833333333333335</v>
      </c>
      <c r="T57" s="2">
        <v>0.40780092592592593</v>
      </c>
      <c r="U57" s="104">
        <v>4.766666666666719</v>
      </c>
      <c r="V57" s="105">
        <v>143.23333333333332</v>
      </c>
      <c r="W57" s="106"/>
      <c r="X57" s="107"/>
      <c r="Y57" s="265"/>
      <c r="Z57" s="266"/>
      <c r="AA57" s="111">
        <f>M57-J57</f>
        <v>-227.64719571794262</v>
      </c>
      <c r="AB57" s="103">
        <f>M57/J57</f>
        <v>0.88617640214102866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3318</v>
      </c>
      <c r="G58" s="95">
        <f t="shared" si="27"/>
        <v>237402.9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1761.7699115044247</v>
      </c>
      <c r="N58" s="99">
        <f>M58/L58</f>
        <v>73.407079646017692</v>
      </c>
      <c r="O58" s="101">
        <f>L58-I58</f>
        <v>0</v>
      </c>
      <c r="P58" s="102">
        <f>N58-K58</f>
        <v>-9.9262536873156364</v>
      </c>
      <c r="Q58" s="103">
        <f>N58/K58</f>
        <v>0.88088495575221237</v>
      </c>
      <c r="R58" s="273"/>
      <c r="S58" s="1">
        <v>0.41319444444444442</v>
      </c>
      <c r="T58" s="2">
        <v>0.49166666666666664</v>
      </c>
      <c r="U58" s="104">
        <v>7.7666666666666284</v>
      </c>
      <c r="V58" s="105">
        <v>113</v>
      </c>
      <c r="W58" s="106">
        <v>0.49166666666666664</v>
      </c>
      <c r="X58" s="107">
        <v>0.52986111111111101</v>
      </c>
      <c r="Y58" s="265"/>
      <c r="Z58" s="266"/>
      <c r="AA58" s="111">
        <f>M58-J58</f>
        <v>-238.23008849557527</v>
      </c>
      <c r="AB58" s="103">
        <f>M58/J58</f>
        <v>0.88088495575221237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4352</v>
      </c>
      <c r="G59" s="95">
        <f t="shared" si="27"/>
        <v>259118.07999999999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1763.9270434586783</v>
      </c>
      <c r="N59" s="99">
        <f>M59/L59</f>
        <v>76.692480150377321</v>
      </c>
      <c r="O59" s="101">
        <f>L59-I59</f>
        <v>0</v>
      </c>
      <c r="P59" s="102">
        <f>N59-K59</f>
        <v>-10.264041588753116</v>
      </c>
      <c r="Q59" s="103">
        <f>N59/K59</f>
        <v>0.88196352172933912</v>
      </c>
      <c r="R59" s="273"/>
      <c r="S59" s="1">
        <v>0.52986111111111101</v>
      </c>
      <c r="T59" s="2">
        <v>0.63266203703703705</v>
      </c>
      <c r="U59" s="104">
        <v>54.999999999999886</v>
      </c>
      <c r="V59" s="105">
        <v>148.0333333333335</v>
      </c>
      <c r="W59" s="106"/>
      <c r="X59" s="107"/>
      <c r="Y59" s="265"/>
      <c r="Z59" s="266"/>
      <c r="AA59" s="111">
        <f>M59-J59</f>
        <v>-236.07295654132167</v>
      </c>
      <c r="AB59" s="103">
        <f>M59/J59</f>
        <v>0.88196352172933912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1765.2360409892458</v>
      </c>
      <c r="N72" s="139">
        <f t="shared" ref="N72:N78" si="31">M72/L72</f>
        <v>74.325728041652454</v>
      </c>
      <c r="O72" s="140">
        <f t="shared" ref="O72:O78" si="32">L72-I72</f>
        <v>0</v>
      </c>
      <c r="P72" s="141">
        <f t="shared" ref="P72:P78" si="33">N72-K72</f>
        <v>-9.8847982741370259</v>
      </c>
      <c r="Q72" s="142">
        <f t="shared" ref="Q72:Q78" si="34">N72/K72</f>
        <v>0.88261802049462279</v>
      </c>
      <c r="R72" s="274"/>
      <c r="S72" s="143">
        <f>S56</f>
        <v>0.25</v>
      </c>
      <c r="T72" s="144">
        <f>INDEX(T56:T71,COUNTA(T56:T71))</f>
        <v>0.63266203703703705</v>
      </c>
      <c r="U72" s="145"/>
      <c r="V72" s="156"/>
      <c r="W72" s="135"/>
      <c r="X72" s="139"/>
      <c r="Y72" s="261"/>
      <c r="Z72" s="262"/>
      <c r="AA72" s="157">
        <f t="shared" ref="AA72:AA78" si="35">M72-J72</f>
        <v>-234.76395901075421</v>
      </c>
      <c r="AB72" s="142">
        <f t="shared" ref="AB72:AB78" si="36">M72/J72</f>
        <v>0.8826180204946229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6390</v>
      </c>
      <c r="G73" s="159">
        <f t="shared" ref="G73:G78" si="37">E73*F73</f>
        <v>242820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3245.4853273137692</v>
      </c>
      <c r="N73" s="163">
        <f t="shared" si="31"/>
        <v>154.54692034827471</v>
      </c>
      <c r="O73" s="165">
        <f t="shared" si="32"/>
        <v>0</v>
      </c>
      <c r="P73" s="166">
        <f t="shared" si="33"/>
        <v>-16.881651080296706</v>
      </c>
      <c r="Q73" s="152">
        <f t="shared" si="34"/>
        <v>0.90152370203160259</v>
      </c>
      <c r="R73" s="272">
        <f>Q89</f>
        <v>0.88170759312094671</v>
      </c>
      <c r="S73" s="167">
        <v>0.16666666666666666</v>
      </c>
      <c r="T73" s="168">
        <v>0.2487037037037037</v>
      </c>
      <c r="U73" s="169"/>
      <c r="V73" s="170">
        <v>118.13333333333335</v>
      </c>
      <c r="W73" s="168"/>
      <c r="X73" s="171"/>
      <c r="Y73" s="275"/>
      <c r="Z73" s="276"/>
      <c r="AA73" s="109">
        <f t="shared" si="35"/>
        <v>-354.51467268623082</v>
      </c>
      <c r="AB73" s="152">
        <f t="shared" si="36"/>
        <v>0.90152370203160259</v>
      </c>
      <c r="AC73" s="277">
        <f>AB89</f>
        <v>0.88170759312094671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4487</v>
      </c>
      <c r="G74" s="95">
        <f t="shared" si="37"/>
        <v>173332.81</v>
      </c>
      <c r="H74" s="96"/>
      <c r="I74" s="97">
        <v>20</v>
      </c>
      <c r="J74" s="98">
        <v>3600</v>
      </c>
      <c r="K74" s="99">
        <f t="shared" ref="K74:K110" si="39">J74/I74</f>
        <v>180</v>
      </c>
      <c r="L74" s="100">
        <v>20</v>
      </c>
      <c r="M74" s="98">
        <f t="shared" si="38"/>
        <v>3240.3610832497488</v>
      </c>
      <c r="N74" s="99">
        <f t="shared" si="31"/>
        <v>162.01805416248743</v>
      </c>
      <c r="O74" s="101">
        <f t="shared" si="32"/>
        <v>0</v>
      </c>
      <c r="P74" s="102">
        <f t="shared" si="33"/>
        <v>-17.981945837512569</v>
      </c>
      <c r="Q74" s="103">
        <f t="shared" si="34"/>
        <v>0.90010030090270798</v>
      </c>
      <c r="R74" s="273"/>
      <c r="S74" s="1">
        <v>0.25416666666666665</v>
      </c>
      <c r="T74" s="2">
        <v>0.31186342592592592</v>
      </c>
      <c r="U74" s="104">
        <v>7.866666666666644</v>
      </c>
      <c r="V74" s="105">
        <v>83.083333333333343</v>
      </c>
      <c r="W74" s="106"/>
      <c r="X74" s="107"/>
      <c r="Y74" s="265"/>
      <c r="Z74" s="266"/>
      <c r="AA74" s="111">
        <f t="shared" si="35"/>
        <v>-359.63891675025116</v>
      </c>
      <c r="AB74" s="103">
        <f t="shared" si="36"/>
        <v>0.90010030090270798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3946</v>
      </c>
      <c r="G75" s="95">
        <f t="shared" si="37"/>
        <v>123391.42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3101.6593886462883</v>
      </c>
      <c r="N75" s="99">
        <f t="shared" si="31"/>
        <v>163.2452309813836</v>
      </c>
      <c r="O75" s="101">
        <f t="shared" si="32"/>
        <v>0</v>
      </c>
      <c r="P75" s="102">
        <f t="shared" si="33"/>
        <v>-26.22845322914273</v>
      </c>
      <c r="Q75" s="103">
        <f t="shared" si="34"/>
        <v>0.86157205240174672</v>
      </c>
      <c r="R75" s="273"/>
      <c r="S75" s="1">
        <v>0.31597222222222221</v>
      </c>
      <c r="T75" s="2">
        <v>0.36898148148148147</v>
      </c>
      <c r="U75" s="104">
        <v>5.916666666666659</v>
      </c>
      <c r="V75" s="105">
        <v>76.333333333333329</v>
      </c>
      <c r="W75" s="106"/>
      <c r="X75" s="107"/>
      <c r="Y75" s="265"/>
      <c r="Z75" s="266"/>
      <c r="AA75" s="111">
        <f t="shared" si="35"/>
        <v>-498.34061135371167</v>
      </c>
      <c r="AB75" s="103">
        <f t="shared" si="36"/>
        <v>0.86157205240174672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5613</v>
      </c>
      <c r="G76" s="95">
        <f t="shared" si="37"/>
        <v>212957.22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3105.8715032277883</v>
      </c>
      <c r="N76" s="99">
        <f t="shared" si="31"/>
        <v>147.89864301084705</v>
      </c>
      <c r="O76" s="101">
        <f t="shared" si="32"/>
        <v>0</v>
      </c>
      <c r="P76" s="102">
        <f t="shared" si="33"/>
        <v>-23.529928417724363</v>
      </c>
      <c r="Q76" s="103">
        <f t="shared" si="34"/>
        <v>0.86274208422994125</v>
      </c>
      <c r="R76" s="273"/>
      <c r="S76" s="1">
        <v>0.37291666666666662</v>
      </c>
      <c r="T76" s="2">
        <v>0.44821759259259258</v>
      </c>
      <c r="U76" s="104">
        <v>5.6666666666666199</v>
      </c>
      <c r="V76" s="105">
        <v>108.43333333333339</v>
      </c>
      <c r="W76" s="106">
        <v>0.44821759259259258</v>
      </c>
      <c r="X76" s="107">
        <v>0.48819444444444438</v>
      </c>
      <c r="Y76" s="265"/>
      <c r="Z76" s="266"/>
      <c r="AA76" s="191">
        <f t="shared" si="35"/>
        <v>-494.12849677221175</v>
      </c>
      <c r="AB76" s="192">
        <f t="shared" si="36"/>
        <v>0.86274208422994114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1060</v>
      </c>
      <c r="G77" s="95">
        <f t="shared" si="37"/>
        <v>48399.6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1587.3544093177982</v>
      </c>
      <c r="N77" s="99">
        <f t="shared" si="31"/>
        <v>79.367720465889903</v>
      </c>
      <c r="O77" s="101">
        <f t="shared" si="32"/>
        <v>0</v>
      </c>
      <c r="P77" s="102">
        <f t="shared" si="33"/>
        <v>-10.632279534110097</v>
      </c>
      <c r="Q77" s="103">
        <f t="shared" si="34"/>
        <v>0.88186356073211003</v>
      </c>
      <c r="R77" s="273"/>
      <c r="S77" s="1">
        <v>0.48819444444444438</v>
      </c>
      <c r="T77" s="2">
        <v>0.51601851851851854</v>
      </c>
      <c r="U77" s="104">
        <v>57.566666666666578</v>
      </c>
      <c r="V77" s="105">
        <v>40.066666666666805</v>
      </c>
      <c r="W77" s="106"/>
      <c r="X77" s="107"/>
      <c r="Y77" s="265"/>
      <c r="Z77" s="266"/>
      <c r="AA77" s="191">
        <f t="shared" si="35"/>
        <v>-212.64559068220183</v>
      </c>
      <c r="AB77" s="192">
        <f t="shared" si="36"/>
        <v>0.88186356073211014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2669</v>
      </c>
      <c r="G78" s="115">
        <f t="shared" si="37"/>
        <v>154081.37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1590.0049644216442</v>
      </c>
      <c r="N78" s="99">
        <f t="shared" si="31"/>
        <v>72.272952928256558</v>
      </c>
      <c r="O78" s="101">
        <f t="shared" si="32"/>
        <v>0</v>
      </c>
      <c r="P78" s="102">
        <f t="shared" si="33"/>
        <v>-9.5452288899252551</v>
      </c>
      <c r="Q78" s="103">
        <f t="shared" si="34"/>
        <v>0.88333609134535795</v>
      </c>
      <c r="R78" s="273"/>
      <c r="S78" s="1">
        <v>0.52103009259259259</v>
      </c>
      <c r="T78" s="2">
        <v>0.59097222222222223</v>
      </c>
      <c r="U78" s="104">
        <v>7.2166666666666224</v>
      </c>
      <c r="V78" s="105">
        <v>100.7166666666667</v>
      </c>
      <c r="W78" s="106"/>
      <c r="X78" s="107"/>
      <c r="Y78" s="265"/>
      <c r="Z78" s="266"/>
      <c r="AA78" s="191">
        <f t="shared" si="35"/>
        <v>-209.99503557835578</v>
      </c>
      <c r="AB78" s="192">
        <f t="shared" si="36"/>
        <v>0.88333609134535784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2645.12277936284</v>
      </c>
      <c r="N89" s="139">
        <f t="shared" ref="N89:N94" si="43">M89/L89</f>
        <v>129.03037948111415</v>
      </c>
      <c r="O89" s="140">
        <f t="shared" ref="O89:O94" si="44">L89-I89</f>
        <v>0</v>
      </c>
      <c r="P89" s="141">
        <f t="shared" ref="P89:P94" si="45">N89-K89</f>
        <v>-17.311083933519996</v>
      </c>
      <c r="Q89" s="142">
        <f t="shared" ref="Q89:Q94" si="46">N89/K89</f>
        <v>0.88170759312094671</v>
      </c>
      <c r="R89" s="274"/>
      <c r="S89" s="143">
        <f>S73</f>
        <v>0.16666666666666666</v>
      </c>
      <c r="T89" s="144">
        <f>INDEX(T73:T88,COUNTA(T73:T88))</f>
        <v>0.59097222222222223</v>
      </c>
      <c r="U89" s="145"/>
      <c r="V89" s="156"/>
      <c r="W89" s="135"/>
      <c r="X89" s="139"/>
      <c r="Y89" s="261"/>
      <c r="Z89" s="262"/>
      <c r="AA89" s="157">
        <f t="shared" ref="AA89:AA94" si="47">M89-J89</f>
        <v>-354.87722063716001</v>
      </c>
      <c r="AB89" s="142">
        <f t="shared" ref="AB89:AB94" si="48">M89/J89</f>
        <v>0.88170759312094671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1904</v>
      </c>
      <c r="G90" s="159">
        <f t="shared" ref="G90:G94" si="49">E90*F90</f>
        <v>65173.919999999991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2604.255319148936</v>
      </c>
      <c r="N90" s="163">
        <f t="shared" si="43"/>
        <v>162.7659574468085</v>
      </c>
      <c r="O90" s="165">
        <f t="shared" si="44"/>
        <v>0</v>
      </c>
      <c r="P90" s="166">
        <f t="shared" si="45"/>
        <v>-24.7340425531915</v>
      </c>
      <c r="Q90" s="152">
        <f t="shared" si="46"/>
        <v>0.86808510638297864</v>
      </c>
      <c r="R90" s="272">
        <f>Q106</f>
        <v>0.87382347894670409</v>
      </c>
      <c r="S90" s="167">
        <v>0.16675925925925925</v>
      </c>
      <c r="T90" s="168">
        <v>0.19722222222222222</v>
      </c>
      <c r="U90" s="169"/>
      <c r="V90" s="170">
        <v>43.866666666666674</v>
      </c>
      <c r="W90" s="173"/>
      <c r="X90" s="151"/>
      <c r="Y90" s="275"/>
      <c r="Z90" s="276"/>
      <c r="AA90" s="109">
        <f t="shared" si="47"/>
        <v>-395.744680851064</v>
      </c>
      <c r="AB90" s="152">
        <f t="shared" si="48"/>
        <v>0.86808510638297864</v>
      </c>
      <c r="AC90" s="277">
        <f>AB106</f>
        <v>0.87382347894670409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1585</v>
      </c>
      <c r="G91" s="95">
        <f t="shared" si="49"/>
        <v>55110.450000000004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2604.2902784116859</v>
      </c>
      <c r="N91" s="99">
        <f t="shared" si="43"/>
        <v>236.75366167378962</v>
      </c>
      <c r="O91" s="101">
        <f t="shared" si="44"/>
        <v>0</v>
      </c>
      <c r="P91" s="102">
        <f t="shared" si="45"/>
        <v>-35.973611053483125</v>
      </c>
      <c r="Q91" s="103">
        <f t="shared" si="46"/>
        <v>0.86809675947056186</v>
      </c>
      <c r="R91" s="273"/>
      <c r="S91" s="1">
        <v>0.20241898148148149</v>
      </c>
      <c r="T91" s="2">
        <v>0.22777777777777777</v>
      </c>
      <c r="U91" s="104">
        <v>7.4833333333333574</v>
      </c>
      <c r="V91" s="105">
        <v>36.516666666666644</v>
      </c>
      <c r="W91" s="106"/>
      <c r="X91" s="107"/>
      <c r="Y91" s="265"/>
      <c r="Z91" s="266"/>
      <c r="AA91" s="111">
        <f t="shared" si="47"/>
        <v>-395.7097215883141</v>
      </c>
      <c r="AB91" s="103">
        <f t="shared" si="48"/>
        <v>0.86809675947056197</v>
      </c>
      <c r="AC91" s="278"/>
    </row>
    <row r="92" spans="1:29" ht="15.75" customHeight="1">
      <c r="A92" s="268"/>
      <c r="B92" s="92" t="s">
        <v>158</v>
      </c>
      <c r="C92" s="263" t="s">
        <v>220</v>
      </c>
      <c r="D92" s="264"/>
      <c r="E92" s="93">
        <v>42.93</v>
      </c>
      <c r="F92" s="94">
        <v>1590</v>
      </c>
      <c r="G92" s="95">
        <f t="shared" si="49"/>
        <v>68258.7</v>
      </c>
      <c r="H92" s="113"/>
      <c r="I92" s="97">
        <v>15</v>
      </c>
      <c r="J92" s="98">
        <v>3600</v>
      </c>
      <c r="K92" s="99">
        <f t="shared" si="39"/>
        <v>240</v>
      </c>
      <c r="L92" s="114">
        <v>15</v>
      </c>
      <c r="M92" s="98">
        <f>F92/V92*60</f>
        <v>3095.7274202271528</v>
      </c>
      <c r="N92" s="99">
        <f t="shared" si="43"/>
        <v>206.38182801514353</v>
      </c>
      <c r="O92" s="101">
        <f t="shared" si="44"/>
        <v>0</v>
      </c>
      <c r="P92" s="102">
        <f t="shared" si="45"/>
        <v>-33.618171984856474</v>
      </c>
      <c r="Q92" s="103">
        <f t="shared" si="46"/>
        <v>0.85992428339643134</v>
      </c>
      <c r="R92" s="273"/>
      <c r="S92" s="1">
        <v>0.32512731481481483</v>
      </c>
      <c r="T92" s="2">
        <v>0.34652777777777777</v>
      </c>
      <c r="U92" s="104">
        <v>5.1833333333333176</v>
      </c>
      <c r="V92" s="105">
        <v>30.816666666666634</v>
      </c>
      <c r="W92" s="106"/>
      <c r="X92" s="107"/>
      <c r="Y92" s="265"/>
      <c r="Z92" s="266"/>
      <c r="AA92" s="111">
        <f t="shared" si="47"/>
        <v>-504.27257977284717</v>
      </c>
      <c r="AB92" s="103">
        <f t="shared" si="48"/>
        <v>0.85992428339643134</v>
      </c>
      <c r="AC92" s="278"/>
    </row>
    <row r="93" spans="1:29" ht="15.75" customHeight="1">
      <c r="A93" s="268"/>
      <c r="B93" s="92" t="s">
        <v>158</v>
      </c>
      <c r="C93" s="263" t="s">
        <v>183</v>
      </c>
      <c r="D93" s="264"/>
      <c r="E93" s="93">
        <v>35.83</v>
      </c>
      <c r="F93" s="94">
        <v>6396</v>
      </c>
      <c r="G93" s="115">
        <f t="shared" si="49"/>
        <v>229168.68</v>
      </c>
      <c r="H93" s="116"/>
      <c r="I93" s="97">
        <v>12</v>
      </c>
      <c r="J93" s="98">
        <v>3273</v>
      </c>
      <c r="K93" s="99">
        <f t="shared" si="39"/>
        <v>272.75</v>
      </c>
      <c r="L93" s="100">
        <v>12</v>
      </c>
      <c r="M93" s="98">
        <f>F93/V93*60</f>
        <v>2904.705437113661</v>
      </c>
      <c r="N93" s="99">
        <f t="shared" si="43"/>
        <v>242.05878642613843</v>
      </c>
      <c r="O93" s="101">
        <f t="shared" si="44"/>
        <v>0</v>
      </c>
      <c r="P93" s="102">
        <f t="shared" si="45"/>
        <v>-30.691213573861575</v>
      </c>
      <c r="Q93" s="103">
        <f t="shared" si="46"/>
        <v>0.88747492731856437</v>
      </c>
      <c r="R93" s="273"/>
      <c r="S93" s="1">
        <v>0.35069444444444442</v>
      </c>
      <c r="T93" s="2">
        <v>0.44244212962962964</v>
      </c>
      <c r="U93" s="104">
        <v>5.9999999999999787</v>
      </c>
      <c r="V93" s="105">
        <v>132.11666666666673</v>
      </c>
      <c r="W93" s="106">
        <v>0.44244212962962964</v>
      </c>
      <c r="X93" s="107">
        <v>0.48263888888888884</v>
      </c>
      <c r="Y93" s="265"/>
      <c r="Z93" s="266"/>
      <c r="AA93" s="111">
        <f t="shared" si="47"/>
        <v>-368.29456288633901</v>
      </c>
      <c r="AB93" s="103">
        <f t="shared" si="48"/>
        <v>0.88747492731856437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4663</v>
      </c>
      <c r="G94" s="115">
        <f t="shared" si="49"/>
        <v>169779.83</v>
      </c>
      <c r="H94" s="119"/>
      <c r="I94" s="97">
        <v>11</v>
      </c>
      <c r="J94" s="98">
        <v>3273</v>
      </c>
      <c r="K94" s="99">
        <f t="shared" si="39"/>
        <v>297.54545454545456</v>
      </c>
      <c r="L94" s="114">
        <v>11</v>
      </c>
      <c r="M94" s="98">
        <f>F94/V94*60</f>
        <v>2899.7754361720472</v>
      </c>
      <c r="N94" s="99">
        <f t="shared" si="43"/>
        <v>263.61594874291336</v>
      </c>
      <c r="O94" s="120">
        <f t="shared" si="44"/>
        <v>0</v>
      </c>
      <c r="P94" s="121">
        <f t="shared" si="45"/>
        <v>-33.9295058025412</v>
      </c>
      <c r="Q94" s="122">
        <f t="shared" si="46"/>
        <v>0.88596866366393123</v>
      </c>
      <c r="R94" s="273"/>
      <c r="S94" s="1">
        <v>0.48263888888888884</v>
      </c>
      <c r="T94" s="2">
        <v>0.54964120370370373</v>
      </c>
      <c r="U94" s="104">
        <v>57.88333333333324</v>
      </c>
      <c r="V94" s="105">
        <v>96.483333333333434</v>
      </c>
      <c r="W94" s="106"/>
      <c r="X94" s="107"/>
      <c r="Y94" s="265"/>
      <c r="Z94" s="266"/>
      <c r="AA94" s="111">
        <f t="shared" si="47"/>
        <v>-373.22456382795281</v>
      </c>
      <c r="AB94" s="103">
        <f t="shared" si="48"/>
        <v>0.88596866366393134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24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</v>
      </c>
      <c r="M106" s="138">
        <f t="shared" si="52"/>
        <v>2821.7507782146968</v>
      </c>
      <c r="N106" s="139">
        <f>M106/L106</f>
        <v>217.05775217036128</v>
      </c>
      <c r="O106" s="140">
        <f>L106-I106</f>
        <v>0</v>
      </c>
      <c r="P106" s="141">
        <f>N106-K106</f>
        <v>-31.342247829638694</v>
      </c>
      <c r="Q106" s="142">
        <f>N106/K106</f>
        <v>0.87382347894670409</v>
      </c>
      <c r="R106" s="274"/>
      <c r="S106" s="143">
        <f>S90</f>
        <v>0.16675925925925925</v>
      </c>
      <c r="T106" s="144">
        <f>INDEX(T90:T105,COUNTA(T90:T105))</f>
        <v>0.54964120370370373</v>
      </c>
      <c r="U106" s="145"/>
      <c r="V106" s="156"/>
      <c r="W106" s="135"/>
      <c r="X106" s="139"/>
      <c r="Y106" s="261"/>
      <c r="Z106" s="262"/>
      <c r="AA106" s="157">
        <f>M106-J106</f>
        <v>-407.44922178530305</v>
      </c>
      <c r="AB106" s="142">
        <f>M106/J106</f>
        <v>0.87382347894670409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998</v>
      </c>
      <c r="G107" s="159">
        <f t="shared" ref="G107:G110" si="53">E107*F107</f>
        <v>26576.739999999998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2869.6485623003177</v>
      </c>
      <c r="N107" s="163">
        <f>M107/L107</f>
        <v>478.27476038338631</v>
      </c>
      <c r="O107" s="165">
        <f>L107-I107</f>
        <v>0</v>
      </c>
      <c r="P107" s="166">
        <f>N107-K107</f>
        <v>-67.225239616613692</v>
      </c>
      <c r="Q107" s="152">
        <f>N107/K107</f>
        <v>0.87676399703645524</v>
      </c>
      <c r="R107" s="272">
        <f>Q123</f>
        <v>0.89843030503102717</v>
      </c>
      <c r="S107" s="193">
        <v>0.25009259259259259</v>
      </c>
      <c r="T107" s="194">
        <v>0.26458333333333334</v>
      </c>
      <c r="U107" s="169"/>
      <c r="V107" s="170">
        <v>20.866666666666678</v>
      </c>
      <c r="W107" s="168"/>
      <c r="X107" s="171"/>
      <c r="Y107" s="275"/>
      <c r="Z107" s="276"/>
      <c r="AA107" s="109">
        <f>M107-J107</f>
        <v>-403.35143769968226</v>
      </c>
      <c r="AB107" s="152">
        <f>M107/J107</f>
        <v>0.87676399703645513</v>
      </c>
      <c r="AC107" s="277">
        <f>AB123</f>
        <v>0.89843030503102728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810</v>
      </c>
      <c r="G108" s="95">
        <f t="shared" si="53"/>
        <v>16289.1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3250.8361204013336</v>
      </c>
      <c r="N108" s="99">
        <f>M108/L108</f>
        <v>541.80602006688889</v>
      </c>
      <c r="O108" s="101">
        <f>L108-I108</f>
        <v>0</v>
      </c>
      <c r="P108" s="102">
        <f>N108-K108</f>
        <v>-58.193979933111109</v>
      </c>
      <c r="Q108" s="103">
        <f>N108/K108</f>
        <v>0.90301003344481479</v>
      </c>
      <c r="R108" s="273"/>
      <c r="S108" s="1">
        <v>0.26809027777777777</v>
      </c>
      <c r="T108" s="2">
        <v>0.27847222222222223</v>
      </c>
      <c r="U108" s="104">
        <v>5.0499999999999901</v>
      </c>
      <c r="V108" s="105">
        <v>14.950000000000019</v>
      </c>
      <c r="W108" s="106"/>
      <c r="X108" s="113"/>
      <c r="Y108" s="265"/>
      <c r="Z108" s="266"/>
      <c r="AA108" s="111">
        <f>M108-J108</f>
        <v>-349.16387959866643</v>
      </c>
      <c r="AB108" s="103">
        <f>M108/J108</f>
        <v>0.9030100334448149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2175</v>
      </c>
      <c r="G109" s="95">
        <f t="shared" si="53"/>
        <v>53787.75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3262.4999999999986</v>
      </c>
      <c r="N109" s="99">
        <f>M109/L109</f>
        <v>543.74999999999977</v>
      </c>
      <c r="O109" s="101">
        <f>L109-I109</f>
        <v>0</v>
      </c>
      <c r="P109" s="102">
        <f>N109-K109</f>
        <v>-56.250000000000227</v>
      </c>
      <c r="Q109" s="103">
        <f>N109/K109</f>
        <v>0.90624999999999967</v>
      </c>
      <c r="R109" s="273"/>
      <c r="S109" s="1">
        <v>0.28263888888888888</v>
      </c>
      <c r="T109" s="2">
        <v>0.31041666666666667</v>
      </c>
      <c r="U109" s="104">
        <v>5.9999999999999787</v>
      </c>
      <c r="V109" s="105">
        <v>40.000000000000014</v>
      </c>
      <c r="W109" s="106"/>
      <c r="X109" s="107"/>
      <c r="Y109" s="265"/>
      <c r="Z109" s="266"/>
      <c r="AA109" s="111">
        <f>M109-J109</f>
        <v>-337.50000000000136</v>
      </c>
      <c r="AB109" s="103">
        <f>M109/J109</f>
        <v>0.90624999999999967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1739</v>
      </c>
      <c r="G110" s="95">
        <f t="shared" si="53"/>
        <v>43005.47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3260.6249999999959</v>
      </c>
      <c r="N110" s="99">
        <f>M110/L110</f>
        <v>543.43749999999932</v>
      </c>
      <c r="O110" s="101">
        <f>L110-I110</f>
        <v>0</v>
      </c>
      <c r="P110" s="102">
        <f>N110-K110</f>
        <v>-56.562500000000682</v>
      </c>
      <c r="Q110" s="103">
        <f>N110/K110</f>
        <v>0.90572916666666548</v>
      </c>
      <c r="R110" s="273"/>
      <c r="S110" s="1">
        <v>0.31597222222222221</v>
      </c>
      <c r="T110" s="2">
        <v>0.33819444444444446</v>
      </c>
      <c r="U110" s="104">
        <v>7.9999999999999716</v>
      </c>
      <c r="V110" s="105">
        <v>32.000000000000043</v>
      </c>
      <c r="W110" s="106"/>
      <c r="X110" s="113"/>
      <c r="Y110" s="265"/>
      <c r="Z110" s="266"/>
      <c r="AA110" s="111">
        <f>M110-J110</f>
        <v>-339.37500000000409</v>
      </c>
      <c r="AB110" s="103">
        <f>M110/J110</f>
        <v>0.90572916666666548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3518.25</v>
      </c>
      <c r="K123" s="139">
        <f t="shared" ref="K123" si="55">J123/I123</f>
        <v>586.375</v>
      </c>
      <c r="L123" s="137">
        <f t="shared" ref="L123:M123" si="56">AVERAGE(L107:L122)</f>
        <v>6</v>
      </c>
      <c r="M123" s="138">
        <f t="shared" si="56"/>
        <v>3160.9024206754116</v>
      </c>
      <c r="N123" s="139">
        <f>M123/L123</f>
        <v>526.81707011256856</v>
      </c>
      <c r="O123" s="140">
        <f>L123-I123</f>
        <v>0</v>
      </c>
      <c r="P123" s="141">
        <f>N123-K123</f>
        <v>-59.557929887431442</v>
      </c>
      <c r="Q123" s="142">
        <f>N123/K123</f>
        <v>0.89843030503102717</v>
      </c>
      <c r="R123" s="274"/>
      <c r="S123" s="143">
        <f>S107</f>
        <v>0.25009259259259259</v>
      </c>
      <c r="T123" s="144">
        <f>INDEX(T107:T122,COUNTA(T107:T122))</f>
        <v>0.33819444444444446</v>
      </c>
      <c r="U123" s="145"/>
      <c r="V123" s="156"/>
      <c r="W123" s="135"/>
      <c r="X123" s="139"/>
      <c r="Y123" s="261"/>
      <c r="Z123" s="262"/>
      <c r="AA123" s="157">
        <f>M123-J123</f>
        <v>-357.34757932458842</v>
      </c>
      <c r="AB123" s="142">
        <f>M123/J123</f>
        <v>0.89843030503102728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3694</v>
      </c>
      <c r="G124" s="159">
        <f t="shared" ref="G124:G126" si="57">E124*F124</f>
        <v>211666.19999999998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21</v>
      </c>
      <c r="M124" s="162">
        <f>F124/V124*60</f>
        <v>1763.7135278514597</v>
      </c>
      <c r="N124" s="163">
        <f>M124/L124</f>
        <v>83.986358469117135</v>
      </c>
      <c r="O124" s="165">
        <f>L124-I124</f>
        <v>0</v>
      </c>
      <c r="P124" s="166">
        <f>N124-K124</f>
        <v>-11.251736768978105</v>
      </c>
      <c r="Q124" s="152">
        <f>N124/K124</f>
        <v>0.88185676392572987</v>
      </c>
      <c r="R124" s="272">
        <f>Q140</f>
        <v>0.88141836572685461</v>
      </c>
      <c r="S124" s="167">
        <v>0.70856481481481481</v>
      </c>
      <c r="T124" s="168">
        <v>0.79583333333333328</v>
      </c>
      <c r="U124" s="169"/>
      <c r="V124" s="170">
        <v>125.6666666666666</v>
      </c>
      <c r="W124" s="87"/>
      <c r="X124" s="88"/>
      <c r="Y124" s="275"/>
      <c r="Z124" s="276"/>
      <c r="AA124" s="109">
        <f>M124-J124</f>
        <v>-236.28647214854027</v>
      </c>
      <c r="AB124" s="152">
        <f>M124/J124</f>
        <v>0.88185676392572987</v>
      </c>
      <c r="AC124" s="352">
        <f>AB140</f>
        <v>0.8814183657268545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1583</v>
      </c>
      <c r="G125" s="95">
        <f t="shared" si="57"/>
        <v>80210.61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1762.6971852768324</v>
      </c>
      <c r="N125" s="99">
        <f>M125/L125</f>
        <v>88.134859263841619</v>
      </c>
      <c r="O125" s="101">
        <f>L125-I125</f>
        <v>0</v>
      </c>
      <c r="P125" s="102">
        <f>N125-K125</f>
        <v>-11.865140736158381</v>
      </c>
      <c r="Q125" s="103">
        <f>N125/K125</f>
        <v>0.88134859263841614</v>
      </c>
      <c r="R125" s="273"/>
      <c r="S125" s="1">
        <v>0.7993865740740741</v>
      </c>
      <c r="T125" s="2">
        <v>0.83680555555555558</v>
      </c>
      <c r="U125" s="104">
        <v>5.1166666666667737</v>
      </c>
      <c r="V125" s="105">
        <v>53.88333333333334</v>
      </c>
      <c r="W125" s="106"/>
      <c r="X125" s="107"/>
      <c r="Y125" s="265"/>
      <c r="Z125" s="266"/>
      <c r="AA125" s="111">
        <f>M125-J125</f>
        <v>-237.30281472316756</v>
      </c>
      <c r="AB125" s="103">
        <f>M125/J125</f>
        <v>0.88134859263841625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1604</v>
      </c>
      <c r="G126" s="95">
        <f t="shared" si="57"/>
        <v>71057.2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1762.0994812328347</v>
      </c>
      <c r="N126" s="99">
        <f>M126/L126</f>
        <v>103.65291066075498</v>
      </c>
      <c r="O126" s="101">
        <f>L126-I126</f>
        <v>0</v>
      </c>
      <c r="P126" s="102">
        <f>N126-K126</f>
        <v>-13.994148162774422</v>
      </c>
      <c r="Q126" s="103">
        <f>N126/K126</f>
        <v>0.88104974061641739</v>
      </c>
      <c r="R126" s="273"/>
      <c r="S126" s="1">
        <v>0.83984953703703702</v>
      </c>
      <c r="T126" s="2">
        <v>0.87777777777777777</v>
      </c>
      <c r="U126" s="104">
        <v>4.3833333333332725</v>
      </c>
      <c r="V126" s="105">
        <v>54.616666666666674</v>
      </c>
      <c r="W126" s="106"/>
      <c r="X126" s="107"/>
      <c r="Y126" s="265"/>
      <c r="Z126" s="266"/>
      <c r="AA126" s="111">
        <f>M126-J126</f>
        <v>-237.90051876716529</v>
      </c>
      <c r="AB126" s="103">
        <f>M126/J126</f>
        <v>0.88104974061641739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19.333333333333332</v>
      </c>
      <c r="J140" s="138">
        <f t="shared" si="59"/>
        <v>2000</v>
      </c>
      <c r="K140" s="139">
        <f t="shared" ref="K140" si="60">J140/I140</f>
        <v>103.44827586206897</v>
      </c>
      <c r="L140" s="137">
        <f t="shared" ref="L140:M140" si="61">AVERAGE(L124:L139)</f>
        <v>19.333333333333332</v>
      </c>
      <c r="M140" s="138">
        <f t="shared" si="61"/>
        <v>1762.836731453709</v>
      </c>
      <c r="N140" s="139">
        <f>M140/L140</f>
        <v>91.181210247605648</v>
      </c>
      <c r="O140" s="140">
        <f>L140-I140</f>
        <v>0</v>
      </c>
      <c r="P140" s="141">
        <f>N140-K140</f>
        <v>-12.26706561446332</v>
      </c>
      <c r="Q140" s="142">
        <f>N140/K140</f>
        <v>0.88141836572685461</v>
      </c>
      <c r="R140" s="274"/>
      <c r="S140" s="143">
        <f>S124</f>
        <v>0.70856481481481481</v>
      </c>
      <c r="T140" s="144">
        <f>INDEX(T124:T139,COUNTA(T124:T139))</f>
        <v>0.87777777777777777</v>
      </c>
      <c r="U140" s="145"/>
      <c r="V140" s="156"/>
      <c r="W140" s="188"/>
      <c r="X140" s="189"/>
      <c r="Y140" s="261"/>
      <c r="Z140" s="262"/>
      <c r="AA140" s="157">
        <f>M140-J140</f>
        <v>-237.16326854629096</v>
      </c>
      <c r="AB140" s="142">
        <f>M140/J140</f>
        <v>0.8814183657268545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2351</v>
      </c>
      <c r="G141" s="159">
        <f t="shared" ref="G141:G143" si="62">E141*F141</f>
        <v>133513.29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1763.2499999999993</v>
      </c>
      <c r="N141" s="163">
        <f>M141/L141</f>
        <v>76.663043478260846</v>
      </c>
      <c r="O141" s="165">
        <f>L141-I141</f>
        <v>0</v>
      </c>
      <c r="P141" s="166">
        <f>N141-K141</f>
        <v>-10.293478260869591</v>
      </c>
      <c r="Q141" s="152">
        <f>N141/K141</f>
        <v>0.88162499999999966</v>
      </c>
      <c r="R141" s="272">
        <f>Q157</f>
        <v>0.8820464725257382</v>
      </c>
      <c r="S141" s="167">
        <v>0.70833333333333337</v>
      </c>
      <c r="T141" s="168">
        <v>0.76388888888888895</v>
      </c>
      <c r="U141" s="169"/>
      <c r="V141" s="170">
        <v>80.000000000000028</v>
      </c>
      <c r="W141" s="168"/>
      <c r="X141" s="171"/>
      <c r="Y141" s="275"/>
      <c r="Z141" s="276"/>
      <c r="AA141" s="109">
        <f>M141-J141</f>
        <v>-236.75000000000068</v>
      </c>
      <c r="AB141" s="152">
        <f>M141/J141</f>
        <v>0.88162499999999966</v>
      </c>
      <c r="AC141" s="277">
        <f>AB157</f>
        <v>0.88204647252573831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1844</v>
      </c>
      <c r="G142" s="95">
        <f t="shared" si="62"/>
        <v>104868.28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1763.1872509960144</v>
      </c>
      <c r="N142" s="99">
        <f>M142/L142</f>
        <v>76.660315260696279</v>
      </c>
      <c r="O142" s="101">
        <f>L142-I142</f>
        <v>0</v>
      </c>
      <c r="P142" s="102">
        <f>N142-K142</f>
        <v>-10.296206478434158</v>
      </c>
      <c r="Q142" s="103">
        <f>N142/K142</f>
        <v>0.88159362549800724</v>
      </c>
      <c r="R142" s="273"/>
      <c r="S142" s="1">
        <v>0.76892361111111107</v>
      </c>
      <c r="T142" s="2">
        <v>0.8125</v>
      </c>
      <c r="U142" s="104">
        <v>7.2499999999998543</v>
      </c>
      <c r="V142" s="105">
        <v>62.750000000000057</v>
      </c>
      <c r="W142" s="106"/>
      <c r="X142" s="107"/>
      <c r="Y142" s="265"/>
      <c r="Z142" s="266"/>
      <c r="AA142" s="111">
        <f>M142-J142</f>
        <v>-236.81274900398557</v>
      </c>
      <c r="AB142" s="103">
        <f>M142/J142</f>
        <v>0.88159362549800724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2378</v>
      </c>
      <c r="G143" s="95">
        <f t="shared" si="62"/>
        <v>113192.8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1765.841584158416</v>
      </c>
      <c r="N143" s="99">
        <f>M143/L143</f>
        <v>76.775721050365917</v>
      </c>
      <c r="O143" s="101">
        <f>L143-I143</f>
        <v>0</v>
      </c>
      <c r="P143" s="102">
        <f>N143-K143</f>
        <v>-10.180800688764521</v>
      </c>
      <c r="Q143" s="103">
        <f>N143/K143</f>
        <v>0.88292079207920804</v>
      </c>
      <c r="R143" s="273"/>
      <c r="S143" s="1">
        <v>0.8175</v>
      </c>
      <c r="T143" s="2">
        <v>0.87361111111111112</v>
      </c>
      <c r="U143" s="104">
        <v>7.2000000000000064</v>
      </c>
      <c r="V143" s="105">
        <v>80.8</v>
      </c>
      <c r="W143" s="106"/>
      <c r="X143" s="107"/>
      <c r="Y143" s="265"/>
      <c r="Z143" s="266"/>
      <c r="AA143" s="111">
        <f>M143-J143</f>
        <v>-234.15841584158397</v>
      </c>
      <c r="AB143" s="103">
        <f>M143/J143</f>
        <v>0.88292079207920804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4">AVERAGE(I141:I156)</f>
        <v>23</v>
      </c>
      <c r="J157" s="138">
        <f t="shared" si="64"/>
        <v>2000</v>
      </c>
      <c r="K157" s="139">
        <f t="shared" ref="K157" si="65">J157/I157</f>
        <v>86.956521739130437</v>
      </c>
      <c r="L157" s="137">
        <f t="shared" ref="L157:M157" si="66">AVERAGE(L141:L156)</f>
        <v>23</v>
      </c>
      <c r="M157" s="138">
        <f t="shared" si="66"/>
        <v>1764.0929450514766</v>
      </c>
      <c r="N157" s="139">
        <f>M157/L157</f>
        <v>76.699693263107676</v>
      </c>
      <c r="O157" s="140">
        <f>L157-I157</f>
        <v>0</v>
      </c>
      <c r="P157" s="141">
        <f>N157-K157</f>
        <v>-10.256828476022761</v>
      </c>
      <c r="Q157" s="142">
        <f>N157/K157</f>
        <v>0.8820464725257382</v>
      </c>
      <c r="R157" s="274"/>
      <c r="S157" s="143">
        <f>S141</f>
        <v>0.70833333333333337</v>
      </c>
      <c r="T157" s="144">
        <f>INDEX(T141:T156,COUNTA(T141:T156))</f>
        <v>0.87361111111111112</v>
      </c>
      <c r="U157" s="145"/>
      <c r="V157" s="156"/>
      <c r="W157" s="135"/>
      <c r="X157" s="139"/>
      <c r="Y157" s="261"/>
      <c r="Z157" s="262"/>
      <c r="AA157" s="157">
        <f>M157-J157</f>
        <v>-235.90705494852341</v>
      </c>
      <c r="AB157" s="142">
        <f>M157/J157</f>
        <v>0.88204647252573831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71" priority="3" operator="greaterThan">
      <formula>0</formula>
    </cfRule>
  </conditionalFormatting>
  <conditionalFormatting sqref="P5:P157 AA5:AA157">
    <cfRule type="cellIs" dxfId="370" priority="6" operator="lessThan">
      <formula>0</formula>
    </cfRule>
  </conditionalFormatting>
  <conditionalFormatting sqref="Q5:Q157 AB5:AB157">
    <cfRule type="cellIs" dxfId="369" priority="4" operator="greaterThan">
      <formula>1</formula>
    </cfRule>
    <cfRule type="cellIs" dxfId="368" priority="5" operator="lessThan">
      <formula>0.8</formula>
    </cfRule>
  </conditionalFormatting>
  <conditionalFormatting sqref="R5:R157 AC124">
    <cfRule type="cellIs" dxfId="367" priority="7" operator="lessThan">
      <formula>0.8</formula>
    </cfRule>
  </conditionalFormatting>
  <conditionalFormatting sqref="AC5:AC22 AC56:AC91">
    <cfRule type="cellIs" dxfId="366" priority="9" operator="lessThan">
      <formula>0.8</formula>
    </cfRule>
  </conditionalFormatting>
  <conditionalFormatting sqref="AC39">
    <cfRule type="cellIs" dxfId="365" priority="12" operator="lessThan">
      <formula>0.8</formula>
    </cfRule>
  </conditionalFormatting>
  <conditionalFormatting sqref="AC54">
    <cfRule type="cellIs" dxfId="364" priority="11" operator="lessThan">
      <formula>0.8</formula>
    </cfRule>
  </conditionalFormatting>
  <conditionalFormatting sqref="AC97:AC105">
    <cfRule type="cellIs" dxfId="363" priority="10" operator="lessThan">
      <formula>0.8</formula>
    </cfRule>
  </conditionalFormatting>
  <conditionalFormatting sqref="AC107:AC112">
    <cfRule type="cellIs" dxfId="362" priority="8" operator="lessThan">
      <formula>0.8</formula>
    </cfRule>
  </conditionalFormatting>
  <conditionalFormatting sqref="AC139">
    <cfRule type="cellIs" dxfId="361" priority="2" operator="lessThan">
      <formula>0.8</formula>
    </cfRule>
  </conditionalFormatting>
  <conditionalFormatting sqref="AC141:AC157">
    <cfRule type="cellIs" dxfId="360" priority="1" operator="lessThan">
      <formula>0.8</formula>
    </cfRule>
  </conditionalFormatting>
  <dataValidations count="1">
    <dataValidation type="list" allowBlank="1" showInputMessage="1" showErrorMessage="1" sqref="Y5:Z157" xr:uid="{837729A4-5554-422C-9B37-881B783F5CA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9C08-AA24-47FB-8E7E-6B7E792D3006}">
  <sheetPr>
    <tabColor theme="9" tint="0.59999389629810485"/>
  </sheetPr>
  <dimension ref="B1:AR36"/>
  <sheetViews>
    <sheetView zoomScale="70" zoomScaleNormal="70" workbookViewId="0">
      <selection activeCell="Y36" sqref="Y36:Z3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246</v>
      </c>
      <c r="D3" s="249"/>
      <c r="E3" s="7" t="s">
        <v>2</v>
      </c>
      <c r="F3" s="250">
        <f>'1014(18度C)'!D1+'1014(4度C)'!D1</f>
        <v>261956</v>
      </c>
      <c r="G3" s="251"/>
      <c r="H3" s="7" t="s">
        <v>3</v>
      </c>
      <c r="I3" s="252">
        <f>'1014(18度C)'!F1+'1014(4度C)'!F1</f>
        <v>8258005.9899999984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464.2956203744277</v>
      </c>
      <c r="F6" s="227" t="e">
        <f>AVERAGE(#REF!,D13:K13)</f>
        <v>#REF!</v>
      </c>
      <c r="G6" s="228">
        <f>AVERAGE(D13:K13)</f>
        <v>192.43737562282857</v>
      </c>
      <c r="H6" s="229"/>
      <c r="I6" s="228">
        <f>AVERAGE(L13:O13)</f>
        <v>94.064872325741888</v>
      </c>
      <c r="J6" s="229"/>
      <c r="K6" s="228">
        <f>AVERAGE(D27:O27)</f>
        <v>668.87503285066884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406.93875031950046</v>
      </c>
      <c r="F7" s="231" t="e">
        <f>AVERAGE(#REF!,D14:K14)</f>
        <v>#REF!</v>
      </c>
      <c r="G7" s="218">
        <f>AVERAGE(D14:K14)</f>
        <v>170.66837272463155</v>
      </c>
      <c r="H7" s="219"/>
      <c r="I7" s="218">
        <f>AVERAGE(L14:O14)</f>
        <v>82.932675283382792</v>
      </c>
      <c r="J7" s="219"/>
      <c r="K7" s="218">
        <f>AVERAGE(D28:O28)</f>
        <v>583.70786489637317</v>
      </c>
      <c r="L7" s="219"/>
      <c r="M7" s="218">
        <f>AVERAGE(P28:X28)</f>
        <v>684.64416356636593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0.87652081277630411</v>
      </c>
      <c r="F8" s="223" t="e">
        <f>AVERAGE(D15:K15,#REF!)</f>
        <v>#REF!</v>
      </c>
      <c r="G8" s="224">
        <f>AVERAGE(D15:K15)</f>
        <v>0.88108859899265823</v>
      </c>
      <c r="H8" s="225"/>
      <c r="I8" s="224">
        <f>AVERAGE(L15:O15)</f>
        <v>0.88167395221529443</v>
      </c>
      <c r="J8" s="225"/>
      <c r="K8" s="224">
        <f>AVERAGE(D29:O29)</f>
        <v>0.86966963880093984</v>
      </c>
      <c r="L8" s="225"/>
      <c r="M8" s="224">
        <f>AVERAGE(P29:X29)</f>
        <v>0.87662567197552443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79.365079365079367</v>
      </c>
      <c r="F13" s="24">
        <v>87.218045112781951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>
        <v>100</v>
      </c>
      <c r="N13" s="24">
        <v>95.238095238095241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102.2803350380341</v>
      </c>
      <c r="E14" s="28">
        <v>70.098226606660063</v>
      </c>
      <c r="F14" s="28">
        <v>74.973033067149217</v>
      </c>
      <c r="G14" s="28">
        <v>74.316771810603683</v>
      </c>
      <c r="H14" s="28">
        <v>129.01813915244986</v>
      </c>
      <c r="I14" s="28">
        <v>217.04247950054838</v>
      </c>
      <c r="J14" s="28" t="s">
        <v>36</v>
      </c>
      <c r="K14" s="55">
        <v>526.94962389697548</v>
      </c>
      <c r="L14" s="27" t="s">
        <v>36</v>
      </c>
      <c r="M14" s="67">
        <v>88.12067631336231</v>
      </c>
      <c r="N14" s="28">
        <v>83.974426160779856</v>
      </c>
      <c r="O14" s="29">
        <v>76.702923376006225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0.88822396217240129</v>
      </c>
      <c r="E15" s="32">
        <f t="shared" si="0"/>
        <v>0.88323765524391673</v>
      </c>
      <c r="F15" s="32">
        <f t="shared" si="0"/>
        <v>0.85960460326990051</v>
      </c>
      <c r="G15" s="32">
        <f t="shared" si="0"/>
        <v>0.88251166525091862</v>
      </c>
      <c r="H15" s="32">
        <f t="shared" si="0"/>
        <v>0.88162395087507406</v>
      </c>
      <c r="I15" s="32">
        <f t="shared" si="0"/>
        <v>0.87376199476871341</v>
      </c>
      <c r="J15" s="32" t="s">
        <v>36</v>
      </c>
      <c r="K15" s="56">
        <f t="shared" ref="K15" si="1">K14/K13</f>
        <v>0.89865636136768356</v>
      </c>
      <c r="L15" s="31" t="s">
        <v>36</v>
      </c>
      <c r="M15" s="68">
        <f t="shared" ref="M15:O15" si="2">M14/M13</f>
        <v>0.88120676313362312</v>
      </c>
      <c r="N15" s="32">
        <f t="shared" si="2"/>
        <v>0.88173147468818847</v>
      </c>
      <c r="O15" s="33">
        <f t="shared" si="2"/>
        <v>0.8820836188240716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0.25002314814814813</v>
      </c>
      <c r="F16" s="2">
        <v>0.16668981481481482</v>
      </c>
      <c r="G16" s="2">
        <v>0.2502314814814815</v>
      </c>
      <c r="H16" s="2">
        <v>0.16666666666666666</v>
      </c>
      <c r="I16" s="2">
        <v>0.16681712962962963</v>
      </c>
      <c r="J16" s="2" t="s">
        <v>36</v>
      </c>
      <c r="K16" s="3">
        <v>0.25</v>
      </c>
      <c r="L16" s="1" t="s">
        <v>36</v>
      </c>
      <c r="M16" s="69">
        <v>0.70861111111111108</v>
      </c>
      <c r="N16" s="2">
        <v>0.70833333333333337</v>
      </c>
      <c r="O16" s="4">
        <v>0.70853009259259259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0.56388888888888888</v>
      </c>
      <c r="E17" s="2">
        <v>0.67638888888888893</v>
      </c>
      <c r="F17" s="2">
        <v>0.70034722222222223</v>
      </c>
      <c r="G17" s="2">
        <v>0.61944444444444446</v>
      </c>
      <c r="H17" s="2">
        <v>0.57708333333333328</v>
      </c>
      <c r="I17" s="2">
        <v>0.59375</v>
      </c>
      <c r="J17" s="2" t="s">
        <v>36</v>
      </c>
      <c r="K17" s="3">
        <v>0.33680555555555558</v>
      </c>
      <c r="L17" s="1" t="s">
        <v>36</v>
      </c>
      <c r="M17" s="69">
        <v>0.8440509259259259</v>
      </c>
      <c r="N17" s="2">
        <v>0.80298611111111107</v>
      </c>
      <c r="O17" s="4">
        <v>0.83194444444444449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25.2</v>
      </c>
      <c r="F18" s="35">
        <v>22.166666666666668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>
        <v>20</v>
      </c>
      <c r="N18" s="35">
        <v>21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358.8235294117647</v>
      </c>
      <c r="H27" s="24">
        <v>433.33333333333331</v>
      </c>
      <c r="I27" s="24" t="s">
        <v>36</v>
      </c>
      <c r="J27" s="24" t="s">
        <v>36</v>
      </c>
      <c r="K27" s="24">
        <v>825</v>
      </c>
      <c r="L27" s="24" t="s">
        <v>36</v>
      </c>
      <c r="M27" s="24">
        <v>868.42105263157896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182.72046245799024</v>
      </c>
      <c r="E28" s="28" t="s">
        <v>36</v>
      </c>
      <c r="F28" s="28" t="s">
        <v>36</v>
      </c>
      <c r="G28" s="28">
        <v>304.74686476745438</v>
      </c>
      <c r="H28" s="28">
        <v>375.02360443554466</v>
      </c>
      <c r="I28" s="28" t="s">
        <v>36</v>
      </c>
      <c r="J28" s="28" t="s">
        <v>36</v>
      </c>
      <c r="K28" s="28">
        <v>736.36363636363672</v>
      </c>
      <c r="L28" s="28" t="s">
        <v>36</v>
      </c>
      <c r="M28" s="28">
        <v>756.79331673569209</v>
      </c>
      <c r="N28" s="28">
        <v>994.90206842085206</v>
      </c>
      <c r="O28" s="28">
        <v>735.40510109344189</v>
      </c>
      <c r="P28" s="27">
        <v>245.22553332301572</v>
      </c>
      <c r="Q28" s="28" t="s">
        <v>36</v>
      </c>
      <c r="R28" s="28" t="s">
        <v>36</v>
      </c>
      <c r="S28" s="28" t="s">
        <v>36</v>
      </c>
      <c r="T28" s="28">
        <v>740.95409425184698</v>
      </c>
      <c r="U28" s="28" t="s">
        <v>36</v>
      </c>
      <c r="V28" s="28">
        <v>675.85594894427788</v>
      </c>
      <c r="W28" s="28">
        <v>853.34971785589687</v>
      </c>
      <c r="X28" s="29">
        <v>907.83552345679209</v>
      </c>
    </row>
    <row r="29" spans="2:44" ht="40.15" customHeight="1">
      <c r="B29" s="206"/>
      <c r="C29" s="30" t="s">
        <v>38</v>
      </c>
      <c r="D29" s="32">
        <f>D28/D27</f>
        <v>0.86284662827384284</v>
      </c>
      <c r="E29" s="32" t="s">
        <v>36</v>
      </c>
      <c r="F29" s="32" t="s">
        <v>36</v>
      </c>
      <c r="G29" s="32">
        <f>G28/G27</f>
        <v>0.84929454115520076</v>
      </c>
      <c r="H29" s="32">
        <f>H28/H27</f>
        <v>0.86543908715894924</v>
      </c>
      <c r="I29" s="32" t="s">
        <v>36</v>
      </c>
      <c r="J29" s="32" t="s">
        <v>36</v>
      </c>
      <c r="K29" s="32">
        <f>K28/K27</f>
        <v>0.89256198347107485</v>
      </c>
      <c r="L29" s="32" t="s">
        <v>36</v>
      </c>
      <c r="M29" s="32">
        <f>M28/M27</f>
        <v>0.87145897078655454</v>
      </c>
      <c r="N29" s="32">
        <f>N28/N27</f>
        <v>0.86513223340943657</v>
      </c>
      <c r="O29" s="32">
        <f>O28/O27</f>
        <v>0.88095402735151895</v>
      </c>
      <c r="P29" s="31">
        <f>P28/P27</f>
        <v>0.86850709718568064</v>
      </c>
      <c r="Q29" s="32" t="s">
        <v>36</v>
      </c>
      <c r="R29" s="32" t="s">
        <v>36</v>
      </c>
      <c r="S29" s="32" t="s">
        <v>36</v>
      </c>
      <c r="T29" s="32">
        <f>T28/T27</f>
        <v>0.88208820744267502</v>
      </c>
      <c r="U29" s="32" t="s">
        <v>36</v>
      </c>
      <c r="V29" s="32">
        <f>V28/V27</f>
        <v>0.88748760972480933</v>
      </c>
      <c r="W29" s="32">
        <f>W28/W27</f>
        <v>0.88044018508941735</v>
      </c>
      <c r="X29" s="33">
        <f>X28/X27</f>
        <v>0.86460526043504005</v>
      </c>
    </row>
    <row r="30" spans="2:44" ht="17.25" customHeight="1">
      <c r="B30" s="207" t="s">
        <v>39</v>
      </c>
      <c r="C30" s="15" t="s">
        <v>40</v>
      </c>
      <c r="D30" s="2">
        <v>0.40416666666666667</v>
      </c>
      <c r="E30" s="2" t="s">
        <v>36</v>
      </c>
      <c r="F30" s="2" t="s">
        <v>36</v>
      </c>
      <c r="G30" s="2">
        <v>0.23070601851851852</v>
      </c>
      <c r="H30" s="2">
        <v>0.25</v>
      </c>
      <c r="I30" s="2" t="s">
        <v>36</v>
      </c>
      <c r="J30" s="2" t="s">
        <v>36</v>
      </c>
      <c r="K30" s="2">
        <v>0.25025462962962963</v>
      </c>
      <c r="L30" s="2" t="s">
        <v>36</v>
      </c>
      <c r="M30" s="2">
        <v>0.16666666666666666</v>
      </c>
      <c r="N30" s="2">
        <v>0.16674768518518518</v>
      </c>
      <c r="O30" s="2">
        <v>0.16666666666666666</v>
      </c>
      <c r="P30" s="1">
        <v>0.70859953703703704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0.70841435185185186</v>
      </c>
    </row>
    <row r="31" spans="2:44" ht="17.25" customHeight="1">
      <c r="B31" s="204"/>
      <c r="C31" s="15" t="s">
        <v>41</v>
      </c>
      <c r="D31" s="2">
        <v>0.47666666666666668</v>
      </c>
      <c r="E31" s="2" t="s">
        <v>36</v>
      </c>
      <c r="F31" s="2" t="s">
        <v>36</v>
      </c>
      <c r="G31" s="2">
        <v>0.35833333333333334</v>
      </c>
      <c r="H31" s="2">
        <v>0.45914351851851853</v>
      </c>
      <c r="I31" s="2" t="s">
        <v>36</v>
      </c>
      <c r="J31" s="2" t="s">
        <v>36</v>
      </c>
      <c r="K31" s="2">
        <v>0.3034722222222222</v>
      </c>
      <c r="L31" s="2" t="s">
        <v>36</v>
      </c>
      <c r="M31" s="2">
        <v>0.43819444444444444</v>
      </c>
      <c r="N31" s="2">
        <v>0.46388888888888891</v>
      </c>
      <c r="O31" s="2">
        <v>0.43072916666666666</v>
      </c>
      <c r="P31" s="1">
        <v>0.82777777777777772</v>
      </c>
      <c r="Q31" s="2" t="s">
        <v>36</v>
      </c>
      <c r="R31" s="2" t="s">
        <v>36</v>
      </c>
      <c r="S31" s="2" t="s">
        <v>36</v>
      </c>
      <c r="T31" s="2">
        <v>0.91319444444444442</v>
      </c>
      <c r="U31" s="2" t="s">
        <v>36</v>
      </c>
      <c r="V31" s="2">
        <v>0.90416666666666679</v>
      </c>
      <c r="W31" s="2">
        <v>1.0597222222222222</v>
      </c>
      <c r="X31" s="4">
        <v>1.0620486111111112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8.5</v>
      </c>
      <c r="H32" s="35">
        <v>6</v>
      </c>
      <c r="I32" s="35" t="s">
        <v>36</v>
      </c>
      <c r="J32" s="35" t="s">
        <v>36</v>
      </c>
      <c r="K32" s="35">
        <v>4</v>
      </c>
      <c r="L32" s="35" t="s">
        <v>36</v>
      </c>
      <c r="M32" s="35">
        <v>3.8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DBC5-B1E9-4FEB-9949-595189E6C076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Y36" sqref="Y36:Z36"/>
      <selection pane="bottomLeft" activeCell="Y36" sqref="Y36:Z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SUM(F5:F208)</f>
        <v>147714</v>
      </c>
      <c r="E1" s="77" t="s">
        <v>3</v>
      </c>
      <c r="F1" s="78">
        <f>SUM(G5:G208)</f>
        <v>2847951.439999999</v>
      </c>
      <c r="G1" s="79" t="s">
        <v>73</v>
      </c>
      <c r="H1" s="80">
        <f>L21+L38+L55+L72+L89+L106+L123+L140+L157+L174+L191+L208</f>
        <v>73.55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45944</v>
      </c>
      <c r="B2" s="326"/>
      <c r="C2" s="82" t="s">
        <v>34</v>
      </c>
      <c r="D2" s="83">
        <f>AVERAGE(N21,N38,N55,N72,N89,N106,N123,N140,N157,N174,N191,N208)</f>
        <v>625.76465600887013</v>
      </c>
      <c r="E2" s="83" t="s">
        <v>80</v>
      </c>
      <c r="F2" s="84">
        <f>F1/D1</f>
        <v>19.28017276629161</v>
      </c>
      <c r="G2" s="85" t="s">
        <v>81</v>
      </c>
      <c r="H2" s="86">
        <f>COUNT(H5:H208)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2555</v>
      </c>
      <c r="G5" s="95">
        <f t="shared" ref="G5:G6" si="0">E5*F5</f>
        <v>76266.75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3107.4324324324321</v>
      </c>
      <c r="N5" s="99">
        <f>M5/L5</f>
        <v>182.79014308426071</v>
      </c>
      <c r="O5" s="101">
        <f>L5-I5</f>
        <v>0</v>
      </c>
      <c r="P5" s="102">
        <f>N5-K5</f>
        <v>-28.974562798092222</v>
      </c>
      <c r="Q5" s="103">
        <f>N5/K5</f>
        <v>0.86317567567567566</v>
      </c>
      <c r="R5" s="273">
        <f>Q21</f>
        <v>0.86284662827384284</v>
      </c>
      <c r="S5" s="1">
        <v>0.40416666666666667</v>
      </c>
      <c r="T5" s="2">
        <v>0.43842592592592594</v>
      </c>
      <c r="U5" s="104">
        <v>7.7500000000000124</v>
      </c>
      <c r="V5" s="105">
        <v>49.333333333333343</v>
      </c>
      <c r="W5" s="106"/>
      <c r="X5" s="107"/>
      <c r="Y5" s="275"/>
      <c r="Z5" s="276"/>
      <c r="AA5" s="109">
        <f>M5-J5</f>
        <v>-492.56756756756795</v>
      </c>
      <c r="AB5" s="110">
        <f>M5/J5</f>
        <v>0.86317567567567555</v>
      </c>
      <c r="AC5" s="292">
        <f>AB21</f>
        <v>0.86284662827384284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2453</v>
      </c>
      <c r="G6" s="95">
        <f t="shared" si="0"/>
        <v>72412.56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3105.0632911392368</v>
      </c>
      <c r="N6" s="99">
        <f>M6/L6</f>
        <v>182.6507818317198</v>
      </c>
      <c r="O6" s="101">
        <f>L6-I6</f>
        <v>0</v>
      </c>
      <c r="P6" s="102">
        <f>N6-K6</f>
        <v>-29.11392405063313</v>
      </c>
      <c r="Q6" s="103">
        <f>N6/K6</f>
        <v>0.86251758087201025</v>
      </c>
      <c r="R6" s="273"/>
      <c r="S6" s="1">
        <v>0.44374999999999998</v>
      </c>
      <c r="T6" s="2">
        <v>0.47666666666666668</v>
      </c>
      <c r="U6" s="104">
        <v>7.6666666666666128</v>
      </c>
      <c r="V6" s="105">
        <v>47.400000000000055</v>
      </c>
      <c r="W6" s="106">
        <v>0.47666666666666668</v>
      </c>
      <c r="X6" s="107">
        <v>0.5169097222222222</v>
      </c>
      <c r="Y6" s="265"/>
      <c r="Z6" s="266"/>
      <c r="AA6" s="111">
        <f>M6-J6</f>
        <v>-494.93670886076325</v>
      </c>
      <c r="AB6" s="112">
        <f>M6/J6</f>
        <v>0.86251758087201025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3106.2478617858342</v>
      </c>
      <c r="N21" s="139">
        <f>M21/L21</f>
        <v>182.72046245799024</v>
      </c>
      <c r="O21" s="140">
        <f>L21-I21</f>
        <v>0</v>
      </c>
      <c r="P21" s="141">
        <f>N21-K21</f>
        <v>-29.044243424362691</v>
      </c>
      <c r="Q21" s="142">
        <f>N21/K21</f>
        <v>0.86284662827384284</v>
      </c>
      <c r="R21" s="274"/>
      <c r="S21" s="143">
        <f>S5</f>
        <v>0.40416666666666667</v>
      </c>
      <c r="T21" s="144">
        <f>INDEX(T5:T20,COUNTA(T5:T20))</f>
        <v>0.47666666666666668</v>
      </c>
      <c r="U21" s="145"/>
      <c r="V21" s="145"/>
      <c r="W21" s="146"/>
      <c r="X21" s="147"/>
      <c r="Y21" s="261"/>
      <c r="Z21" s="262"/>
      <c r="AA21" s="148">
        <f>M21-J21</f>
        <v>-493.75213821416583</v>
      </c>
      <c r="AB21" s="149">
        <f>M21/J21</f>
        <v>0.86284662827384284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1712</v>
      </c>
      <c r="G22" s="95">
        <f t="shared" ref="G22:G23" si="5">E22*F22</f>
        <v>43895.68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3133.299440772752</v>
      </c>
      <c r="N22" s="99">
        <f>M22/L22</f>
        <v>284.84540370661381</v>
      </c>
      <c r="O22" s="101">
        <f>L22-I22</f>
        <v>0</v>
      </c>
      <c r="P22" s="102">
        <f>N22-K22</f>
        <v>-42.427323566113444</v>
      </c>
      <c r="Q22" s="103">
        <f>N22/K22</f>
        <v>0.87036095577020889</v>
      </c>
      <c r="R22" s="272">
        <f>Q38</f>
        <v>0.84929454115520076</v>
      </c>
      <c r="S22" s="1">
        <v>0.23070601851851852</v>
      </c>
      <c r="T22" s="2">
        <v>0.25347222222222221</v>
      </c>
      <c r="U22" s="104">
        <v>6.2166666666666659</v>
      </c>
      <c r="V22" s="105">
        <v>32.783333333333317</v>
      </c>
      <c r="W22" s="106"/>
      <c r="X22" s="151"/>
      <c r="Y22" s="275"/>
      <c r="Z22" s="276"/>
      <c r="AA22" s="109">
        <f>M22-J22</f>
        <v>-466.70055922724805</v>
      </c>
      <c r="AB22" s="152">
        <f>M22/J22</f>
        <v>0.87036095577020889</v>
      </c>
      <c r="AC22" s="277">
        <f>AB38</f>
        <v>0.84929454115520064</v>
      </c>
    </row>
    <row r="23" spans="1:29" ht="15.75" customHeight="1">
      <c r="A23" s="268"/>
      <c r="B23" s="92" t="s">
        <v>104</v>
      </c>
      <c r="C23" s="263" t="s">
        <v>247</v>
      </c>
      <c r="D23" s="264"/>
      <c r="E23" s="93">
        <v>18.48</v>
      </c>
      <c r="F23" s="94">
        <v>4982</v>
      </c>
      <c r="G23" s="95">
        <f t="shared" si="5"/>
        <v>92067.36</v>
      </c>
      <c r="H23" s="96"/>
      <c r="I23" s="97">
        <v>6</v>
      </c>
      <c r="J23" s="98">
        <v>2500</v>
      </c>
      <c r="K23" s="99">
        <f t="shared" si="3"/>
        <v>416.66666666666669</v>
      </c>
      <c r="L23" s="100">
        <v>6</v>
      </c>
      <c r="M23" s="98">
        <f>F23/V23*60</f>
        <v>2047.3972602739723</v>
      </c>
      <c r="N23" s="99">
        <f>M23/L23</f>
        <v>341.23287671232873</v>
      </c>
      <c r="O23" s="101">
        <f>L23-I23</f>
        <v>0</v>
      </c>
      <c r="P23" s="102">
        <f>N23-K23</f>
        <v>-75.433789954337954</v>
      </c>
      <c r="Q23" s="103">
        <f>N23/K23</f>
        <v>0.81895890410958894</v>
      </c>
      <c r="R23" s="273"/>
      <c r="S23" s="1">
        <v>0.25694444444444442</v>
      </c>
      <c r="T23" s="2">
        <v>0.35833333333333334</v>
      </c>
      <c r="U23" s="104">
        <v>4.9999999999999822</v>
      </c>
      <c r="V23" s="105">
        <v>146.00000000000003</v>
      </c>
      <c r="W23" s="106"/>
      <c r="X23" s="107"/>
      <c r="Y23" s="265"/>
      <c r="Z23" s="266"/>
      <c r="AA23" s="111">
        <f>M23-J23</f>
        <v>-452.60273972602772</v>
      </c>
      <c r="AB23" s="103">
        <f>M23/J23</f>
        <v>0.81895890410958894</v>
      </c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8.5</v>
      </c>
      <c r="J38" s="138">
        <f t="shared" si="6"/>
        <v>3050</v>
      </c>
      <c r="K38" s="139">
        <f t="shared" ref="K38" si="7">J38/I38</f>
        <v>358.8235294117647</v>
      </c>
      <c r="L38" s="137">
        <f t="shared" ref="L38:M38" si="8">AVERAGE(L22:L37)</f>
        <v>8.5</v>
      </c>
      <c r="M38" s="138">
        <f t="shared" si="8"/>
        <v>2590.3483505233621</v>
      </c>
      <c r="N38" s="139">
        <f>M38/L38</f>
        <v>304.74686476745438</v>
      </c>
      <c r="O38" s="140">
        <f>L38-I38</f>
        <v>0</v>
      </c>
      <c r="P38" s="141">
        <f>N38-K38</f>
        <v>-54.076664644310313</v>
      </c>
      <c r="Q38" s="142">
        <f>N38/K38</f>
        <v>0.84929454115520076</v>
      </c>
      <c r="R38" s="274"/>
      <c r="S38" s="143">
        <f>S22</f>
        <v>0.23070601851851852</v>
      </c>
      <c r="T38" s="144">
        <f>INDEX(T22:T37,COUNTA(T22:T37))</f>
        <v>0.35833333333333334</v>
      </c>
      <c r="U38" s="145"/>
      <c r="V38" s="156"/>
      <c r="W38" s="135"/>
      <c r="X38" s="139"/>
      <c r="Y38" s="261"/>
      <c r="Z38" s="262"/>
      <c r="AA38" s="157">
        <f>M38-J38</f>
        <v>-459.65164947663789</v>
      </c>
      <c r="AB38" s="142">
        <f>M38/J38</f>
        <v>0.84929454115520064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248</v>
      </c>
      <c r="D39" s="271"/>
      <c r="E39" s="158">
        <v>13.33</v>
      </c>
      <c r="F39" s="87">
        <v>4960</v>
      </c>
      <c r="G39" s="159">
        <f t="shared" ref="G39:G41" si="9">E39*F39</f>
        <v>66116.800000000003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2156.521739130435</v>
      </c>
      <c r="N39" s="163">
        <f>M39/L39</f>
        <v>359.4202898550725</v>
      </c>
      <c r="O39" s="165">
        <f>L39-I39</f>
        <v>0</v>
      </c>
      <c r="P39" s="166">
        <f>N39-K39</f>
        <v>-73.913043478260818</v>
      </c>
      <c r="Q39" s="152">
        <f>N39/K39</f>
        <v>0.82943143812709041</v>
      </c>
      <c r="R39" s="272">
        <f>Q55</f>
        <v>0.86543908715894924</v>
      </c>
      <c r="S39" s="167">
        <v>0.25</v>
      </c>
      <c r="T39" s="168">
        <v>0.34583333333333333</v>
      </c>
      <c r="U39" s="169"/>
      <c r="V39" s="170">
        <v>138</v>
      </c>
      <c r="W39" s="168"/>
      <c r="X39" s="171"/>
      <c r="Y39" s="275"/>
      <c r="Z39" s="276"/>
      <c r="AA39" s="109">
        <f>M39-J39</f>
        <v>-443.47826086956502</v>
      </c>
      <c r="AB39" s="152">
        <f>M39/J39</f>
        <v>0.82943143812709041</v>
      </c>
      <c r="AC39" s="277">
        <f>AB55</f>
        <v>0.86543908715894913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2330</v>
      </c>
      <c r="G40" s="95">
        <f t="shared" si="9"/>
        <v>41310.9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2296.8236582694431</v>
      </c>
      <c r="N40" s="99">
        <f>M40/L40</f>
        <v>382.80394304490716</v>
      </c>
      <c r="O40" s="101">
        <f>L40-I40</f>
        <v>0</v>
      </c>
      <c r="P40" s="102">
        <f>N40-K40</f>
        <v>-50.529390288426157</v>
      </c>
      <c r="Q40" s="103">
        <f>N40/K40</f>
        <v>0.88339371471901651</v>
      </c>
      <c r="R40" s="273"/>
      <c r="S40" s="1">
        <v>0.35148148148148151</v>
      </c>
      <c r="T40" s="2">
        <v>0.39374999999999999</v>
      </c>
      <c r="U40" s="104">
        <v>8.133333333333379</v>
      </c>
      <c r="V40" s="105">
        <v>60.866666666666617</v>
      </c>
      <c r="W40" s="106"/>
      <c r="X40" s="113"/>
      <c r="Y40" s="265"/>
      <c r="Z40" s="266"/>
      <c r="AA40" s="111">
        <f>M40-J40</f>
        <v>-303.17634173055694</v>
      </c>
      <c r="AB40" s="103">
        <f>M40/J40</f>
        <v>0.88339371471901651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3452</v>
      </c>
      <c r="G41" s="95">
        <f t="shared" si="9"/>
        <v>50019.48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2297.079482439925</v>
      </c>
      <c r="N41" s="99">
        <f>M41/L41</f>
        <v>382.84658040665414</v>
      </c>
      <c r="O41" s="101">
        <f>L41-I41</f>
        <v>0</v>
      </c>
      <c r="P41" s="102">
        <f>N41-K41</f>
        <v>-50.486752926679173</v>
      </c>
      <c r="Q41" s="103">
        <f>N41/K41</f>
        <v>0.88349210863074035</v>
      </c>
      <c r="R41" s="273"/>
      <c r="S41" s="1">
        <v>0.39652777777777776</v>
      </c>
      <c r="T41" s="2">
        <v>0.45914351851851853</v>
      </c>
      <c r="U41" s="104">
        <v>3.9999999999999858</v>
      </c>
      <c r="V41" s="105">
        <v>90.166666666666714</v>
      </c>
      <c r="W41" s="106"/>
      <c r="X41" s="113"/>
      <c r="Y41" s="265"/>
      <c r="Z41" s="266"/>
      <c r="AA41" s="111">
        <f>M41-J41</f>
        <v>-302.92051756007504</v>
      </c>
      <c r="AB41" s="103">
        <f>M41/J41</f>
        <v>0.88349210863074035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2250.1416266132678</v>
      </c>
      <c r="N55" s="139">
        <f>M55/L55</f>
        <v>375.02360443554466</v>
      </c>
      <c r="O55" s="140">
        <f>L55-I55</f>
        <v>0</v>
      </c>
      <c r="P55" s="141">
        <f>N55-K55</f>
        <v>-58.309728897788659</v>
      </c>
      <c r="Q55" s="142">
        <f>N55/K55</f>
        <v>0.86543908715894924</v>
      </c>
      <c r="R55" s="274"/>
      <c r="S55" s="143">
        <f>S39</f>
        <v>0.25</v>
      </c>
      <c r="T55" s="144">
        <f>INDEX(T39:T54,COUNTA(T39:T54))</f>
        <v>0.45914351851851853</v>
      </c>
      <c r="U55" s="145"/>
      <c r="V55" s="156"/>
      <c r="W55" s="135"/>
      <c r="X55" s="139"/>
      <c r="Y55" s="261"/>
      <c r="Z55" s="262"/>
      <c r="AA55" s="157">
        <f>M55-J55</f>
        <v>-349.85837338673218</v>
      </c>
      <c r="AB55" s="142">
        <f>M55/J55</f>
        <v>0.86543908715894913</v>
      </c>
      <c r="AC55" s="279"/>
    </row>
    <row r="56" spans="1:29" ht="15.75" customHeight="1">
      <c r="A56" s="267" t="s">
        <v>249</v>
      </c>
      <c r="B56" s="108" t="s">
        <v>111</v>
      </c>
      <c r="C56" s="270" t="s">
        <v>211</v>
      </c>
      <c r="D56" s="271"/>
      <c r="E56" s="158">
        <v>21.45</v>
      </c>
      <c r="F56" s="87">
        <v>3762</v>
      </c>
      <c r="G56" s="159">
        <f t="shared" ref="G56" si="14">E56*F56</f>
        <v>80694.899999999994</v>
      </c>
      <c r="H56" s="160"/>
      <c r="I56" s="161">
        <v>4</v>
      </c>
      <c r="J56" s="162">
        <v>3300</v>
      </c>
      <c r="K56" s="163">
        <f>J56/I56</f>
        <v>825</v>
      </c>
      <c r="L56" s="164">
        <v>4</v>
      </c>
      <c r="M56" s="162">
        <f>F56/V56*60</f>
        <v>2945.4545454545469</v>
      </c>
      <c r="N56" s="163">
        <f>M56/L56</f>
        <v>736.36363636363672</v>
      </c>
      <c r="O56" s="165">
        <f>L56-I56</f>
        <v>0</v>
      </c>
      <c r="P56" s="166">
        <f>N56-K56</f>
        <v>-88.636363636363285</v>
      </c>
      <c r="Q56" s="152">
        <f>N56/K56</f>
        <v>0.89256198347107485</v>
      </c>
      <c r="R56" s="272">
        <f>Q72</f>
        <v>0.89256198347107485</v>
      </c>
      <c r="S56" s="167">
        <v>0.25025462962962963</v>
      </c>
      <c r="T56" s="168">
        <v>0.3034722222222222</v>
      </c>
      <c r="U56" s="169"/>
      <c r="V56" s="170">
        <v>76.633333333333297</v>
      </c>
      <c r="W56" s="168"/>
      <c r="X56" s="171"/>
      <c r="Y56" s="275"/>
      <c r="Z56" s="276"/>
      <c r="AA56" s="109">
        <f>M56-J56</f>
        <v>-354.54545454545314</v>
      </c>
      <c r="AB56" s="152">
        <f>M56/J56</f>
        <v>0.89256198347107485</v>
      </c>
      <c r="AC56" s="277">
        <f>AB72</f>
        <v>0.89256198347107485</v>
      </c>
    </row>
    <row r="57" spans="1:29" ht="15.75" customHeight="1">
      <c r="A57" s="268"/>
      <c r="B57" s="92"/>
      <c r="C57" s="263"/>
      <c r="D57" s="264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3"/>
      <c r="S57" s="1"/>
      <c r="T57" s="2"/>
      <c r="U57" s="104"/>
      <c r="V57" s="105"/>
      <c r="W57" s="106"/>
      <c r="X57" s="107"/>
      <c r="Y57" s="265"/>
      <c r="Z57" s="266"/>
      <c r="AA57" s="111"/>
      <c r="AB57" s="103"/>
      <c r="AC57" s="278"/>
    </row>
    <row r="58" spans="1:29" ht="15.75" customHeight="1">
      <c r="A58" s="268"/>
      <c r="B58" s="92"/>
      <c r="C58" s="263"/>
      <c r="D58" s="264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3"/>
      <c r="S58" s="1"/>
      <c r="T58" s="2"/>
      <c r="U58" s="104"/>
      <c r="V58" s="105"/>
      <c r="W58" s="106"/>
      <c r="X58" s="113"/>
      <c r="Y58" s="265"/>
      <c r="Z58" s="266"/>
      <c r="AA58" s="111"/>
      <c r="AB58" s="103"/>
      <c r="AC58" s="278"/>
    </row>
    <row r="59" spans="1:29" ht="15.75" customHeight="1">
      <c r="A59" s="268"/>
      <c r="B59" s="92"/>
      <c r="C59" s="263"/>
      <c r="D59" s="264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3"/>
      <c r="S59" s="1"/>
      <c r="T59" s="2"/>
      <c r="U59" s="104"/>
      <c r="V59" s="105"/>
      <c r="W59" s="106"/>
      <c r="X59" s="113"/>
      <c r="Y59" s="265"/>
      <c r="Z59" s="266"/>
      <c r="AA59" s="111"/>
      <c r="AB59" s="103"/>
      <c r="AC59" s="278"/>
    </row>
    <row r="60" spans="1:29" ht="15.75" customHeight="1">
      <c r="A60" s="268"/>
      <c r="B60" s="92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13"/>
      <c r="Y60" s="265"/>
      <c r="Z60" s="266"/>
      <c r="AA60" s="111"/>
      <c r="AB60" s="103"/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15">AVERAGE(I56:I71)</f>
        <v>4</v>
      </c>
      <c r="J72" s="138">
        <f t="shared" si="15"/>
        <v>3300</v>
      </c>
      <c r="K72" s="139">
        <f t="shared" ref="K72" si="16">J72/I72</f>
        <v>825</v>
      </c>
      <c r="L72" s="137">
        <f t="shared" ref="L72:M72" si="17">AVERAGE(L56:L71)</f>
        <v>4</v>
      </c>
      <c r="M72" s="138">
        <f t="shared" si="17"/>
        <v>2945.4545454545469</v>
      </c>
      <c r="N72" s="139">
        <f t="shared" ref="N72:N77" si="18">M72/L72</f>
        <v>736.36363636363672</v>
      </c>
      <c r="O72" s="140">
        <f t="shared" ref="O72:O77" si="19">L72-I72</f>
        <v>0</v>
      </c>
      <c r="P72" s="141">
        <f t="shared" ref="P72:P77" si="20">N72-K72</f>
        <v>-88.636363636363285</v>
      </c>
      <c r="Q72" s="142">
        <f t="shared" ref="Q72:Q77" si="21">N72/K72</f>
        <v>0.89256198347107485</v>
      </c>
      <c r="R72" s="274"/>
      <c r="S72" s="143">
        <f>S56</f>
        <v>0.25025462962962963</v>
      </c>
      <c r="T72" s="144">
        <f>INDEX(T56:T71,COUNTA(T56:T71))</f>
        <v>0.3034722222222222</v>
      </c>
      <c r="U72" s="145"/>
      <c r="V72" s="156"/>
      <c r="W72" s="135"/>
      <c r="X72" s="139"/>
      <c r="Y72" s="261"/>
      <c r="Z72" s="262"/>
      <c r="AA72" s="157">
        <f t="shared" ref="AA72:AA77" si="22">M72-J72</f>
        <v>-354.54545454545314</v>
      </c>
      <c r="AB72" s="142">
        <f t="shared" ref="AB72:AB77" si="23">M72/J72</f>
        <v>0.89256198347107485</v>
      </c>
      <c r="AC72" s="279"/>
    </row>
    <row r="73" spans="1:29" ht="15.75" customHeight="1">
      <c r="A73" s="280" t="s">
        <v>114</v>
      </c>
      <c r="B73" s="108" t="s">
        <v>111</v>
      </c>
      <c r="C73" s="270" t="s">
        <v>116</v>
      </c>
      <c r="D73" s="271"/>
      <c r="E73" s="158">
        <v>17.89</v>
      </c>
      <c r="F73" s="87">
        <v>3474</v>
      </c>
      <c r="G73" s="159">
        <f t="shared" ref="G73:G77" si="24">E73*F73</f>
        <v>62149.86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2931.6455696202529</v>
      </c>
      <c r="N73" s="163">
        <f t="shared" si="18"/>
        <v>732.91139240506322</v>
      </c>
      <c r="O73" s="165">
        <f t="shared" si="19"/>
        <v>0</v>
      </c>
      <c r="P73" s="166">
        <f t="shared" si="20"/>
        <v>-92.088607594936775</v>
      </c>
      <c r="Q73" s="152">
        <f t="shared" si="21"/>
        <v>0.88837744533947061</v>
      </c>
      <c r="R73" s="272">
        <f>Q89</f>
        <v>0.87145897078655454</v>
      </c>
      <c r="S73" s="167">
        <v>0.16666666666666666</v>
      </c>
      <c r="T73" s="168">
        <v>0.21604166666666666</v>
      </c>
      <c r="U73" s="169"/>
      <c r="V73" s="170">
        <v>71.100000000000009</v>
      </c>
      <c r="W73" s="173"/>
      <c r="X73" s="151"/>
      <c r="Y73" s="275"/>
      <c r="Z73" s="276"/>
      <c r="AA73" s="109">
        <f t="shared" si="22"/>
        <v>-368.3544303797471</v>
      </c>
      <c r="AB73" s="152">
        <f t="shared" si="23"/>
        <v>0.88837744533947061</v>
      </c>
      <c r="AC73" s="277">
        <f>AB89</f>
        <v>0.87145897078655443</v>
      </c>
    </row>
    <row r="74" spans="1:29" ht="15.75" customHeight="1">
      <c r="A74" s="281"/>
      <c r="B74" s="92" t="s">
        <v>111</v>
      </c>
      <c r="C74" s="263" t="s">
        <v>115</v>
      </c>
      <c r="D74" s="264"/>
      <c r="E74" s="93">
        <v>22.28</v>
      </c>
      <c r="F74" s="94">
        <v>1454</v>
      </c>
      <c r="G74" s="95">
        <f t="shared" si="24"/>
        <v>32395.120000000003</v>
      </c>
      <c r="H74" s="96"/>
      <c r="I74" s="97">
        <v>5</v>
      </c>
      <c r="J74" s="98">
        <v>3300</v>
      </c>
      <c r="K74" s="99">
        <f t="shared" ref="K74:K77" si="25">J74/I74</f>
        <v>660</v>
      </c>
      <c r="L74" s="100">
        <v>5</v>
      </c>
      <c r="M74" s="98">
        <f>F74/V74*60</f>
        <v>2924.2458100558661</v>
      </c>
      <c r="N74" s="99">
        <f t="shared" si="18"/>
        <v>584.84916201117323</v>
      </c>
      <c r="O74" s="101">
        <f t="shared" si="19"/>
        <v>0</v>
      </c>
      <c r="P74" s="102">
        <f t="shared" si="20"/>
        <v>-75.150837988826765</v>
      </c>
      <c r="Q74" s="103">
        <f t="shared" si="21"/>
        <v>0.88613509395632306</v>
      </c>
      <c r="R74" s="273"/>
      <c r="S74" s="1">
        <v>0.22025462962962963</v>
      </c>
      <c r="T74" s="2">
        <v>0.24097222222222223</v>
      </c>
      <c r="U74" s="104">
        <v>6.0666666666666824</v>
      </c>
      <c r="V74" s="105">
        <v>29.833333333333336</v>
      </c>
      <c r="W74" s="106"/>
      <c r="X74" s="107"/>
      <c r="Y74" s="265"/>
      <c r="Z74" s="266"/>
      <c r="AA74" s="111">
        <f t="shared" si="22"/>
        <v>-375.75418994413394</v>
      </c>
      <c r="AB74" s="103">
        <f t="shared" si="23"/>
        <v>0.88613509395632306</v>
      </c>
      <c r="AC74" s="278"/>
    </row>
    <row r="75" spans="1:29" ht="15.75" customHeight="1">
      <c r="A75" s="281"/>
      <c r="B75" s="92" t="s">
        <v>111</v>
      </c>
      <c r="C75" s="263" t="s">
        <v>113</v>
      </c>
      <c r="D75" s="264"/>
      <c r="E75" s="93">
        <v>21.45</v>
      </c>
      <c r="F75" s="94">
        <v>873</v>
      </c>
      <c r="G75" s="95">
        <f t="shared" si="24"/>
        <v>18725.849999999999</v>
      </c>
      <c r="H75" s="96"/>
      <c r="I75" s="97">
        <v>3</v>
      </c>
      <c r="J75" s="98">
        <v>3300</v>
      </c>
      <c r="K75" s="99">
        <f t="shared" si="25"/>
        <v>1100</v>
      </c>
      <c r="L75" s="100">
        <v>3</v>
      </c>
      <c r="M75" s="98">
        <f>F75/V75*60</f>
        <v>2920.8178438661744</v>
      </c>
      <c r="N75" s="99">
        <f t="shared" si="18"/>
        <v>973.60594795539146</v>
      </c>
      <c r="O75" s="101">
        <f t="shared" si="19"/>
        <v>0</v>
      </c>
      <c r="P75" s="102">
        <f t="shared" si="20"/>
        <v>-126.39405204460854</v>
      </c>
      <c r="Q75" s="103">
        <f t="shared" si="21"/>
        <v>0.88509631632308317</v>
      </c>
      <c r="R75" s="273"/>
      <c r="S75" s="1">
        <v>0.24518518518518517</v>
      </c>
      <c r="T75" s="2">
        <v>0.25763888888888886</v>
      </c>
      <c r="U75" s="104">
        <v>6.0666666666666424</v>
      </c>
      <c r="V75" s="105">
        <v>17.933333333333312</v>
      </c>
      <c r="W75" s="106"/>
      <c r="X75" s="107"/>
      <c r="Y75" s="265"/>
      <c r="Z75" s="266"/>
      <c r="AA75" s="111">
        <f t="shared" si="22"/>
        <v>-379.18215613382563</v>
      </c>
      <c r="AB75" s="103">
        <f t="shared" si="23"/>
        <v>0.88509631632308317</v>
      </c>
      <c r="AC75" s="278"/>
    </row>
    <row r="76" spans="1:29" ht="15.75" customHeight="1">
      <c r="A76" s="281"/>
      <c r="B76" s="92" t="s">
        <v>111</v>
      </c>
      <c r="C76" s="263" t="s">
        <v>250</v>
      </c>
      <c r="D76" s="264"/>
      <c r="E76" s="93">
        <v>20.36</v>
      </c>
      <c r="F76" s="94">
        <v>5708</v>
      </c>
      <c r="G76" s="95">
        <f t="shared" si="24"/>
        <v>116214.87999999999</v>
      </c>
      <c r="H76" s="96"/>
      <c r="I76" s="97">
        <v>3</v>
      </c>
      <c r="J76" s="98">
        <v>3300</v>
      </c>
      <c r="K76" s="99">
        <f t="shared" si="25"/>
        <v>1100</v>
      </c>
      <c r="L76" s="100">
        <v>3</v>
      </c>
      <c r="M76" s="98">
        <f>F76/V76*60</f>
        <v>2675.6249999999995</v>
      </c>
      <c r="N76" s="99">
        <f t="shared" si="18"/>
        <v>891.87499999999989</v>
      </c>
      <c r="O76" s="101">
        <f t="shared" si="19"/>
        <v>0</v>
      </c>
      <c r="P76" s="102">
        <f t="shared" si="20"/>
        <v>-208.12500000000011</v>
      </c>
      <c r="Q76" s="103">
        <f t="shared" si="21"/>
        <v>0.81079545454545443</v>
      </c>
      <c r="R76" s="273"/>
      <c r="S76" s="1">
        <v>0.26250000000000001</v>
      </c>
      <c r="T76" s="2">
        <v>0.35138888888888892</v>
      </c>
      <c r="U76" s="104">
        <v>7.0000000000000551</v>
      </c>
      <c r="V76" s="105">
        <v>128.00000000000003</v>
      </c>
      <c r="W76" s="106"/>
      <c r="X76" s="107"/>
      <c r="Y76" s="265"/>
      <c r="Z76" s="266"/>
      <c r="AA76" s="111">
        <f t="shared" si="22"/>
        <v>-624.37500000000045</v>
      </c>
      <c r="AB76" s="103">
        <f t="shared" si="23"/>
        <v>0.81079545454545443</v>
      </c>
      <c r="AC76" s="278"/>
    </row>
    <row r="77" spans="1:29" ht="15.75" customHeight="1">
      <c r="A77" s="282"/>
      <c r="B77" s="92" t="s">
        <v>111</v>
      </c>
      <c r="C77" s="263" t="s">
        <v>117</v>
      </c>
      <c r="D77" s="264"/>
      <c r="E77" s="93">
        <v>16.66</v>
      </c>
      <c r="F77" s="94">
        <v>5786</v>
      </c>
      <c r="G77" s="95">
        <f t="shared" si="24"/>
        <v>96394.76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2926.738794435857</v>
      </c>
      <c r="N77" s="99">
        <f t="shared" si="18"/>
        <v>731.68469860896425</v>
      </c>
      <c r="O77" s="101">
        <f t="shared" si="19"/>
        <v>0</v>
      </c>
      <c r="P77" s="102">
        <f t="shared" si="20"/>
        <v>-93.315301391035746</v>
      </c>
      <c r="Q77" s="103">
        <f t="shared" si="21"/>
        <v>0.88689054376844156</v>
      </c>
      <c r="R77" s="273"/>
      <c r="S77" s="1">
        <v>0.35582175925925924</v>
      </c>
      <c r="T77" s="2">
        <v>0.43819444444444444</v>
      </c>
      <c r="U77" s="104">
        <v>6.3833333333332654</v>
      </c>
      <c r="V77" s="105">
        <v>118.61666666666669</v>
      </c>
      <c r="W77" s="106"/>
      <c r="X77" s="107"/>
      <c r="Y77" s="265"/>
      <c r="Z77" s="266"/>
      <c r="AA77" s="111">
        <f t="shared" si="22"/>
        <v>-373.26120556414298</v>
      </c>
      <c r="AB77" s="103">
        <f t="shared" si="23"/>
        <v>0.88689054376844156</v>
      </c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2875.8146035956297</v>
      </c>
      <c r="N89" s="139">
        <f>M89/L89</f>
        <v>756.79331673569209</v>
      </c>
      <c r="O89" s="140">
        <f>L89-I89</f>
        <v>0</v>
      </c>
      <c r="P89" s="141">
        <f>N89-K89</f>
        <v>-111.62773589588687</v>
      </c>
      <c r="Q89" s="142">
        <f>N89/K89</f>
        <v>0.87145897078655454</v>
      </c>
      <c r="R89" s="274"/>
      <c r="S89" s="143">
        <f>S73</f>
        <v>0.16666666666666666</v>
      </c>
      <c r="T89" s="144">
        <f>INDEX(T73:T88,COUNTA(T73:T88))</f>
        <v>0.43819444444444444</v>
      </c>
      <c r="U89" s="145"/>
      <c r="V89" s="156"/>
      <c r="W89" s="89"/>
      <c r="X89" s="91"/>
      <c r="Y89" s="261"/>
      <c r="Z89" s="262"/>
      <c r="AA89" s="157">
        <f>M89-J89</f>
        <v>-424.18539640437029</v>
      </c>
      <c r="AB89" s="142">
        <f>M89/J89</f>
        <v>0.87145897078655443</v>
      </c>
      <c r="AC89" s="279"/>
    </row>
    <row r="90" spans="1:29" ht="15.75" customHeight="1">
      <c r="A90" s="267" t="s">
        <v>60</v>
      </c>
      <c r="B90" s="108" t="s">
        <v>111</v>
      </c>
      <c r="C90" s="270" t="s">
        <v>194</v>
      </c>
      <c r="D90" s="271"/>
      <c r="E90" s="158">
        <v>18.18</v>
      </c>
      <c r="F90" s="87">
        <v>2106</v>
      </c>
      <c r="G90" s="159">
        <f t="shared" ref="G90:G93" si="29">E90*F90</f>
        <v>38287.08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3090.7460252751725</v>
      </c>
      <c r="N90" s="163">
        <f>M90/L90</f>
        <v>1030.2486750917242</v>
      </c>
      <c r="O90" s="165">
        <f>L90-I90</f>
        <v>0</v>
      </c>
      <c r="P90" s="166">
        <f>N90-K90</f>
        <v>-169.75132490827582</v>
      </c>
      <c r="Q90" s="152">
        <f>N90/K90</f>
        <v>0.85854056257643685</v>
      </c>
      <c r="R90" s="272">
        <f>Q106</f>
        <v>0.86513223340943657</v>
      </c>
      <c r="S90" s="167">
        <v>0.16674768518518518</v>
      </c>
      <c r="T90" s="168">
        <v>0.19513888888888889</v>
      </c>
      <c r="U90" s="169"/>
      <c r="V90" s="170">
        <v>40.88333333333334</v>
      </c>
      <c r="W90" s="173"/>
      <c r="X90" s="151"/>
      <c r="Y90" s="275"/>
      <c r="Z90" s="276"/>
      <c r="AA90" s="109">
        <f>M90-J90</f>
        <v>-509.25397472482746</v>
      </c>
      <c r="AB90" s="152">
        <f>M90/J90</f>
        <v>0.85854056257643685</v>
      </c>
      <c r="AC90" s="277">
        <f>AB106</f>
        <v>0.86513223340943657</v>
      </c>
    </row>
    <row r="91" spans="1:29" ht="15.75" customHeight="1">
      <c r="A91" s="268"/>
      <c r="B91" s="92" t="s">
        <v>111</v>
      </c>
      <c r="C91" s="263" t="s">
        <v>118</v>
      </c>
      <c r="D91" s="264"/>
      <c r="E91" s="93">
        <v>18.18</v>
      </c>
      <c r="F91" s="94">
        <v>2782</v>
      </c>
      <c r="G91" s="95">
        <f t="shared" si="29"/>
        <v>50576.76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3088.2516188714121</v>
      </c>
      <c r="N91" s="99">
        <f>M91/L91</f>
        <v>1029.4172062904706</v>
      </c>
      <c r="O91" s="101">
        <f>L91-I91</f>
        <v>0</v>
      </c>
      <c r="P91" s="102">
        <f>N91-K91</f>
        <v>-170.58279370952937</v>
      </c>
      <c r="Q91" s="103">
        <f>N91/K91</f>
        <v>0.85784767190872557</v>
      </c>
      <c r="R91" s="273"/>
      <c r="S91" s="1">
        <v>0.20555555555555552</v>
      </c>
      <c r="T91" s="2">
        <v>0.24309027777777778</v>
      </c>
      <c r="U91" s="104">
        <v>14.999999999999947</v>
      </c>
      <c r="V91" s="105">
        <v>54.050000000000054</v>
      </c>
      <c r="W91" s="106"/>
      <c r="X91" s="107"/>
      <c r="Y91" s="265"/>
      <c r="Z91" s="266"/>
      <c r="AA91" s="111">
        <f>M91-J91</f>
        <v>-511.74838112858788</v>
      </c>
      <c r="AB91" s="103">
        <f>M91/J91</f>
        <v>0.85784767190872557</v>
      </c>
      <c r="AC91" s="278"/>
    </row>
    <row r="92" spans="1:29" ht="15.75" customHeight="1">
      <c r="A92" s="268"/>
      <c r="B92" s="92" t="s">
        <v>111</v>
      </c>
      <c r="C92" s="263" t="s">
        <v>195</v>
      </c>
      <c r="D92" s="264"/>
      <c r="E92" s="93">
        <v>14.28</v>
      </c>
      <c r="F92" s="94">
        <v>7232</v>
      </c>
      <c r="G92" s="95">
        <f t="shared" si="29"/>
        <v>103272.95999999999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3095.7431629013067</v>
      </c>
      <c r="N92" s="99">
        <f>M92/L92</f>
        <v>1031.9143876337689</v>
      </c>
      <c r="O92" s="101">
        <f>L92-I92</f>
        <v>0</v>
      </c>
      <c r="P92" s="102">
        <f>N92-K92</f>
        <v>-168.08561236623109</v>
      </c>
      <c r="Q92" s="103">
        <f>N92/K92</f>
        <v>0.85992865636147409</v>
      </c>
      <c r="R92" s="273"/>
      <c r="S92" s="1">
        <v>0.25486111111111109</v>
      </c>
      <c r="T92" s="2">
        <v>0.35219907407407408</v>
      </c>
      <c r="U92" s="104">
        <v>16.949999999999971</v>
      </c>
      <c r="V92" s="105">
        <v>140.16666666666671</v>
      </c>
      <c r="W92" s="106"/>
      <c r="X92" s="107"/>
      <c r="Y92" s="265"/>
      <c r="Z92" s="266"/>
      <c r="AA92" s="111">
        <f>M92-J92</f>
        <v>-504.25683709869327</v>
      </c>
      <c r="AB92" s="103">
        <f>M92/J92</f>
        <v>0.85992865636147409</v>
      </c>
      <c r="AC92" s="278"/>
    </row>
    <row r="93" spans="1:29" ht="15.75" customHeight="1">
      <c r="A93" s="268"/>
      <c r="B93" s="92" t="s">
        <v>111</v>
      </c>
      <c r="C93" s="263" t="s">
        <v>112</v>
      </c>
      <c r="D93" s="264"/>
      <c r="E93" s="93">
        <v>14.03</v>
      </c>
      <c r="F93" s="94">
        <v>6342</v>
      </c>
      <c r="G93" s="95">
        <f t="shared" si="29"/>
        <v>88978.26</v>
      </c>
      <c r="H93" s="96"/>
      <c r="I93" s="97">
        <v>3</v>
      </c>
      <c r="J93" s="98">
        <v>3000</v>
      </c>
      <c r="K93" s="99">
        <f t="shared" si="30"/>
        <v>1000</v>
      </c>
      <c r="L93" s="100">
        <v>3</v>
      </c>
      <c r="M93" s="98">
        <f>F93/V93*60</f>
        <v>2664.0840140023338</v>
      </c>
      <c r="N93" s="99">
        <f>M93/L93</f>
        <v>888.02800466744463</v>
      </c>
      <c r="O93" s="101">
        <f>L93-I93</f>
        <v>0</v>
      </c>
      <c r="P93" s="102">
        <f>N93-K93</f>
        <v>-111.97199533255537</v>
      </c>
      <c r="Q93" s="103">
        <f>N93/K93</f>
        <v>0.88802800466744458</v>
      </c>
      <c r="R93" s="273"/>
      <c r="S93" s="1">
        <v>0.36469907407407409</v>
      </c>
      <c r="T93" s="2">
        <v>0.46388888888888891</v>
      </c>
      <c r="U93" s="104">
        <v>18.000000000000014</v>
      </c>
      <c r="V93" s="105">
        <v>142.83333333333334</v>
      </c>
      <c r="W93" s="106"/>
      <c r="X93" s="107"/>
      <c r="Y93" s="265"/>
      <c r="Z93" s="266"/>
      <c r="AA93" s="111">
        <f>M93-J93</f>
        <v>-335.91598599766621</v>
      </c>
      <c r="AB93" s="103">
        <f>M93/J93</f>
        <v>0.88802800466744458</v>
      </c>
      <c r="AC93" s="278"/>
    </row>
    <row r="94" spans="1:29" ht="15.75" customHeight="1">
      <c r="A94" s="268"/>
      <c r="B94" s="92"/>
      <c r="C94" s="263"/>
      <c r="D94" s="264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3"/>
      <c r="S94" s="1"/>
      <c r="T94" s="2"/>
      <c r="U94" s="104"/>
      <c r="V94" s="105"/>
      <c r="W94" s="106"/>
      <c r="X94" s="107"/>
      <c r="Y94" s="265"/>
      <c r="Z94" s="266"/>
      <c r="AA94" s="111"/>
      <c r="AB94" s="103"/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07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07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3450</v>
      </c>
      <c r="K106" s="139">
        <f t="shared" ref="K106" si="32">J106/I106</f>
        <v>1150</v>
      </c>
      <c r="L106" s="137">
        <f t="shared" ref="L106:M106" si="33">AVERAGE(L90:L105)</f>
        <v>3</v>
      </c>
      <c r="M106" s="138">
        <f t="shared" si="33"/>
        <v>2984.7062052625561</v>
      </c>
      <c r="N106" s="139">
        <f t="shared" ref="N106:N112" si="34">M106/L106</f>
        <v>994.90206842085206</v>
      </c>
      <c r="O106" s="140">
        <f t="shared" ref="O106:O112" si="35">L106-I106</f>
        <v>0</v>
      </c>
      <c r="P106" s="141">
        <f t="shared" ref="P106:P112" si="36">N106-K106</f>
        <v>-155.09793157914794</v>
      </c>
      <c r="Q106" s="142">
        <f t="shared" ref="Q106:Q112" si="37">N106/K106</f>
        <v>0.86513223340943657</v>
      </c>
      <c r="R106" s="274"/>
      <c r="S106" s="143">
        <f>S90</f>
        <v>0.16674768518518518</v>
      </c>
      <c r="T106" s="144">
        <f>INDEX(T90:T105,COUNTA(T90:T105))</f>
        <v>0.46388888888888891</v>
      </c>
      <c r="U106" s="145"/>
      <c r="V106" s="156"/>
      <c r="W106" s="89"/>
      <c r="X106" s="91"/>
      <c r="Y106" s="261"/>
      <c r="Z106" s="262"/>
      <c r="AA106" s="157">
        <f t="shared" ref="AA106:AA112" si="38">M106-J106</f>
        <v>-465.29379473744393</v>
      </c>
      <c r="AB106" s="142">
        <f t="shared" ref="AB106:AB112" si="39">M106/J106</f>
        <v>0.86513223340943657</v>
      </c>
      <c r="AC106" s="279"/>
    </row>
    <row r="107" spans="1:29" ht="15.75" customHeight="1">
      <c r="A107" s="280" t="s">
        <v>67</v>
      </c>
      <c r="B107" s="108" t="s">
        <v>111</v>
      </c>
      <c r="C107" s="270" t="s">
        <v>120</v>
      </c>
      <c r="D107" s="271"/>
      <c r="E107" s="158">
        <v>25.03</v>
      </c>
      <c r="F107" s="87">
        <v>2186</v>
      </c>
      <c r="G107" s="159">
        <f t="shared" ref="G107:G112" si="40">E107*F107</f>
        <v>54715.58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 t="shared" ref="M107:M112" si="41">F107/V107*60</f>
        <v>2883.693660681568</v>
      </c>
      <c r="N107" s="163">
        <f t="shared" si="34"/>
        <v>720.92341517039199</v>
      </c>
      <c r="O107" s="165">
        <f t="shared" si="35"/>
        <v>0</v>
      </c>
      <c r="P107" s="166">
        <f t="shared" si="36"/>
        <v>-104.07658482960801</v>
      </c>
      <c r="Q107" s="152">
        <f t="shared" si="37"/>
        <v>0.87384656384289938</v>
      </c>
      <c r="R107" s="272">
        <f>Q123</f>
        <v>0.88095402735151895</v>
      </c>
      <c r="S107" s="167">
        <v>0.16666666666666666</v>
      </c>
      <c r="T107" s="168">
        <v>0.19825231481481481</v>
      </c>
      <c r="U107" s="169"/>
      <c r="V107" s="170">
        <v>45.483333333333341</v>
      </c>
      <c r="W107" s="168"/>
      <c r="X107" s="171"/>
      <c r="Y107" s="275"/>
      <c r="Z107" s="276"/>
      <c r="AA107" s="109">
        <f t="shared" si="38"/>
        <v>-416.30633931843204</v>
      </c>
      <c r="AB107" s="152">
        <f t="shared" si="39"/>
        <v>0.87384656384289938</v>
      </c>
      <c r="AC107" s="277">
        <f>AB123</f>
        <v>0.88095402735151895</v>
      </c>
    </row>
    <row r="108" spans="1:29" ht="15.75" customHeight="1">
      <c r="A108" s="281"/>
      <c r="B108" s="92" t="s">
        <v>111</v>
      </c>
      <c r="C108" s="263" t="s">
        <v>207</v>
      </c>
      <c r="D108" s="264"/>
      <c r="E108" s="93">
        <v>25.45</v>
      </c>
      <c r="F108" s="94">
        <v>1998</v>
      </c>
      <c r="G108" s="95">
        <f t="shared" si="40"/>
        <v>50849.1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 t="shared" si="41"/>
        <v>2895.6521739130408</v>
      </c>
      <c r="N108" s="99">
        <f t="shared" si="34"/>
        <v>723.91304347826019</v>
      </c>
      <c r="O108" s="101">
        <f t="shared" si="35"/>
        <v>0</v>
      </c>
      <c r="P108" s="102">
        <f t="shared" si="36"/>
        <v>-101.08695652173981</v>
      </c>
      <c r="Q108" s="103">
        <f t="shared" si="37"/>
        <v>0.87747035573122445</v>
      </c>
      <c r="R108" s="273"/>
      <c r="S108" s="1">
        <v>0.2097222222222222</v>
      </c>
      <c r="T108" s="2">
        <v>0.23847222222222222</v>
      </c>
      <c r="U108" s="104">
        <v>16.516666666666637</v>
      </c>
      <c r="V108" s="105">
        <v>41.400000000000034</v>
      </c>
      <c r="W108" s="106"/>
      <c r="X108" s="113"/>
      <c r="Y108" s="265"/>
      <c r="Z108" s="266"/>
      <c r="AA108" s="111">
        <f t="shared" si="38"/>
        <v>-404.34782608695923</v>
      </c>
      <c r="AB108" s="103">
        <f t="shared" si="39"/>
        <v>0.87747035573122445</v>
      </c>
      <c r="AC108" s="278"/>
    </row>
    <row r="109" spans="1:29" ht="15.75" customHeight="1">
      <c r="A109" s="281"/>
      <c r="B109" s="92" t="s">
        <v>111</v>
      </c>
      <c r="C109" s="263" t="s">
        <v>208</v>
      </c>
      <c r="D109" s="264"/>
      <c r="E109" s="93">
        <v>26.73</v>
      </c>
      <c r="F109" s="94">
        <v>712</v>
      </c>
      <c r="G109" s="95">
        <f t="shared" si="40"/>
        <v>19031.760000000002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 t="shared" si="41"/>
        <v>2899.5475113122097</v>
      </c>
      <c r="N109" s="99">
        <f t="shared" si="34"/>
        <v>724.88687782805243</v>
      </c>
      <c r="O109" s="101">
        <f t="shared" si="35"/>
        <v>0</v>
      </c>
      <c r="P109" s="102">
        <f t="shared" si="36"/>
        <v>-100.11312217194757</v>
      </c>
      <c r="Q109" s="103">
        <f t="shared" si="37"/>
        <v>0.87865076100369988</v>
      </c>
      <c r="R109" s="273"/>
      <c r="S109" s="1">
        <v>0.2522685185185185</v>
      </c>
      <c r="T109" s="2">
        <v>0.26250000000000001</v>
      </c>
      <c r="U109" s="104">
        <v>19.866666666666642</v>
      </c>
      <c r="V109" s="105">
        <v>14.733333333333372</v>
      </c>
      <c r="W109" s="106"/>
      <c r="X109" s="113"/>
      <c r="Y109" s="265"/>
      <c r="Z109" s="266"/>
      <c r="AA109" s="111">
        <f t="shared" si="38"/>
        <v>-400.45248868779026</v>
      </c>
      <c r="AB109" s="103">
        <f t="shared" si="39"/>
        <v>0.87865076100369988</v>
      </c>
      <c r="AC109" s="278"/>
    </row>
    <row r="110" spans="1:29" ht="15.75" customHeight="1">
      <c r="A110" s="281"/>
      <c r="B110" s="92" t="s">
        <v>111</v>
      </c>
      <c r="C110" s="263" t="s">
        <v>206</v>
      </c>
      <c r="D110" s="264"/>
      <c r="E110" s="93">
        <v>30</v>
      </c>
      <c r="F110" s="94">
        <v>2844</v>
      </c>
      <c r="G110" s="95">
        <f t="shared" si="40"/>
        <v>85320</v>
      </c>
      <c r="H110" s="96"/>
      <c r="I110" s="97">
        <v>4</v>
      </c>
      <c r="J110" s="98">
        <v>3000</v>
      </c>
      <c r="K110" s="99">
        <f t="shared" si="30"/>
        <v>750</v>
      </c>
      <c r="L110" s="100">
        <v>4</v>
      </c>
      <c r="M110" s="98">
        <f t="shared" si="41"/>
        <v>2669.7262059973946</v>
      </c>
      <c r="N110" s="99">
        <f t="shared" si="34"/>
        <v>667.43155149934864</v>
      </c>
      <c r="O110" s="101">
        <f t="shared" si="35"/>
        <v>0</v>
      </c>
      <c r="P110" s="102">
        <f t="shared" si="36"/>
        <v>-82.568448500651357</v>
      </c>
      <c r="Q110" s="103">
        <f t="shared" si="37"/>
        <v>0.88990873533246484</v>
      </c>
      <c r="R110" s="273"/>
      <c r="S110" s="1">
        <v>0.27436342592592594</v>
      </c>
      <c r="T110" s="2">
        <v>0.31874999999999998</v>
      </c>
      <c r="U110" s="104">
        <v>17.083333333333339</v>
      </c>
      <c r="V110" s="105">
        <v>63.916666666666615</v>
      </c>
      <c r="W110" s="106"/>
      <c r="X110" s="107"/>
      <c r="Y110" s="265"/>
      <c r="Z110" s="266"/>
      <c r="AA110" s="111">
        <f t="shared" si="38"/>
        <v>-330.27379400260543</v>
      </c>
      <c r="AB110" s="103">
        <f t="shared" si="39"/>
        <v>0.88990873533246484</v>
      </c>
      <c r="AC110" s="278"/>
    </row>
    <row r="111" spans="1:29" ht="15.75" customHeight="1">
      <c r="A111" s="282"/>
      <c r="B111" s="92" t="s">
        <v>111</v>
      </c>
      <c r="C111" s="263" t="s">
        <v>119</v>
      </c>
      <c r="D111" s="264"/>
      <c r="E111" s="93">
        <v>24.82</v>
      </c>
      <c r="F111" s="94">
        <v>2299</v>
      </c>
      <c r="G111" s="95">
        <f t="shared" si="40"/>
        <v>57061.18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 t="shared" si="41"/>
        <v>2891.8238993710725</v>
      </c>
      <c r="N111" s="99">
        <f t="shared" si="34"/>
        <v>722.95597484276811</v>
      </c>
      <c r="O111" s="101">
        <f t="shared" si="35"/>
        <v>0</v>
      </c>
      <c r="P111" s="102">
        <f t="shared" si="36"/>
        <v>-102.04402515723189</v>
      </c>
      <c r="Q111" s="103">
        <f t="shared" si="37"/>
        <v>0.87631027253668858</v>
      </c>
      <c r="R111" s="273"/>
      <c r="S111" s="1">
        <v>0.33006944444444447</v>
      </c>
      <c r="T111" s="2">
        <v>0.36319444444444443</v>
      </c>
      <c r="U111" s="104">
        <v>16.300000000000068</v>
      </c>
      <c r="V111" s="105">
        <v>47.699999999999946</v>
      </c>
      <c r="W111" s="106"/>
      <c r="X111" s="107"/>
      <c r="Y111" s="265"/>
      <c r="Z111" s="266"/>
      <c r="AA111" s="111">
        <f t="shared" si="38"/>
        <v>-408.17610062892754</v>
      </c>
      <c r="AB111" s="103">
        <f t="shared" si="39"/>
        <v>0.87631027253668858</v>
      </c>
      <c r="AC111" s="278"/>
    </row>
    <row r="112" spans="1:29" ht="15.75" customHeight="1">
      <c r="A112" s="282"/>
      <c r="B112" s="92" t="s">
        <v>111</v>
      </c>
      <c r="C112" s="263" t="s">
        <v>121</v>
      </c>
      <c r="D112" s="264"/>
      <c r="E112" s="93">
        <v>30</v>
      </c>
      <c r="F112" s="94">
        <v>3710</v>
      </c>
      <c r="G112" s="115">
        <f t="shared" si="40"/>
        <v>111300</v>
      </c>
      <c r="H112" s="116"/>
      <c r="I112" s="97">
        <v>3</v>
      </c>
      <c r="J112" s="98">
        <v>3000</v>
      </c>
      <c r="K112" s="99">
        <f t="shared" si="30"/>
        <v>1000</v>
      </c>
      <c r="L112" s="100">
        <v>3</v>
      </c>
      <c r="M112" s="98">
        <f t="shared" si="41"/>
        <v>2673.8738738738771</v>
      </c>
      <c r="N112" s="99">
        <f t="shared" si="34"/>
        <v>891.2912912912924</v>
      </c>
      <c r="O112" s="101">
        <f t="shared" si="35"/>
        <v>0</v>
      </c>
      <c r="P112" s="102">
        <f t="shared" si="36"/>
        <v>-108.7087087087076</v>
      </c>
      <c r="Q112" s="103">
        <f t="shared" si="37"/>
        <v>0.89129129129129236</v>
      </c>
      <c r="R112" s="273"/>
      <c r="S112" s="1">
        <v>0.37291666666666673</v>
      </c>
      <c r="T112" s="2">
        <v>0.43072916666666666</v>
      </c>
      <c r="U112" s="104">
        <v>14.00000000000011</v>
      </c>
      <c r="V112" s="105">
        <v>83.249999999999901</v>
      </c>
      <c r="W112" s="106"/>
      <c r="X112" s="4"/>
      <c r="Y112" s="265"/>
      <c r="Z112" s="266"/>
      <c r="AA112" s="111">
        <f t="shared" si="38"/>
        <v>-326.12612612612293</v>
      </c>
      <c r="AB112" s="103">
        <f t="shared" si="39"/>
        <v>0.89129129129129236</v>
      </c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3.8333333333333335</v>
      </c>
      <c r="J123" s="138">
        <f t="shared" si="42"/>
        <v>3200</v>
      </c>
      <c r="K123" s="139">
        <f t="shared" ref="K123" si="43">J123/I123</f>
        <v>834.78260869565213</v>
      </c>
      <c r="L123" s="137">
        <f t="shared" ref="L123:M123" si="44">AVERAGE(L107:L122)</f>
        <v>3.8333333333333335</v>
      </c>
      <c r="M123" s="138">
        <f t="shared" si="44"/>
        <v>2819.0528875248606</v>
      </c>
      <c r="N123" s="139">
        <f>M123/L123</f>
        <v>735.40510109344189</v>
      </c>
      <c r="O123" s="140">
        <f>L123-I123</f>
        <v>0</v>
      </c>
      <c r="P123" s="141">
        <f>N123-K123</f>
        <v>-99.377507602210244</v>
      </c>
      <c r="Q123" s="142">
        <f>N123/K123</f>
        <v>0.88095402735151895</v>
      </c>
      <c r="R123" s="274"/>
      <c r="S123" s="143">
        <f>S107</f>
        <v>0.16666666666666666</v>
      </c>
      <c r="T123" s="144">
        <f>INDEX(T107:T122,COUNTA(T107:T122))</f>
        <v>0.43072916666666666</v>
      </c>
      <c r="U123" s="145"/>
      <c r="V123" s="156"/>
      <c r="W123" s="135"/>
      <c r="X123" s="139"/>
      <c r="Y123" s="261"/>
      <c r="Z123" s="262"/>
      <c r="AA123" s="157">
        <f>M123-J123</f>
        <v>-380.94711247513942</v>
      </c>
      <c r="AB123" s="142">
        <f>M123/J123</f>
        <v>0.88095402735151895</v>
      </c>
      <c r="AC123" s="279"/>
    </row>
    <row r="124" spans="1:29" ht="15.75" customHeight="1">
      <c r="A124" s="267" t="s">
        <v>122</v>
      </c>
      <c r="B124" s="108" t="s">
        <v>111</v>
      </c>
      <c r="C124" s="270" t="s">
        <v>209</v>
      </c>
      <c r="D124" s="271"/>
      <c r="E124" s="158">
        <v>13.42</v>
      </c>
      <c r="F124" s="87">
        <v>664</v>
      </c>
      <c r="G124" s="159">
        <f t="shared" ref="G124:G127" si="45">E124*F124</f>
        <v>8910.8799999999992</v>
      </c>
      <c r="H124" s="160"/>
      <c r="I124" s="161">
        <v>6</v>
      </c>
      <c r="J124" s="162">
        <v>3600</v>
      </c>
      <c r="K124" s="163">
        <f>J124/I124</f>
        <v>600</v>
      </c>
      <c r="L124" s="164">
        <v>6</v>
      </c>
      <c r="M124" s="162">
        <f>F124/V124*60</f>
        <v>3157.7278731836195</v>
      </c>
      <c r="N124" s="163">
        <f>M124/L124</f>
        <v>526.28797886393659</v>
      </c>
      <c r="O124" s="165">
        <f>L124-I124</f>
        <v>0</v>
      </c>
      <c r="P124" s="166">
        <f>N124-K124</f>
        <v>-73.712021136063413</v>
      </c>
      <c r="Q124" s="152">
        <f>N124/K124</f>
        <v>0.87714663143989435</v>
      </c>
      <c r="R124" s="272">
        <f>Q140</f>
        <v>0.86850709718568064</v>
      </c>
      <c r="S124" s="167">
        <v>0.70859953703703704</v>
      </c>
      <c r="T124" s="168">
        <v>0.71736111111111112</v>
      </c>
      <c r="U124" s="169"/>
      <c r="V124" s="170">
        <v>12.616666666666667</v>
      </c>
      <c r="W124" s="168"/>
      <c r="X124" s="171"/>
      <c r="Y124" s="275"/>
      <c r="Z124" s="276"/>
      <c r="AA124" s="109">
        <f>M124-J124</f>
        <v>-442.27212681638048</v>
      </c>
      <c r="AB124" s="152">
        <f>M124/J124</f>
        <v>0.87714663143989435</v>
      </c>
      <c r="AC124" s="277">
        <f>AB140</f>
        <v>0.86850709718568064</v>
      </c>
    </row>
    <row r="125" spans="1:29" ht="15.75" customHeight="1">
      <c r="A125" s="268"/>
      <c r="B125" s="92" t="s">
        <v>104</v>
      </c>
      <c r="C125" s="263" t="s">
        <v>224</v>
      </c>
      <c r="D125" s="264"/>
      <c r="E125" s="93">
        <v>25.64</v>
      </c>
      <c r="F125" s="94">
        <v>2178</v>
      </c>
      <c r="G125" s="95">
        <f t="shared" si="45"/>
        <v>55843.92</v>
      </c>
      <c r="H125" s="96"/>
      <c r="I125" s="97">
        <v>11</v>
      </c>
      <c r="J125" s="98">
        <v>3600</v>
      </c>
      <c r="K125" s="99">
        <f t="shared" si="30"/>
        <v>327.27272727272725</v>
      </c>
      <c r="L125" s="100">
        <v>11</v>
      </c>
      <c r="M125" s="98">
        <f>F125/V125*60</f>
        <v>3132.5609268877292</v>
      </c>
      <c r="N125" s="99">
        <f>M125/L125</f>
        <v>284.77826608070268</v>
      </c>
      <c r="O125" s="101">
        <f>L125-I125</f>
        <v>0</v>
      </c>
      <c r="P125" s="102">
        <f>N125-K125</f>
        <v>-42.494461192024573</v>
      </c>
      <c r="Q125" s="103">
        <f>N125/K125</f>
        <v>0.8701558130243694</v>
      </c>
      <c r="R125" s="273"/>
      <c r="S125" s="1">
        <v>0.7203356481481481</v>
      </c>
      <c r="T125" s="2">
        <v>0.74930555555555556</v>
      </c>
      <c r="U125" s="104">
        <v>4.2833333333332568</v>
      </c>
      <c r="V125" s="105">
        <v>41.71666666666674</v>
      </c>
      <c r="W125" s="106"/>
      <c r="X125" s="113"/>
      <c r="Y125" s="265"/>
      <c r="Z125" s="266"/>
      <c r="AA125" s="111">
        <f>M125-J125</f>
        <v>-467.43907311227076</v>
      </c>
      <c r="AB125" s="103">
        <f>M125/J125</f>
        <v>0.87015581302436928</v>
      </c>
      <c r="AC125" s="278"/>
    </row>
    <row r="126" spans="1:29" ht="15.75" customHeight="1">
      <c r="A126" s="268"/>
      <c r="B126" s="92" t="s">
        <v>104</v>
      </c>
      <c r="C126" s="263" t="s">
        <v>123</v>
      </c>
      <c r="D126" s="264"/>
      <c r="E126" s="93">
        <v>29.52</v>
      </c>
      <c r="F126" s="94">
        <v>2527</v>
      </c>
      <c r="G126" s="95">
        <f t="shared" si="45"/>
        <v>74597.039999999994</v>
      </c>
      <c r="H126" s="96"/>
      <c r="I126" s="97">
        <v>17</v>
      </c>
      <c r="J126" s="98">
        <v>3600</v>
      </c>
      <c r="K126" s="99">
        <f t="shared" si="30"/>
        <v>211.76470588235293</v>
      </c>
      <c r="L126" s="100">
        <v>17</v>
      </c>
      <c r="M126" s="98">
        <f>F126/V126*60</f>
        <v>3105.9064527142432</v>
      </c>
      <c r="N126" s="99">
        <f>M126/L126</f>
        <v>182.70037957142608</v>
      </c>
      <c r="O126" s="101">
        <f>L126-I126</f>
        <v>0</v>
      </c>
      <c r="P126" s="102">
        <f>N126-K126</f>
        <v>-29.064326310926845</v>
      </c>
      <c r="Q126" s="103">
        <f>N126/K126</f>
        <v>0.86275179242062328</v>
      </c>
      <c r="R126" s="273"/>
      <c r="S126" s="1">
        <v>0.75359953703703708</v>
      </c>
      <c r="T126" s="2">
        <v>0.78749999999999998</v>
      </c>
      <c r="U126" s="104">
        <v>6.183333333333394</v>
      </c>
      <c r="V126" s="105">
        <v>48.816666666666571</v>
      </c>
      <c r="W126" s="106"/>
      <c r="X126" s="113"/>
      <c r="Y126" s="265"/>
      <c r="Z126" s="266"/>
      <c r="AA126" s="111">
        <f>M126-J126</f>
        <v>-494.09354728575681</v>
      </c>
      <c r="AB126" s="103">
        <f>M126/J126</f>
        <v>0.86275179242062305</v>
      </c>
      <c r="AC126" s="278"/>
    </row>
    <row r="127" spans="1:29" ht="15.75" customHeight="1">
      <c r="A127" s="268"/>
      <c r="B127" s="92" t="s">
        <v>104</v>
      </c>
      <c r="C127" s="263" t="s">
        <v>124</v>
      </c>
      <c r="D127" s="264"/>
      <c r="E127" s="93">
        <v>29.85</v>
      </c>
      <c r="F127" s="94">
        <v>2674</v>
      </c>
      <c r="G127" s="95">
        <f t="shared" si="45"/>
        <v>79818.900000000009</v>
      </c>
      <c r="H127" s="96"/>
      <c r="I127" s="97">
        <v>17</v>
      </c>
      <c r="J127" s="98">
        <v>3600</v>
      </c>
      <c r="K127" s="99">
        <f t="shared" si="30"/>
        <v>211.76470588235293</v>
      </c>
      <c r="L127" s="100">
        <v>17</v>
      </c>
      <c r="M127" s="98">
        <f>F127/V127*60</f>
        <v>3110.3069466882089</v>
      </c>
      <c r="N127" s="99">
        <f>M127/L127</f>
        <v>182.95923215812994</v>
      </c>
      <c r="O127" s="101">
        <f>L127-I127</f>
        <v>0</v>
      </c>
      <c r="P127" s="102">
        <f>N127-K127</f>
        <v>-28.805473724222992</v>
      </c>
      <c r="Q127" s="103">
        <f>N127/K127</f>
        <v>0.86397415185783588</v>
      </c>
      <c r="R127" s="273"/>
      <c r="S127" s="1">
        <v>0.79195601851851849</v>
      </c>
      <c r="T127" s="2">
        <v>0.82777777777777772</v>
      </c>
      <c r="U127" s="104">
        <v>6.4166666666666572</v>
      </c>
      <c r="V127" s="105">
        <v>51.5833333333333</v>
      </c>
      <c r="W127" s="106"/>
      <c r="X127" s="107"/>
      <c r="Y127" s="265"/>
      <c r="Z127" s="266"/>
      <c r="AA127" s="111">
        <f>M127-J127</f>
        <v>-489.69305331179112</v>
      </c>
      <c r="AB127" s="103">
        <f>M127/J127</f>
        <v>0.86397415185783577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4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23"/>
      <c r="X132" s="124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23"/>
      <c r="X133" s="124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23"/>
      <c r="X134" s="124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23"/>
      <c r="X135" s="124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23"/>
      <c r="X136" s="124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23"/>
      <c r="X137" s="124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23"/>
      <c r="X138" s="124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6">AVERAGE(I124:I139)</f>
        <v>12.75</v>
      </c>
      <c r="J140" s="138">
        <f t="shared" si="46"/>
        <v>3600</v>
      </c>
      <c r="K140" s="139">
        <f t="shared" ref="K140" si="47">J140/I140</f>
        <v>282.35294117647061</v>
      </c>
      <c r="L140" s="137">
        <f t="shared" ref="L140:M140" si="48">AVERAGE(L124:L139)</f>
        <v>12.75</v>
      </c>
      <c r="M140" s="138">
        <f t="shared" si="48"/>
        <v>3126.6255498684504</v>
      </c>
      <c r="N140" s="139">
        <f>M140/L140</f>
        <v>245.22553332301572</v>
      </c>
      <c r="O140" s="140">
        <f>L140-I140</f>
        <v>0</v>
      </c>
      <c r="P140" s="141">
        <f>N140-K140</f>
        <v>-37.127407853454883</v>
      </c>
      <c r="Q140" s="142">
        <f>N140/K140</f>
        <v>0.86850709718568064</v>
      </c>
      <c r="R140" s="274"/>
      <c r="S140" s="143">
        <f>S124</f>
        <v>0.70859953703703704</v>
      </c>
      <c r="T140" s="144">
        <f>INDEX(T124:T139,COUNTA(T124:T139))</f>
        <v>0.82777777777777772</v>
      </c>
      <c r="U140" s="145"/>
      <c r="V140" s="156"/>
      <c r="W140" s="135"/>
      <c r="X140" s="139"/>
      <c r="Y140" s="261"/>
      <c r="Z140" s="262"/>
      <c r="AA140" s="157">
        <f>M140-J140</f>
        <v>-473.37445013154957</v>
      </c>
      <c r="AB140" s="142">
        <f>M140/J140</f>
        <v>0.86850709718568064</v>
      </c>
      <c r="AC140" s="279"/>
    </row>
    <row r="141" spans="1:29" ht="15.75" customHeight="1">
      <c r="A141" s="280" t="s">
        <v>126</v>
      </c>
      <c r="B141" s="108" t="s">
        <v>111</v>
      </c>
      <c r="C141" s="270" t="s">
        <v>128</v>
      </c>
      <c r="D141" s="271"/>
      <c r="E141" s="158">
        <v>27.58</v>
      </c>
      <c r="F141" s="87">
        <v>1414</v>
      </c>
      <c r="G141" s="159">
        <f t="shared" ref="G141:G144" si="49">E141*F141</f>
        <v>38998.119999999995</v>
      </c>
      <c r="H141" s="160"/>
      <c r="I141" s="161">
        <v>4</v>
      </c>
      <c r="J141" s="162">
        <v>3000</v>
      </c>
      <c r="K141" s="163">
        <f>J141/I141</f>
        <v>750</v>
      </c>
      <c r="L141" s="164">
        <v>4</v>
      </c>
      <c r="M141" s="162">
        <f>F141/V141*60</f>
        <v>2627.9814145585974</v>
      </c>
      <c r="N141" s="163">
        <f>M141/L141</f>
        <v>656.99535363964935</v>
      </c>
      <c r="O141" s="165">
        <f>L141-I141</f>
        <v>0</v>
      </c>
      <c r="P141" s="166">
        <f>N141-K141</f>
        <v>-93.004646360350648</v>
      </c>
      <c r="Q141" s="152">
        <f>N141/K141</f>
        <v>0.87599380485286582</v>
      </c>
      <c r="R141" s="272">
        <f>Q157</f>
        <v>0.88208820744267502</v>
      </c>
      <c r="S141" s="167">
        <v>0.70833333333333337</v>
      </c>
      <c r="T141" s="168">
        <v>0.73075231481481484</v>
      </c>
      <c r="U141" s="169"/>
      <c r="V141" s="170">
        <v>32.283333333333317</v>
      </c>
      <c r="W141" s="173"/>
      <c r="X141" s="151"/>
      <c r="Y141" s="275"/>
      <c r="Z141" s="276"/>
      <c r="AA141" s="109">
        <f>M141-J141</f>
        <v>-372.01858544140259</v>
      </c>
      <c r="AB141" s="152">
        <f>M141/J141</f>
        <v>0.87599380485286582</v>
      </c>
      <c r="AC141" s="277">
        <f>AB157</f>
        <v>0.88208820744267502</v>
      </c>
    </row>
    <row r="142" spans="1:29" ht="15.75" customHeight="1">
      <c r="A142" s="281"/>
      <c r="B142" s="92" t="s">
        <v>111</v>
      </c>
      <c r="C142" s="263" t="s">
        <v>127</v>
      </c>
      <c r="D142" s="264"/>
      <c r="E142" s="93">
        <v>24.15</v>
      </c>
      <c r="F142" s="94">
        <v>1148</v>
      </c>
      <c r="G142" s="95">
        <f t="shared" si="49"/>
        <v>27724.199999999997</v>
      </c>
      <c r="H142" s="96"/>
      <c r="I142" s="97">
        <v>4</v>
      </c>
      <c r="J142" s="98">
        <v>3000</v>
      </c>
      <c r="K142" s="99">
        <f t="shared" ref="K142:K144" si="50">J142/I142</f>
        <v>750</v>
      </c>
      <c r="L142" s="100">
        <v>4</v>
      </c>
      <c r="M142" s="98">
        <f>F142/V142*60</f>
        <v>2627.3363000635841</v>
      </c>
      <c r="N142" s="99">
        <f>M142/L142</f>
        <v>656.83407501589602</v>
      </c>
      <c r="O142" s="101">
        <f>L142-I142</f>
        <v>0</v>
      </c>
      <c r="P142" s="102">
        <f>N142-K142</f>
        <v>-93.165924984103981</v>
      </c>
      <c r="Q142" s="103">
        <f>N142/K142</f>
        <v>0.87577876668786137</v>
      </c>
      <c r="R142" s="273"/>
      <c r="S142" s="1">
        <v>0.73402777777777783</v>
      </c>
      <c r="T142" s="2">
        <v>0.75223379629629628</v>
      </c>
      <c r="U142" s="104">
        <v>4.7166666666667112</v>
      </c>
      <c r="V142" s="105">
        <v>26.216666666666555</v>
      </c>
      <c r="W142" s="106"/>
      <c r="X142" s="107"/>
      <c r="Y142" s="265"/>
      <c r="Z142" s="266"/>
      <c r="AA142" s="111">
        <f>M142-J142</f>
        <v>-372.66369993641592</v>
      </c>
      <c r="AB142" s="103">
        <f>M142/J142</f>
        <v>0.87577876668786137</v>
      </c>
      <c r="AC142" s="278"/>
    </row>
    <row r="143" spans="1:29" ht="15.75" customHeight="1">
      <c r="A143" s="281"/>
      <c r="B143" s="92" t="s">
        <v>111</v>
      </c>
      <c r="C143" s="263" t="s">
        <v>233</v>
      </c>
      <c r="D143" s="264"/>
      <c r="E143" s="93">
        <v>16.7</v>
      </c>
      <c r="F143" s="94">
        <v>4416</v>
      </c>
      <c r="G143" s="95">
        <f t="shared" si="49"/>
        <v>73747.199999999997</v>
      </c>
      <c r="H143" s="96"/>
      <c r="I143" s="97">
        <v>3</v>
      </c>
      <c r="J143" s="98">
        <v>3300</v>
      </c>
      <c r="K143" s="99">
        <f t="shared" si="50"/>
        <v>1100</v>
      </c>
      <c r="L143" s="100">
        <v>3</v>
      </c>
      <c r="M143" s="98">
        <f>F143/V143*60</f>
        <v>2928.2740836249827</v>
      </c>
      <c r="N143" s="99">
        <f>M143/L143</f>
        <v>976.09136120832761</v>
      </c>
      <c r="O143" s="101">
        <f>L143-I143</f>
        <v>0</v>
      </c>
      <c r="P143" s="102">
        <f>N143-K143</f>
        <v>-123.90863879167239</v>
      </c>
      <c r="Q143" s="103">
        <f>N143/K143</f>
        <v>0.88735578291666151</v>
      </c>
      <c r="R143" s="273"/>
      <c r="S143" s="1">
        <v>0.75555555555555565</v>
      </c>
      <c r="T143" s="2">
        <v>0.81839120370370366</v>
      </c>
      <c r="U143" s="104">
        <v>4.7833333333334949</v>
      </c>
      <c r="V143" s="105">
        <v>90.48333333333315</v>
      </c>
      <c r="W143" s="106"/>
      <c r="X143" s="107"/>
      <c r="Y143" s="265"/>
      <c r="Z143" s="266"/>
      <c r="AA143" s="111">
        <f>M143-J143</f>
        <v>-371.72591637501728</v>
      </c>
      <c r="AB143" s="103">
        <f>M143/J143</f>
        <v>0.8873557829166614</v>
      </c>
      <c r="AC143" s="278"/>
    </row>
    <row r="144" spans="1:29" ht="15.75" customHeight="1">
      <c r="A144" s="281"/>
      <c r="B144" s="92" t="s">
        <v>111</v>
      </c>
      <c r="C144" s="263" t="s">
        <v>129</v>
      </c>
      <c r="D144" s="264"/>
      <c r="E144" s="93">
        <v>17.89</v>
      </c>
      <c r="F144" s="94">
        <v>6437</v>
      </c>
      <c r="G144" s="95">
        <f t="shared" si="49"/>
        <v>115157.93000000001</v>
      </c>
      <c r="H144" s="96"/>
      <c r="I144" s="97">
        <v>4</v>
      </c>
      <c r="J144" s="98">
        <v>3300</v>
      </c>
      <c r="K144" s="99">
        <f t="shared" si="50"/>
        <v>825</v>
      </c>
      <c r="L144" s="100">
        <v>4</v>
      </c>
      <c r="M144" s="98">
        <f>F144/V144*60</f>
        <v>2930.7196155305419</v>
      </c>
      <c r="N144" s="99">
        <f>M144/L144</f>
        <v>732.67990388263547</v>
      </c>
      <c r="O144" s="101">
        <f>L144-I144</f>
        <v>0</v>
      </c>
      <c r="P144" s="102">
        <f>N144-K144</f>
        <v>-92.320096117364528</v>
      </c>
      <c r="Q144" s="103">
        <f>N144/K144</f>
        <v>0.88809685319107334</v>
      </c>
      <c r="R144" s="273"/>
      <c r="S144" s="1">
        <v>0.8216782407407407</v>
      </c>
      <c r="T144" s="2">
        <v>0.91319444444444442</v>
      </c>
      <c r="U144" s="104">
        <v>4.7333333333333272</v>
      </c>
      <c r="V144" s="105">
        <v>131.78333333333336</v>
      </c>
      <c r="W144" s="106"/>
      <c r="X144" s="107"/>
      <c r="Y144" s="265"/>
      <c r="Z144" s="266"/>
      <c r="AA144" s="111">
        <f>M144-J144</f>
        <v>-369.28038446945811</v>
      </c>
      <c r="AB144" s="103">
        <f>M144/J144</f>
        <v>0.88809685319107334</v>
      </c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06"/>
      <c r="X154" s="107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06"/>
      <c r="X155" s="107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1">AVERAGE(I141:I156)</f>
        <v>3.75</v>
      </c>
      <c r="J157" s="138">
        <f t="shared" si="51"/>
        <v>3150</v>
      </c>
      <c r="K157" s="139">
        <f t="shared" ref="K157" si="52">J157/I157</f>
        <v>840</v>
      </c>
      <c r="L157" s="137">
        <f t="shared" ref="L157:M157" si="53">AVERAGE(L141:L156)</f>
        <v>3.75</v>
      </c>
      <c r="M157" s="138">
        <f t="shared" si="53"/>
        <v>2778.5778534444262</v>
      </c>
      <c r="N157" s="139">
        <f>M157/L157</f>
        <v>740.95409425184698</v>
      </c>
      <c r="O157" s="140">
        <f>L157-I157</f>
        <v>0</v>
      </c>
      <c r="P157" s="141">
        <f>N157-K157</f>
        <v>-99.045905748153018</v>
      </c>
      <c r="Q157" s="142">
        <f>N157/K157</f>
        <v>0.88208820744267502</v>
      </c>
      <c r="R157" s="274"/>
      <c r="S157" s="143">
        <f>S141</f>
        <v>0.70833333333333337</v>
      </c>
      <c r="T157" s="144">
        <f>INDEX(T141:T156,COUNTA(T141:T156))</f>
        <v>0.91319444444444442</v>
      </c>
      <c r="U157" s="145"/>
      <c r="V157" s="156"/>
      <c r="W157" s="89"/>
      <c r="X157" s="91"/>
      <c r="Y157" s="261"/>
      <c r="Z157" s="262"/>
      <c r="AA157" s="157">
        <f>M157-J157</f>
        <v>-371.42214655557382</v>
      </c>
      <c r="AB157" s="142">
        <f>M157/J157</f>
        <v>0.88208820744267502</v>
      </c>
      <c r="AC157" s="279"/>
    </row>
    <row r="158" spans="1:29" ht="15.75" customHeight="1">
      <c r="A158" s="267" t="s">
        <v>130</v>
      </c>
      <c r="B158" s="108" t="s">
        <v>111</v>
      </c>
      <c r="C158" s="270" t="s">
        <v>131</v>
      </c>
      <c r="D158" s="271"/>
      <c r="E158" s="158">
        <v>22.28</v>
      </c>
      <c r="F158" s="87">
        <v>2059</v>
      </c>
      <c r="G158" s="159">
        <f t="shared" ref="G158:G160" si="54">E158*F158</f>
        <v>45874.520000000004</v>
      </c>
      <c r="H158" s="160"/>
      <c r="I158" s="161">
        <v>5</v>
      </c>
      <c r="J158" s="162">
        <v>3300</v>
      </c>
      <c r="K158" s="163">
        <f>J158/I158</f>
        <v>660</v>
      </c>
      <c r="L158" s="164">
        <v>5</v>
      </c>
      <c r="M158" s="162">
        <f>F158/V158*60</f>
        <v>2925.177584846097</v>
      </c>
      <c r="N158" s="163">
        <f>M158/L158</f>
        <v>585.03551696921943</v>
      </c>
      <c r="O158" s="165">
        <f>L158-I158</f>
        <v>0</v>
      </c>
      <c r="P158" s="166">
        <f>N158-K158</f>
        <v>-74.964483030780571</v>
      </c>
      <c r="Q158" s="152">
        <f>N158/K158</f>
        <v>0.8864174499533628</v>
      </c>
      <c r="R158" s="272">
        <f>Q174</f>
        <v>0.88748760972480933</v>
      </c>
      <c r="S158" s="167">
        <v>0.70833333333333337</v>
      </c>
      <c r="T158" s="168">
        <v>0.73766203703703703</v>
      </c>
      <c r="U158" s="169"/>
      <c r="V158" s="170">
        <v>42.233333333333277</v>
      </c>
      <c r="W158" s="173"/>
      <c r="X158" s="151"/>
      <c r="Y158" s="275"/>
      <c r="Z158" s="276"/>
      <c r="AA158" s="109">
        <f>M158-J158</f>
        <v>-374.82241515390297</v>
      </c>
      <c r="AB158" s="152">
        <f>M158/J158</f>
        <v>0.88641744995336269</v>
      </c>
      <c r="AC158" s="277">
        <f>AB174</f>
        <v>0.88748760972480933</v>
      </c>
    </row>
    <row r="159" spans="1:29" ht="15.75" customHeight="1">
      <c r="A159" s="268"/>
      <c r="B159" s="92" t="s">
        <v>111</v>
      </c>
      <c r="C159" s="263" t="s">
        <v>132</v>
      </c>
      <c r="D159" s="264"/>
      <c r="E159" s="93">
        <v>18.18</v>
      </c>
      <c r="F159" s="94">
        <v>1522</v>
      </c>
      <c r="G159" s="95">
        <f t="shared" si="54"/>
        <v>27669.96</v>
      </c>
      <c r="H159" s="96"/>
      <c r="I159" s="97">
        <v>4</v>
      </c>
      <c r="J159" s="98">
        <v>3300</v>
      </c>
      <c r="K159" s="99">
        <f t="shared" ref="K159:K197" si="55">J159/I159</f>
        <v>825</v>
      </c>
      <c r="L159" s="100">
        <v>4</v>
      </c>
      <c r="M159" s="98">
        <f>F159/V159*60</f>
        <v>2928.4874398717288</v>
      </c>
      <c r="N159" s="99">
        <f>M159/L159</f>
        <v>732.12185996793221</v>
      </c>
      <c r="O159" s="101">
        <f>L159-I159</f>
        <v>0</v>
      </c>
      <c r="P159" s="102">
        <f>N159-K159</f>
        <v>-92.87814003206779</v>
      </c>
      <c r="Q159" s="103">
        <f>N159/K159</f>
        <v>0.8874204363247663</v>
      </c>
      <c r="R159" s="273"/>
      <c r="S159" s="1">
        <v>0.74097222222222225</v>
      </c>
      <c r="T159" s="2">
        <v>0.76262731481481483</v>
      </c>
      <c r="U159" s="104">
        <v>4.766666666666719</v>
      </c>
      <c r="V159" s="105">
        <v>31.183333333333305</v>
      </c>
      <c r="W159" s="106"/>
      <c r="X159" s="107"/>
      <c r="Y159" s="265"/>
      <c r="Z159" s="266"/>
      <c r="AA159" s="111">
        <f>M159-J159</f>
        <v>-371.51256012827116</v>
      </c>
      <c r="AB159" s="103">
        <f>M159/J159</f>
        <v>0.8874204363247663</v>
      </c>
      <c r="AC159" s="278"/>
    </row>
    <row r="160" spans="1:29" ht="15.75" customHeight="1">
      <c r="A160" s="268"/>
      <c r="B160" s="92" t="s">
        <v>111</v>
      </c>
      <c r="C160" s="263" t="s">
        <v>133</v>
      </c>
      <c r="D160" s="264"/>
      <c r="E160" s="93">
        <v>16.66</v>
      </c>
      <c r="F160" s="94">
        <v>9726</v>
      </c>
      <c r="G160" s="95">
        <f t="shared" si="54"/>
        <v>162035.16</v>
      </c>
      <c r="H160" s="96"/>
      <c r="I160" s="97">
        <v>4</v>
      </c>
      <c r="J160" s="98">
        <v>3300</v>
      </c>
      <c r="K160" s="99">
        <f t="shared" si="55"/>
        <v>825</v>
      </c>
      <c r="L160" s="100">
        <v>4</v>
      </c>
      <c r="M160" s="98">
        <f>F160/V160*60</f>
        <v>2932.4623115577874</v>
      </c>
      <c r="N160" s="99">
        <f>M160/L160</f>
        <v>733.11557788944685</v>
      </c>
      <c r="O160" s="101">
        <f>L160-I160</f>
        <v>0</v>
      </c>
      <c r="P160" s="102">
        <f>N160-K160</f>
        <v>-91.884422110553146</v>
      </c>
      <c r="Q160" s="103">
        <f>N160/K160</f>
        <v>0.88862494289629923</v>
      </c>
      <c r="R160" s="273"/>
      <c r="S160" s="1">
        <v>0.76597222222222228</v>
      </c>
      <c r="T160" s="2">
        <v>0.90416666666666679</v>
      </c>
      <c r="U160" s="104">
        <v>4.8166666666667268</v>
      </c>
      <c r="V160" s="105">
        <v>199.00000000000009</v>
      </c>
      <c r="W160" s="106"/>
      <c r="X160" s="107"/>
      <c r="Y160" s="265"/>
      <c r="Z160" s="266"/>
      <c r="AA160" s="111">
        <f>M160-J160</f>
        <v>-367.53768844221258</v>
      </c>
      <c r="AB160" s="103">
        <f>M160/J160</f>
        <v>0.88862494289629923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4.333333333333333</v>
      </c>
      <c r="J174" s="138">
        <f t="shared" si="56"/>
        <v>3300</v>
      </c>
      <c r="K174" s="139">
        <f t="shared" ref="K174" si="57">J174/I174</f>
        <v>761.53846153846155</v>
      </c>
      <c r="L174" s="137">
        <f t="shared" ref="L174:M174" si="58">AVERAGE(L158:L173)</f>
        <v>4.333333333333333</v>
      </c>
      <c r="M174" s="138">
        <f t="shared" si="58"/>
        <v>2928.7091120918708</v>
      </c>
      <c r="N174" s="139">
        <f>M174/L174</f>
        <v>675.85594894427788</v>
      </c>
      <c r="O174" s="140">
        <f>L174-I174</f>
        <v>0</v>
      </c>
      <c r="P174" s="141">
        <f>N174-K174</f>
        <v>-85.682512594183663</v>
      </c>
      <c r="Q174" s="142">
        <f>N174/K174</f>
        <v>0.88748760972480933</v>
      </c>
      <c r="R174" s="274"/>
      <c r="S174" s="143">
        <f>S158</f>
        <v>0.70833333333333337</v>
      </c>
      <c r="T174" s="144">
        <f>INDEX(T158:T173,COUNTA(T158:T173))</f>
        <v>0.90416666666666679</v>
      </c>
      <c r="U174" s="145"/>
      <c r="V174" s="156"/>
      <c r="W174" s="89"/>
      <c r="X174" s="91"/>
      <c r="Y174" s="261"/>
      <c r="Z174" s="262"/>
      <c r="AA174" s="157">
        <f>M174-J174</f>
        <v>-371.29088790812921</v>
      </c>
      <c r="AB174" s="142">
        <f>M174/J174</f>
        <v>0.88748760972480933</v>
      </c>
      <c r="AC174" s="279"/>
    </row>
    <row r="175" spans="1:29" ht="15.75" customHeight="1">
      <c r="A175" s="280" t="s">
        <v>134</v>
      </c>
      <c r="B175" s="108" t="s">
        <v>111</v>
      </c>
      <c r="C175" s="270" t="s">
        <v>141</v>
      </c>
      <c r="D175" s="271"/>
      <c r="E175" s="158">
        <v>18.18</v>
      </c>
      <c r="F175" s="87">
        <v>2623</v>
      </c>
      <c r="G175" s="159">
        <f t="shared" ref="G175:G178" si="59">E175*F175</f>
        <v>47686.14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2665.9514398644828</v>
      </c>
      <c r="N175" s="163">
        <f>M175/L175</f>
        <v>666.48785996612071</v>
      </c>
      <c r="O175" s="165">
        <f>L175-I175</f>
        <v>0</v>
      </c>
      <c r="P175" s="166">
        <f>N175-K175</f>
        <v>-83.512140033879291</v>
      </c>
      <c r="Q175" s="152">
        <f>N175/K175</f>
        <v>0.8886504799548276</v>
      </c>
      <c r="R175" s="272">
        <f>Q191</f>
        <v>0.88044018508941735</v>
      </c>
      <c r="S175" s="167">
        <v>0.70833333333333337</v>
      </c>
      <c r="T175" s="168">
        <v>0.74932870370370375</v>
      </c>
      <c r="U175" s="169"/>
      <c r="V175" s="170">
        <v>59.033333333333346</v>
      </c>
      <c r="W175" s="173"/>
      <c r="X175" s="151"/>
      <c r="Y175" s="275"/>
      <c r="Z175" s="276"/>
      <c r="AA175" s="109">
        <f>M175-J175</f>
        <v>-334.04856013551716</v>
      </c>
      <c r="AB175" s="152">
        <f>M175/J175</f>
        <v>0.8886504799548276</v>
      </c>
      <c r="AC175" s="277">
        <f>AB191</f>
        <v>0.88044018508941746</v>
      </c>
    </row>
    <row r="176" spans="1:29" ht="15.75" customHeight="1">
      <c r="A176" s="281"/>
      <c r="B176" s="92" t="s">
        <v>111</v>
      </c>
      <c r="C176" s="263" t="s">
        <v>125</v>
      </c>
      <c r="D176" s="264"/>
      <c r="E176" s="93">
        <v>14.03</v>
      </c>
      <c r="F176" s="94">
        <v>749</v>
      </c>
      <c r="G176" s="95">
        <f t="shared" si="59"/>
        <v>10508.47</v>
      </c>
      <c r="H176" s="96">
        <v>2</v>
      </c>
      <c r="I176" s="97">
        <v>3</v>
      </c>
      <c r="J176" s="98">
        <v>3000</v>
      </c>
      <c r="K176" s="99">
        <f t="shared" si="55"/>
        <v>1000</v>
      </c>
      <c r="L176" s="100">
        <v>3</v>
      </c>
      <c r="M176" s="98">
        <f>F176/V176*60</f>
        <v>2664.4268774703519</v>
      </c>
      <c r="N176" s="99">
        <f>M176/L176</f>
        <v>888.14229249011726</v>
      </c>
      <c r="O176" s="101">
        <f>L176-I176</f>
        <v>0</v>
      </c>
      <c r="P176" s="102">
        <f>N176-K176</f>
        <v>-111.85770750988274</v>
      </c>
      <c r="Q176" s="103">
        <f>N176/K176</f>
        <v>0.88814229249011722</v>
      </c>
      <c r="R176" s="273"/>
      <c r="S176" s="1">
        <v>0.75981481481481483</v>
      </c>
      <c r="T176" s="2">
        <v>0.77152777777777781</v>
      </c>
      <c r="U176" s="104">
        <v>15.099999999999962</v>
      </c>
      <c r="V176" s="105">
        <v>16.866666666666692</v>
      </c>
      <c r="W176" s="106"/>
      <c r="X176" s="107"/>
      <c r="Y176" s="265"/>
      <c r="Z176" s="266"/>
      <c r="AA176" s="111">
        <f>M176-J176</f>
        <v>-335.57312252964812</v>
      </c>
      <c r="AB176" s="103">
        <f>M176/J176</f>
        <v>0.88814229249011734</v>
      </c>
      <c r="AC176" s="278"/>
    </row>
    <row r="177" spans="1:29" ht="15.75" customHeight="1">
      <c r="A177" s="281"/>
      <c r="B177" s="92" t="s">
        <v>111</v>
      </c>
      <c r="C177" s="263" t="s">
        <v>136</v>
      </c>
      <c r="D177" s="264"/>
      <c r="E177" s="93">
        <v>14.28</v>
      </c>
      <c r="F177" s="94">
        <v>5926</v>
      </c>
      <c r="G177" s="95">
        <f t="shared" si="59"/>
        <v>84623.28</v>
      </c>
      <c r="H177" s="96">
        <v>2</v>
      </c>
      <c r="I177" s="97">
        <v>3</v>
      </c>
      <c r="J177" s="98">
        <v>3600</v>
      </c>
      <c r="K177" s="99">
        <f t="shared" si="55"/>
        <v>1200</v>
      </c>
      <c r="L177" s="100">
        <v>3</v>
      </c>
      <c r="M177" s="98">
        <f>F177/V177*60</f>
        <v>3098.5620915032673</v>
      </c>
      <c r="N177" s="99">
        <f>M177/L177</f>
        <v>1032.854030501089</v>
      </c>
      <c r="O177" s="101">
        <f>L177-I177</f>
        <v>0</v>
      </c>
      <c r="P177" s="102">
        <f>N177-K177</f>
        <v>-167.14596949891097</v>
      </c>
      <c r="Q177" s="103">
        <f>N177/K177</f>
        <v>0.86071169208424081</v>
      </c>
      <c r="R177" s="273"/>
      <c r="S177" s="1">
        <v>0.78142361111111114</v>
      </c>
      <c r="T177" s="2">
        <v>0.86111111111111116</v>
      </c>
      <c r="U177" s="104">
        <v>14.249999999999989</v>
      </c>
      <c r="V177" s="105">
        <v>114.75000000000003</v>
      </c>
      <c r="W177" s="106">
        <v>0.86111111111111116</v>
      </c>
      <c r="X177" s="107">
        <v>0.91668981481481482</v>
      </c>
      <c r="Y177" s="265"/>
      <c r="Z177" s="266"/>
      <c r="AA177" s="111">
        <f>M177-J177</f>
        <v>-501.43790849673269</v>
      </c>
      <c r="AB177" s="103">
        <f>M177/J177</f>
        <v>0.86071169208424092</v>
      </c>
      <c r="AC177" s="278"/>
    </row>
    <row r="178" spans="1:29" ht="15.75" customHeight="1">
      <c r="A178" s="281"/>
      <c r="B178" s="92" t="s">
        <v>111</v>
      </c>
      <c r="C178" s="263" t="s">
        <v>125</v>
      </c>
      <c r="D178" s="264"/>
      <c r="E178" s="93">
        <v>14.03</v>
      </c>
      <c r="F178" s="94">
        <v>9147</v>
      </c>
      <c r="G178" s="95">
        <f t="shared" si="59"/>
        <v>128332.40999999999</v>
      </c>
      <c r="H178" s="96"/>
      <c r="I178" s="97">
        <v>3</v>
      </c>
      <c r="J178" s="98">
        <v>3000</v>
      </c>
      <c r="K178" s="99">
        <f t="shared" si="55"/>
        <v>1000</v>
      </c>
      <c r="L178" s="100">
        <v>3</v>
      </c>
      <c r="M178" s="98">
        <f>F178/V178*60</f>
        <v>2664.6059232885582</v>
      </c>
      <c r="N178" s="99">
        <f>M178/L178</f>
        <v>888.2019744295194</v>
      </c>
      <c r="O178" s="101">
        <f>L178-I178</f>
        <v>0</v>
      </c>
      <c r="P178" s="102">
        <f>N178-K178</f>
        <v>-111.7980255704806</v>
      </c>
      <c r="Q178" s="103">
        <f>N178/K178</f>
        <v>0.88820197442951943</v>
      </c>
      <c r="R178" s="273"/>
      <c r="S178" s="1">
        <v>0.91668981481481482</v>
      </c>
      <c r="T178" s="2">
        <v>1.0597222222222222</v>
      </c>
      <c r="U178" s="104">
        <v>80.033333333333275</v>
      </c>
      <c r="V178" s="105">
        <v>205.96666666666667</v>
      </c>
      <c r="W178" s="106"/>
      <c r="X178" s="107"/>
      <c r="Y178" s="265"/>
      <c r="Z178" s="266"/>
      <c r="AA178" s="111">
        <f>M178-J178</f>
        <v>-335.39407671144181</v>
      </c>
      <c r="AB178" s="103">
        <f>M178/J178</f>
        <v>0.88820197442951943</v>
      </c>
      <c r="AC178" s="278"/>
    </row>
    <row r="179" spans="1:29" ht="15.75" customHeight="1">
      <c r="A179" s="282"/>
      <c r="B179" s="92"/>
      <c r="C179" s="263"/>
      <c r="D179" s="264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3"/>
      <c r="S179" s="1"/>
      <c r="T179" s="2"/>
      <c r="U179" s="104"/>
      <c r="V179" s="105"/>
      <c r="W179" s="106"/>
      <c r="X179" s="107"/>
      <c r="Y179" s="265"/>
      <c r="Z179" s="266"/>
      <c r="AA179" s="111"/>
      <c r="AB179" s="103"/>
      <c r="AC179" s="278"/>
    </row>
    <row r="180" spans="1:29" ht="15.75" customHeight="1">
      <c r="A180" s="282"/>
      <c r="B180" s="92"/>
      <c r="C180" s="263"/>
      <c r="D180" s="264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3"/>
      <c r="S180" s="1"/>
      <c r="T180" s="2"/>
      <c r="U180" s="104"/>
      <c r="V180" s="105"/>
      <c r="W180" s="106"/>
      <c r="X180" s="107"/>
      <c r="Y180" s="265"/>
      <c r="Z180" s="266"/>
      <c r="AA180" s="111"/>
      <c r="AB180" s="103"/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11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11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06"/>
      <c r="X183" s="107"/>
      <c r="Y183" s="265"/>
      <c r="Z183" s="266"/>
      <c r="AA183" s="111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06"/>
      <c r="X184" s="107"/>
      <c r="Y184" s="265"/>
      <c r="Z184" s="266"/>
      <c r="AA184" s="111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11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11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11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23"/>
      <c r="X188" s="124"/>
      <c r="Y188" s="265"/>
      <c r="Z188" s="266"/>
      <c r="AA188" s="111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11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55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89"/>
      <c r="G191" s="136"/>
      <c r="H191" s="91"/>
      <c r="I191" s="137">
        <f t="shared" ref="I191:J191" si="60">AVERAGE(I175:I190)</f>
        <v>3.25</v>
      </c>
      <c r="J191" s="138">
        <f t="shared" si="60"/>
        <v>3150</v>
      </c>
      <c r="K191" s="139">
        <f t="shared" ref="K191" si="61">J191/I191</f>
        <v>969.23076923076928</v>
      </c>
      <c r="L191" s="137">
        <f t="shared" ref="L191:M191" si="62">AVERAGE(L175:L190)</f>
        <v>3.25</v>
      </c>
      <c r="M191" s="138">
        <f t="shared" si="62"/>
        <v>2773.3865830316649</v>
      </c>
      <c r="N191" s="139">
        <f t="shared" ref="N191:N197" si="63">M191/L191</f>
        <v>853.34971785589687</v>
      </c>
      <c r="O191" s="140">
        <f t="shared" ref="O191:O197" si="64">L191-I191</f>
        <v>0</v>
      </c>
      <c r="P191" s="141">
        <f t="shared" ref="P191:P197" si="65">N191-K191</f>
        <v>-115.88105137487241</v>
      </c>
      <c r="Q191" s="142">
        <f t="shared" ref="Q191:Q197" si="66">N191/K191</f>
        <v>0.88044018508941735</v>
      </c>
      <c r="R191" s="274"/>
      <c r="S191" s="143">
        <f>S175</f>
        <v>0.70833333333333337</v>
      </c>
      <c r="T191" s="144">
        <f>INDEX(T175:T190,COUNTA(T175:T190))</f>
        <v>1.0597222222222222</v>
      </c>
      <c r="U191" s="145"/>
      <c r="V191" s="156"/>
      <c r="W191" s="89"/>
      <c r="X191" s="91"/>
      <c r="Y191" s="261"/>
      <c r="Z191" s="262"/>
      <c r="AA191" s="157">
        <f t="shared" ref="AA191:AA197" si="67">M191-J191</f>
        <v>-376.61341696833506</v>
      </c>
      <c r="AB191" s="142">
        <f t="shared" ref="AB191:AB197" si="68">M191/J191</f>
        <v>0.88044018508941746</v>
      </c>
      <c r="AC191" s="279"/>
    </row>
    <row r="192" spans="1:29" ht="15.75" customHeight="1">
      <c r="A192" s="267" t="s">
        <v>137</v>
      </c>
      <c r="B192" s="108" t="s">
        <v>111</v>
      </c>
      <c r="C192" s="270" t="s">
        <v>138</v>
      </c>
      <c r="D192" s="271"/>
      <c r="E192" s="158">
        <v>18.18</v>
      </c>
      <c r="F192" s="87">
        <v>664</v>
      </c>
      <c r="G192" s="159">
        <f t="shared" ref="G192:G197" si="69">E192*F192</f>
        <v>12071.52</v>
      </c>
      <c r="H192" s="160">
        <v>2</v>
      </c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 t="shared" ref="M192:M197" si="70">F192/V192*60</f>
        <v>3092.3673997412707</v>
      </c>
      <c r="N192" s="163">
        <f t="shared" si="63"/>
        <v>1030.7891332470901</v>
      </c>
      <c r="O192" s="165">
        <f t="shared" si="64"/>
        <v>0</v>
      </c>
      <c r="P192" s="166">
        <f t="shared" si="65"/>
        <v>-169.21086675290985</v>
      </c>
      <c r="Q192" s="152">
        <f t="shared" si="66"/>
        <v>0.85899094437257517</v>
      </c>
      <c r="R192" s="272">
        <f>Q208</f>
        <v>0.86460526043504005</v>
      </c>
      <c r="S192" s="167">
        <v>0.70841435185185186</v>
      </c>
      <c r="T192" s="168">
        <v>0.71736111111111112</v>
      </c>
      <c r="U192" s="169"/>
      <c r="V192" s="170">
        <v>12.883333333333322</v>
      </c>
      <c r="W192" s="168"/>
      <c r="X192" s="171"/>
      <c r="Y192" s="275"/>
      <c r="Z192" s="276"/>
      <c r="AA192" s="174">
        <f t="shared" si="67"/>
        <v>-507.63260025872933</v>
      </c>
      <c r="AB192" s="152">
        <f t="shared" si="68"/>
        <v>0.85899094437257517</v>
      </c>
      <c r="AC192" s="277">
        <f>AB208</f>
        <v>0.86460526043504016</v>
      </c>
    </row>
    <row r="193" spans="1:29" ht="15.75" customHeight="1">
      <c r="A193" s="268"/>
      <c r="B193" s="92" t="s">
        <v>111</v>
      </c>
      <c r="C193" s="263" t="s">
        <v>139</v>
      </c>
      <c r="D193" s="264"/>
      <c r="E193" s="93">
        <v>18.18</v>
      </c>
      <c r="F193" s="94">
        <v>2171</v>
      </c>
      <c r="G193" s="95">
        <f t="shared" si="69"/>
        <v>39468.78</v>
      </c>
      <c r="H193" s="96"/>
      <c r="I193" s="97">
        <v>3</v>
      </c>
      <c r="J193" s="98">
        <v>3600</v>
      </c>
      <c r="K193" s="99">
        <f t="shared" si="55"/>
        <v>1200</v>
      </c>
      <c r="L193" s="100">
        <v>3</v>
      </c>
      <c r="M193" s="98">
        <f t="shared" si="70"/>
        <v>3089.1699604743098</v>
      </c>
      <c r="N193" s="99">
        <f t="shared" si="63"/>
        <v>1029.7233201581032</v>
      </c>
      <c r="O193" s="101">
        <f t="shared" si="64"/>
        <v>0</v>
      </c>
      <c r="P193" s="102">
        <f t="shared" si="65"/>
        <v>-170.27667984189679</v>
      </c>
      <c r="Q193" s="103">
        <f t="shared" si="66"/>
        <v>0.85810276679841935</v>
      </c>
      <c r="R193" s="273"/>
      <c r="S193" s="1">
        <v>0.7270833333333333</v>
      </c>
      <c r="T193" s="2">
        <v>0.7563657407407407</v>
      </c>
      <c r="U193" s="104">
        <v>13.99999999999995</v>
      </c>
      <c r="V193" s="105">
        <v>42.16666666666665</v>
      </c>
      <c r="W193" s="106"/>
      <c r="X193" s="113"/>
      <c r="Y193" s="265"/>
      <c r="Z193" s="266"/>
      <c r="AA193" s="175">
        <f t="shared" si="67"/>
        <v>-510.83003952569015</v>
      </c>
      <c r="AB193" s="103">
        <f t="shared" si="68"/>
        <v>0.85810276679841935</v>
      </c>
      <c r="AC193" s="278"/>
    </row>
    <row r="194" spans="1:29" ht="15.75" customHeight="1">
      <c r="A194" s="268"/>
      <c r="B194" s="92" t="s">
        <v>111</v>
      </c>
      <c r="C194" s="263" t="s">
        <v>135</v>
      </c>
      <c r="D194" s="264"/>
      <c r="E194" s="93">
        <v>24.82</v>
      </c>
      <c r="F194" s="94">
        <v>3283</v>
      </c>
      <c r="G194" s="95">
        <f t="shared" si="69"/>
        <v>81484.06</v>
      </c>
      <c r="H194" s="96"/>
      <c r="I194" s="97">
        <v>4</v>
      </c>
      <c r="J194" s="98">
        <v>3300</v>
      </c>
      <c r="K194" s="99">
        <f t="shared" si="55"/>
        <v>825</v>
      </c>
      <c r="L194" s="100">
        <v>4</v>
      </c>
      <c r="M194" s="98">
        <f t="shared" si="70"/>
        <v>2879.1230207064518</v>
      </c>
      <c r="N194" s="99">
        <f t="shared" si="63"/>
        <v>719.78075517661296</v>
      </c>
      <c r="O194" s="101">
        <f t="shared" si="64"/>
        <v>0</v>
      </c>
      <c r="P194" s="102">
        <f t="shared" si="65"/>
        <v>-105.21924482338704</v>
      </c>
      <c r="Q194" s="103">
        <f t="shared" si="66"/>
        <v>0.87246152142619748</v>
      </c>
      <c r="R194" s="273"/>
      <c r="S194" s="1">
        <v>0.76666666666666661</v>
      </c>
      <c r="T194" s="2">
        <v>0.81417824074074074</v>
      </c>
      <c r="U194" s="104">
        <v>14.833333333333307</v>
      </c>
      <c r="V194" s="105">
        <v>68.416666666666757</v>
      </c>
      <c r="W194" s="106"/>
      <c r="X194" s="113"/>
      <c r="Y194" s="265"/>
      <c r="Z194" s="266"/>
      <c r="AA194" s="175">
        <f t="shared" si="67"/>
        <v>-420.87697929354817</v>
      </c>
      <c r="AB194" s="103">
        <f t="shared" si="68"/>
        <v>0.87246152142619748</v>
      </c>
      <c r="AC194" s="278"/>
    </row>
    <row r="195" spans="1:29" ht="15.75" customHeight="1">
      <c r="A195" s="268"/>
      <c r="B195" s="92" t="s">
        <v>111</v>
      </c>
      <c r="C195" s="263" t="s">
        <v>140</v>
      </c>
      <c r="D195" s="264"/>
      <c r="E195" s="93">
        <v>25.03</v>
      </c>
      <c r="F195" s="94">
        <v>2769</v>
      </c>
      <c r="G195" s="95">
        <f t="shared" si="69"/>
        <v>69308.070000000007</v>
      </c>
      <c r="H195" s="96"/>
      <c r="I195" s="97">
        <v>4</v>
      </c>
      <c r="J195" s="98">
        <v>3300</v>
      </c>
      <c r="K195" s="99">
        <f t="shared" si="55"/>
        <v>825</v>
      </c>
      <c r="L195" s="100">
        <v>4</v>
      </c>
      <c r="M195" s="98">
        <f t="shared" si="70"/>
        <v>2906.2390670553891</v>
      </c>
      <c r="N195" s="99">
        <f t="shared" si="63"/>
        <v>726.55976676384728</v>
      </c>
      <c r="O195" s="101">
        <f t="shared" si="64"/>
        <v>0</v>
      </c>
      <c r="P195" s="102">
        <f t="shared" si="65"/>
        <v>-98.440233236152721</v>
      </c>
      <c r="Q195" s="103">
        <f t="shared" si="66"/>
        <v>0.88067850516829971</v>
      </c>
      <c r="R195" s="273"/>
      <c r="S195" s="1">
        <v>0.82430555555555551</v>
      </c>
      <c r="T195" s="2">
        <v>0.86400462962962965</v>
      </c>
      <c r="U195" s="104">
        <v>14.583333333333268</v>
      </c>
      <c r="V195" s="105">
        <v>57.166666666666757</v>
      </c>
      <c r="W195" s="106">
        <v>0.86400462962962965</v>
      </c>
      <c r="X195" s="107">
        <v>0.91762731481481485</v>
      </c>
      <c r="Y195" s="265"/>
      <c r="Z195" s="266"/>
      <c r="AA195" s="175">
        <f t="shared" si="67"/>
        <v>-393.76093294461089</v>
      </c>
      <c r="AB195" s="103">
        <f t="shared" si="68"/>
        <v>0.88067850516829971</v>
      </c>
      <c r="AC195" s="278"/>
    </row>
    <row r="196" spans="1:29" ht="15.75" customHeight="1">
      <c r="A196" s="268"/>
      <c r="B196" s="92" t="s">
        <v>111</v>
      </c>
      <c r="C196" s="263" t="s">
        <v>138</v>
      </c>
      <c r="D196" s="264"/>
      <c r="E196" s="93">
        <v>18.18</v>
      </c>
      <c r="F196" s="94">
        <v>3741</v>
      </c>
      <c r="G196" s="95">
        <f t="shared" si="69"/>
        <v>68011.38</v>
      </c>
      <c r="H196" s="113"/>
      <c r="I196" s="97">
        <v>3</v>
      </c>
      <c r="J196" s="98">
        <v>3600</v>
      </c>
      <c r="K196" s="99">
        <f t="shared" si="55"/>
        <v>1200</v>
      </c>
      <c r="L196" s="114">
        <v>3</v>
      </c>
      <c r="M196" s="98">
        <f t="shared" si="70"/>
        <v>3091.0259352765688</v>
      </c>
      <c r="N196" s="99">
        <f t="shared" si="63"/>
        <v>1030.3419784255229</v>
      </c>
      <c r="O196" s="101">
        <f t="shared" si="64"/>
        <v>0</v>
      </c>
      <c r="P196" s="102">
        <f t="shared" si="65"/>
        <v>-169.65802157447706</v>
      </c>
      <c r="Q196" s="103">
        <f t="shared" si="66"/>
        <v>0.85861831535460242</v>
      </c>
      <c r="R196" s="273"/>
      <c r="S196" s="1">
        <v>0.91762731481481485</v>
      </c>
      <c r="T196" s="2">
        <v>0.96805555555555556</v>
      </c>
      <c r="U196" s="104">
        <v>77.216666666666697</v>
      </c>
      <c r="V196" s="105">
        <v>72.616666666666617</v>
      </c>
      <c r="W196" s="106"/>
      <c r="X196" s="107"/>
      <c r="Y196" s="265"/>
      <c r="Z196" s="266"/>
      <c r="AA196" s="175">
        <f t="shared" si="67"/>
        <v>-508.97406472343118</v>
      </c>
      <c r="AB196" s="103">
        <f t="shared" si="68"/>
        <v>0.85861831535460242</v>
      </c>
      <c r="AC196" s="278"/>
    </row>
    <row r="197" spans="1:29" ht="15.75" customHeight="1">
      <c r="A197" s="268"/>
      <c r="B197" s="92" t="s">
        <v>111</v>
      </c>
      <c r="C197" s="263" t="s">
        <v>136</v>
      </c>
      <c r="D197" s="264"/>
      <c r="E197" s="93">
        <v>14.28</v>
      </c>
      <c r="F197" s="94">
        <v>6164</v>
      </c>
      <c r="G197" s="115">
        <f t="shared" si="69"/>
        <v>88021.92</v>
      </c>
      <c r="H197" s="116"/>
      <c r="I197" s="97">
        <v>3</v>
      </c>
      <c r="J197" s="98">
        <v>3600</v>
      </c>
      <c r="K197" s="99">
        <f t="shared" si="55"/>
        <v>1200</v>
      </c>
      <c r="L197" s="100">
        <v>3</v>
      </c>
      <c r="M197" s="98">
        <f t="shared" si="70"/>
        <v>3098.7850858818529</v>
      </c>
      <c r="N197" s="99">
        <f t="shared" si="63"/>
        <v>1032.9283619606176</v>
      </c>
      <c r="O197" s="101">
        <f t="shared" si="64"/>
        <v>0</v>
      </c>
      <c r="P197" s="102">
        <f t="shared" si="65"/>
        <v>-167.07163803938238</v>
      </c>
      <c r="Q197" s="103">
        <f t="shared" si="66"/>
        <v>0.8607736349671814</v>
      </c>
      <c r="R197" s="273"/>
      <c r="S197" s="1">
        <v>0.97916666666666652</v>
      </c>
      <c r="T197" s="2">
        <v>1.0620486111111112</v>
      </c>
      <c r="U197" s="104">
        <v>15.999999999999783</v>
      </c>
      <c r="V197" s="105">
        <v>119.35000000000028</v>
      </c>
      <c r="W197" s="106"/>
      <c r="X197" s="4"/>
      <c r="Y197" s="265"/>
      <c r="Z197" s="266"/>
      <c r="AA197" s="175">
        <f t="shared" si="67"/>
        <v>-501.21491411814714</v>
      </c>
      <c r="AB197" s="103">
        <f t="shared" si="68"/>
        <v>0.8607736349671814</v>
      </c>
      <c r="AC197" s="278"/>
    </row>
    <row r="198" spans="1:29" ht="15.75" customHeight="1">
      <c r="A198" s="268"/>
      <c r="B198" s="92"/>
      <c r="C198" s="263"/>
      <c r="D198" s="264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3"/>
      <c r="S198" s="1"/>
      <c r="T198" s="2"/>
      <c r="U198" s="104"/>
      <c r="V198" s="105"/>
      <c r="W198" s="106"/>
      <c r="X198" s="107"/>
      <c r="Y198" s="265"/>
      <c r="Z198" s="266"/>
      <c r="AA198" s="175"/>
      <c r="AB198" s="103"/>
      <c r="AC198" s="278"/>
    </row>
    <row r="199" spans="1:29" ht="15.75" customHeight="1">
      <c r="A199" s="268"/>
      <c r="B199" s="92"/>
      <c r="C199" s="263"/>
      <c r="D199" s="264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3"/>
      <c r="S199" s="1"/>
      <c r="T199" s="2"/>
      <c r="U199" s="104"/>
      <c r="V199" s="105"/>
      <c r="W199" s="106"/>
      <c r="X199" s="107"/>
      <c r="Y199" s="265"/>
      <c r="Z199" s="266"/>
      <c r="AA199" s="175"/>
      <c r="AB199" s="103"/>
      <c r="AC199" s="278"/>
    </row>
    <row r="200" spans="1:29" ht="15.75" customHeight="1">
      <c r="A200" s="268"/>
      <c r="B200" s="92"/>
      <c r="C200" s="263"/>
      <c r="D200" s="264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3"/>
      <c r="S200" s="1"/>
      <c r="T200" s="2"/>
      <c r="U200" s="104"/>
      <c r="V200" s="105"/>
      <c r="W200" s="123"/>
      <c r="X200" s="124"/>
      <c r="Y200" s="265"/>
      <c r="Z200" s="266"/>
      <c r="AA200" s="175"/>
      <c r="AB200" s="103"/>
      <c r="AC200" s="278"/>
    </row>
    <row r="201" spans="1:29" ht="15.75" customHeight="1">
      <c r="A201" s="268"/>
      <c r="B201" s="92"/>
      <c r="C201" s="263"/>
      <c r="D201" s="264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3"/>
      <c r="S201" s="1"/>
      <c r="T201" s="2"/>
      <c r="U201" s="104"/>
      <c r="V201" s="105"/>
      <c r="W201" s="123"/>
      <c r="X201" s="124"/>
      <c r="Y201" s="265"/>
      <c r="Z201" s="266"/>
      <c r="AA201" s="175"/>
      <c r="AB201" s="103"/>
      <c r="AC201" s="278"/>
    </row>
    <row r="202" spans="1:29" ht="15.75" customHeight="1">
      <c r="A202" s="268"/>
      <c r="B202" s="92"/>
      <c r="C202" s="263"/>
      <c r="D202" s="264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3"/>
      <c r="S202" s="1"/>
      <c r="T202" s="2"/>
      <c r="U202" s="104"/>
      <c r="V202" s="105"/>
      <c r="W202" s="123"/>
      <c r="X202" s="124"/>
      <c r="Y202" s="265"/>
      <c r="Z202" s="266"/>
      <c r="AA202" s="175"/>
      <c r="AB202" s="103"/>
      <c r="AC202" s="278"/>
    </row>
    <row r="203" spans="1:29" ht="15.75" customHeight="1">
      <c r="A203" s="268"/>
      <c r="B203" s="92"/>
      <c r="C203" s="263"/>
      <c r="D203" s="264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3"/>
      <c r="S203" s="1"/>
      <c r="T203" s="2"/>
      <c r="U203" s="104"/>
      <c r="V203" s="105"/>
      <c r="W203" s="123"/>
      <c r="X203" s="124"/>
      <c r="Y203" s="265"/>
      <c r="Z203" s="266"/>
      <c r="AA203" s="175"/>
      <c r="AB203" s="103"/>
      <c r="AC203" s="278"/>
    </row>
    <row r="204" spans="1:29" ht="15.75" customHeight="1">
      <c r="A204" s="268"/>
      <c r="B204" s="92"/>
      <c r="C204" s="263"/>
      <c r="D204" s="264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3"/>
      <c r="S204" s="1"/>
      <c r="T204" s="2"/>
      <c r="U204" s="104"/>
      <c r="V204" s="105"/>
      <c r="W204" s="123"/>
      <c r="X204" s="124"/>
      <c r="Y204" s="265"/>
      <c r="Z204" s="266"/>
      <c r="AA204" s="175"/>
      <c r="AB204" s="103"/>
      <c r="AC204" s="278"/>
    </row>
    <row r="205" spans="1:29" ht="15.75" customHeight="1">
      <c r="A205" s="268"/>
      <c r="B205" s="92"/>
      <c r="C205" s="263"/>
      <c r="D205" s="264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3"/>
      <c r="S205" s="1"/>
      <c r="T205" s="2"/>
      <c r="U205" s="104"/>
      <c r="V205" s="105"/>
      <c r="W205" s="106"/>
      <c r="X205" s="107"/>
      <c r="Y205" s="265"/>
      <c r="Z205" s="266"/>
      <c r="AA205" s="175"/>
      <c r="AB205" s="103"/>
      <c r="AC205" s="278"/>
    </row>
    <row r="206" spans="1:29" ht="15.75" customHeight="1">
      <c r="A206" s="268"/>
      <c r="B206" s="92"/>
      <c r="C206" s="263"/>
      <c r="D206" s="264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3"/>
      <c r="S206" s="1"/>
      <c r="T206" s="2"/>
      <c r="U206" s="104"/>
      <c r="V206" s="105"/>
      <c r="W206" s="123"/>
      <c r="X206" s="124"/>
      <c r="Y206" s="265"/>
      <c r="Z206" s="266"/>
      <c r="AA206" s="175"/>
      <c r="AB206" s="103"/>
      <c r="AC206" s="278"/>
    </row>
    <row r="207" spans="1:29" ht="15.75" customHeight="1">
      <c r="A207" s="268"/>
      <c r="B207" s="92"/>
      <c r="C207" s="263"/>
      <c r="D207" s="264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3"/>
      <c r="S207" s="117"/>
      <c r="T207" s="118"/>
      <c r="U207" s="129"/>
      <c r="V207" s="130"/>
      <c r="W207" s="123"/>
      <c r="X207" s="124"/>
      <c r="Y207" s="265"/>
      <c r="Z207" s="266"/>
      <c r="AA207" s="176"/>
      <c r="AB207" s="122"/>
      <c r="AC207" s="278"/>
    </row>
    <row r="208" spans="1:29" ht="15.75" customHeight="1" thickBot="1">
      <c r="A208" s="269"/>
      <c r="B208" s="133" t="s">
        <v>106</v>
      </c>
      <c r="C208" s="260"/>
      <c r="D208" s="260"/>
      <c r="E208" s="134"/>
      <c r="F208" s="135"/>
      <c r="G208" s="136"/>
      <c r="H208" s="91"/>
      <c r="I208" s="137">
        <f t="shared" ref="I208:J208" si="71">AVERAGE(I192:I207)</f>
        <v>3.3333333333333335</v>
      </c>
      <c r="J208" s="138">
        <f t="shared" si="71"/>
        <v>3500</v>
      </c>
      <c r="K208" s="139">
        <f t="shared" ref="K208" si="72">J208/I208</f>
        <v>1050</v>
      </c>
      <c r="L208" s="137">
        <f t="shared" ref="L208:M208" si="73">AVERAGE(L192:L207)</f>
        <v>3.3333333333333335</v>
      </c>
      <c r="M208" s="138">
        <f t="shared" si="73"/>
        <v>3026.1184115226406</v>
      </c>
      <c r="N208" s="139">
        <f>M208/L208</f>
        <v>907.83552345679209</v>
      </c>
      <c r="O208" s="140">
        <f>L208-I208</f>
        <v>0</v>
      </c>
      <c r="P208" s="141">
        <f>N208-K208</f>
        <v>-142.16447654320791</v>
      </c>
      <c r="Q208" s="142">
        <f>N208/K208</f>
        <v>0.86460526043504005</v>
      </c>
      <c r="R208" s="274"/>
      <c r="S208" s="143">
        <f>S192</f>
        <v>0.70841435185185186</v>
      </c>
      <c r="T208" s="144">
        <f>INDEX(T192:T207,COUNTA(T192:T207))</f>
        <v>1.0620486111111112</v>
      </c>
      <c r="U208" s="145"/>
      <c r="V208" s="156"/>
      <c r="W208" s="135"/>
      <c r="X208" s="139"/>
      <c r="Y208" s="261"/>
      <c r="Z208" s="262"/>
      <c r="AA208" s="177">
        <f>M208-J208</f>
        <v>-473.8815884773594</v>
      </c>
      <c r="AB208" s="142">
        <f>M208/J208</f>
        <v>0.86460526043504016</v>
      </c>
      <c r="AC208" s="279"/>
    </row>
    <row r="210" spans="25:26">
      <c r="Y210" s="259" t="s">
        <v>142</v>
      </c>
      <c r="Z210" s="259"/>
    </row>
    <row r="211" spans="25:26">
      <c r="Y211" s="259" t="s">
        <v>143</v>
      </c>
      <c r="Z211" s="259"/>
    </row>
    <row r="212" spans="25:26">
      <c r="Y212" s="259" t="s">
        <v>144</v>
      </c>
      <c r="Z212" s="259"/>
    </row>
    <row r="213" spans="25:26">
      <c r="Y213" s="259" t="s">
        <v>145</v>
      </c>
      <c r="Z213" s="259"/>
    </row>
    <row r="214" spans="25:26">
      <c r="Y214" s="259" t="s">
        <v>146</v>
      </c>
      <c r="Z214" s="259"/>
    </row>
    <row r="215" spans="25:26">
      <c r="Y215" s="259" t="s">
        <v>147</v>
      </c>
      <c r="Z215" s="259"/>
    </row>
    <row r="216" spans="25:26">
      <c r="Y216" s="259" t="s">
        <v>148</v>
      </c>
      <c r="Z216" s="259"/>
    </row>
    <row r="217" spans="25:26">
      <c r="Y217" s="259" t="s">
        <v>149</v>
      </c>
      <c r="Z217" s="259"/>
    </row>
    <row r="218" spans="25:26">
      <c r="Y218" s="259" t="s">
        <v>150</v>
      </c>
      <c r="Z218" s="259"/>
    </row>
    <row r="219" spans="25:26">
      <c r="Y219" s="259" t="s">
        <v>151</v>
      </c>
      <c r="Z219" s="259"/>
    </row>
    <row r="220" spans="25:26">
      <c r="Y220" s="259" t="s">
        <v>152</v>
      </c>
      <c r="Z220" s="259"/>
    </row>
    <row r="221" spans="25:26">
      <c r="Y221" s="259" t="s">
        <v>153</v>
      </c>
      <c r="Z221" s="259"/>
    </row>
    <row r="222" spans="25:26">
      <c r="Y222" s="259" t="s">
        <v>154</v>
      </c>
      <c r="Z222" s="259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359" priority="1" operator="greaterThan">
      <formula>0</formula>
    </cfRule>
  </conditionalFormatting>
  <conditionalFormatting sqref="P5:P208 AA5:AA208">
    <cfRule type="cellIs" dxfId="358" priority="4" operator="lessThan">
      <formula>0</formula>
    </cfRule>
  </conditionalFormatting>
  <conditionalFormatting sqref="Q5:Q208 AB5:AB208">
    <cfRule type="cellIs" dxfId="357" priority="2" operator="greaterThan">
      <formula>1</formula>
    </cfRule>
    <cfRule type="cellIs" dxfId="356" priority="3" operator="lessThan">
      <formula>0.8</formula>
    </cfRule>
  </conditionalFormatting>
  <conditionalFormatting sqref="AC5:AC23 R5:R208 AC124:AC129">
    <cfRule type="cellIs" dxfId="355" priority="5" operator="lessThan">
      <formula>0.8</formula>
    </cfRule>
  </conditionalFormatting>
  <conditionalFormatting sqref="AC29:AC37">
    <cfRule type="cellIs" dxfId="354" priority="15" operator="lessThan">
      <formula>0.8</formula>
    </cfRule>
  </conditionalFormatting>
  <conditionalFormatting sqref="AC39:AC44">
    <cfRule type="cellIs" dxfId="353" priority="14" operator="lessThan">
      <formula>0.8</formula>
    </cfRule>
  </conditionalFormatting>
  <conditionalFormatting sqref="AC56:AC61">
    <cfRule type="cellIs" dxfId="352" priority="12" operator="lessThan">
      <formula>0.8</formula>
    </cfRule>
  </conditionalFormatting>
  <conditionalFormatting sqref="AC73">
    <cfRule type="cellIs" dxfId="351" priority="13" operator="lessThan">
      <formula>0.8</formula>
    </cfRule>
  </conditionalFormatting>
  <conditionalFormatting sqref="AC90">
    <cfRule type="cellIs" dxfId="350" priority="7" operator="lessThan">
      <formula>0.8</formula>
    </cfRule>
  </conditionalFormatting>
  <conditionalFormatting sqref="AC107:AC112">
    <cfRule type="cellIs" dxfId="349" priority="6" operator="lessThan">
      <formula>0.8</formula>
    </cfRule>
  </conditionalFormatting>
  <conditionalFormatting sqref="AC141">
    <cfRule type="cellIs" dxfId="348" priority="11" operator="lessThan">
      <formula>0.8</formula>
    </cfRule>
  </conditionalFormatting>
  <conditionalFormatting sqref="AC158">
    <cfRule type="cellIs" dxfId="347" priority="10" operator="lessThan">
      <formula>0.8</formula>
    </cfRule>
  </conditionalFormatting>
  <conditionalFormatting sqref="AC175">
    <cfRule type="cellIs" dxfId="346" priority="9" operator="lessThan">
      <formula>0.8</formula>
    </cfRule>
  </conditionalFormatting>
  <conditionalFormatting sqref="AC192:AC197">
    <cfRule type="cellIs" dxfId="345" priority="8" operator="lessThan">
      <formula>0.8</formula>
    </cfRule>
  </conditionalFormatting>
  <dataValidations count="1">
    <dataValidation type="list" allowBlank="1" showInputMessage="1" showErrorMessage="1" sqref="Y5:Z208" xr:uid="{D9B63E18-8BB6-4470-9C95-F464273C4B1A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B552-75FB-4914-96E3-C3D1B31710ED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Y36" sqref="Y36:Z36"/>
      <selection pane="bottomLeft" activeCell="Y36" sqref="Y36:Z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114242</v>
      </c>
      <c r="E1" s="77" t="s">
        <v>3</v>
      </c>
      <c r="F1" s="78">
        <f>SUM(G5:G174)</f>
        <v>5410054.5499999989</v>
      </c>
      <c r="G1" s="79" t="s">
        <v>73</v>
      </c>
      <c r="H1" s="80">
        <f>L21+L38+L55+L72+L89+L106+L123+L140+L157+L174</f>
        <v>191.11666666666667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45944</v>
      </c>
      <c r="B2" s="326"/>
      <c r="C2" s="82" t="s">
        <v>34</v>
      </c>
      <c r="D2" s="83">
        <f>AVERAGE(N21,N38,N55,N72,N89,N106,N123,N140,N157,N174)</f>
        <v>144.34766349225691</v>
      </c>
      <c r="E2" s="83" t="s">
        <v>80</v>
      </c>
      <c r="F2" s="84">
        <f>F1/D1</f>
        <v>47.356091017314114</v>
      </c>
      <c r="G2" s="85" t="s">
        <v>81</v>
      </c>
      <c r="H2" s="86">
        <f>COUNT(H5:H174)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3834</v>
      </c>
      <c r="G5" s="159">
        <f t="shared" ref="G5:G6" si="0">E5*F5</f>
        <v>75529.8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1073.6989498249709</v>
      </c>
      <c r="N5" s="163">
        <f>M5/L5</f>
        <v>82.592226909613146</v>
      </c>
      <c r="O5" s="179">
        <f>L5-I5</f>
        <v>0</v>
      </c>
      <c r="P5" s="180">
        <f>N5-K5</f>
        <v>-9.7154653980791608</v>
      </c>
      <c r="Q5" s="132">
        <f>N5/K5</f>
        <v>0.89474912485414237</v>
      </c>
      <c r="R5" s="273">
        <f>Q21</f>
        <v>0.88822396217240129</v>
      </c>
      <c r="S5" s="167">
        <v>0.25</v>
      </c>
      <c r="T5" s="168">
        <v>0.39878472222222222</v>
      </c>
      <c r="U5" s="169"/>
      <c r="V5" s="170">
        <v>214.25</v>
      </c>
      <c r="W5" s="87"/>
      <c r="X5" s="88"/>
      <c r="Y5" s="275"/>
      <c r="Z5" s="276"/>
      <c r="AA5" s="109">
        <f>M5-J5</f>
        <v>-126.3010501750291</v>
      </c>
      <c r="AB5" s="110">
        <f>M5/J5</f>
        <v>0.89474912485414237</v>
      </c>
      <c r="AC5" s="292">
        <f>AB21</f>
        <v>0.8882239621724014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2595</v>
      </c>
      <c r="G6" s="95">
        <f t="shared" si="0"/>
        <v>77772.149999999994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2301.5521064301543</v>
      </c>
      <c r="N6" s="99">
        <f>M6/L6</f>
        <v>115.07760532150772</v>
      </c>
      <c r="O6" s="101">
        <f>L6-I6</f>
        <v>0</v>
      </c>
      <c r="P6" s="102">
        <f>N6-K6</f>
        <v>-14.922394678492282</v>
      </c>
      <c r="Q6" s="103">
        <f>N6/K6</f>
        <v>0.8852123486269825</v>
      </c>
      <c r="R6" s="273"/>
      <c r="S6" s="1">
        <v>0.5169097222222222</v>
      </c>
      <c r="T6" s="2">
        <v>0.56388888888888888</v>
      </c>
      <c r="U6" s="104">
        <v>57.949999999999946</v>
      </c>
      <c r="V6" s="105">
        <v>67.65000000000002</v>
      </c>
      <c r="W6" s="2"/>
      <c r="X6" s="107"/>
      <c r="Y6" s="265"/>
      <c r="Z6" s="266"/>
      <c r="AA6" s="111">
        <f>M6-J6</f>
        <v>-298.44789356984575</v>
      </c>
      <c r="AB6" s="112">
        <f>M6/J6</f>
        <v>0.88521234862698239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1687.6255281275626</v>
      </c>
      <c r="N21" s="139">
        <f t="shared" ref="N21:N26" si="5">M21/L21</f>
        <v>102.2803350380341</v>
      </c>
      <c r="O21" s="140">
        <f t="shared" ref="O21:O26" si="6">L21-I21</f>
        <v>0</v>
      </c>
      <c r="P21" s="141">
        <f t="shared" ref="P21:P26" si="7">N21-K21</f>
        <v>-12.87118011348106</v>
      </c>
      <c r="Q21" s="142">
        <f t="shared" ref="Q21:Q26" si="8">N21/K21</f>
        <v>0.88822396217240129</v>
      </c>
      <c r="R21" s="274"/>
      <c r="S21" s="143">
        <f>S5</f>
        <v>0.25</v>
      </c>
      <c r="T21" s="144">
        <f>INDEX(T5:T20,COUNTA(T5:T20))</f>
        <v>0.56388888888888888</v>
      </c>
      <c r="U21" s="145"/>
      <c r="V21" s="145"/>
      <c r="W21" s="146"/>
      <c r="X21" s="147"/>
      <c r="Y21" s="261"/>
      <c r="Z21" s="262"/>
      <c r="AA21" s="148">
        <f t="shared" ref="AA21:AA26" si="9">M21-J21</f>
        <v>-212.37447187243743</v>
      </c>
      <c r="AB21" s="149">
        <f t="shared" ref="AB21:AB26" si="10">M21/J21</f>
        <v>0.8882239621724014</v>
      </c>
      <c r="AC21" s="295"/>
    </row>
    <row r="22" spans="1:29" ht="15.75" customHeight="1">
      <c r="A22" s="267" t="s">
        <v>160</v>
      </c>
      <c r="B22" s="108" t="s">
        <v>164</v>
      </c>
      <c r="C22" s="291" t="s">
        <v>174</v>
      </c>
      <c r="D22" s="291"/>
      <c r="E22" s="158">
        <v>77.34</v>
      </c>
      <c r="F22" s="162">
        <v>3186</v>
      </c>
      <c r="G22" s="159">
        <f t="shared" ref="G22:G26" si="11">E22*F22</f>
        <v>246405.24000000002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1770.54646495832</v>
      </c>
      <c r="N22" s="163">
        <f t="shared" si="5"/>
        <v>70.821858598332796</v>
      </c>
      <c r="O22" s="165">
        <f t="shared" si="6"/>
        <v>0</v>
      </c>
      <c r="P22" s="166">
        <f t="shared" si="7"/>
        <v>-9.1781414016672045</v>
      </c>
      <c r="Q22" s="152">
        <f t="shared" si="8"/>
        <v>0.8852732324791599</v>
      </c>
      <c r="R22" s="272">
        <f>Q38</f>
        <v>0.88323765524391673</v>
      </c>
      <c r="S22" s="167">
        <v>0.25002314814814813</v>
      </c>
      <c r="T22" s="168">
        <v>0.32500000000000001</v>
      </c>
      <c r="U22" s="169"/>
      <c r="V22" s="170">
        <v>107.9666666666667</v>
      </c>
      <c r="W22" s="181"/>
      <c r="X22" s="163"/>
      <c r="Y22" s="275"/>
      <c r="Z22" s="276"/>
      <c r="AA22" s="109">
        <f t="shared" si="9"/>
        <v>-229.45353504167997</v>
      </c>
      <c r="AB22" s="152">
        <f t="shared" si="10"/>
        <v>0.88527323247916001</v>
      </c>
      <c r="AC22" s="352">
        <f>AB38</f>
        <v>0.88323765524391673</v>
      </c>
    </row>
    <row r="23" spans="1:29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4608</v>
      </c>
      <c r="G23" s="95">
        <f t="shared" si="11"/>
        <v>261596.16</v>
      </c>
      <c r="H23" s="96"/>
      <c r="I23" s="97">
        <v>25</v>
      </c>
      <c r="J23" s="98">
        <v>2000</v>
      </c>
      <c r="K23" s="99">
        <f t="shared" ref="K23:K59" si="12">J23/I23</f>
        <v>80</v>
      </c>
      <c r="L23" s="100">
        <v>25</v>
      </c>
      <c r="M23" s="98">
        <f>F23/V23*60</f>
        <v>1772.3076923076924</v>
      </c>
      <c r="N23" s="99">
        <f t="shared" si="5"/>
        <v>70.892307692307696</v>
      </c>
      <c r="O23" s="101">
        <f t="shared" si="6"/>
        <v>0</v>
      </c>
      <c r="P23" s="102">
        <f t="shared" si="7"/>
        <v>-9.1076923076923038</v>
      </c>
      <c r="Q23" s="103">
        <f t="shared" si="8"/>
        <v>0.88615384615384618</v>
      </c>
      <c r="R23" s="273"/>
      <c r="S23" s="1">
        <v>0.32847222222222222</v>
      </c>
      <c r="T23" s="2">
        <v>0.43680555555555556</v>
      </c>
      <c r="U23" s="104">
        <v>4.9999999999999822</v>
      </c>
      <c r="V23" s="105">
        <v>156</v>
      </c>
      <c r="W23" s="106"/>
      <c r="X23" s="107"/>
      <c r="Y23" s="265"/>
      <c r="Z23" s="266"/>
      <c r="AA23" s="111">
        <f t="shared" si="9"/>
        <v>-227.69230769230762</v>
      </c>
      <c r="AB23" s="103">
        <f t="shared" si="10"/>
        <v>0.88615384615384618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1457</v>
      </c>
      <c r="G24" s="95">
        <f t="shared" si="11"/>
        <v>75560.02</v>
      </c>
      <c r="H24" s="96"/>
      <c r="I24" s="97">
        <v>25</v>
      </c>
      <c r="J24" s="98">
        <v>2000</v>
      </c>
      <c r="K24" s="99">
        <f t="shared" si="12"/>
        <v>80</v>
      </c>
      <c r="L24" s="100">
        <v>25</v>
      </c>
      <c r="M24" s="98">
        <f>F24/V24*60</f>
        <v>1754.2474916387982</v>
      </c>
      <c r="N24" s="99">
        <f t="shared" si="5"/>
        <v>70.169899665551924</v>
      </c>
      <c r="O24" s="101">
        <f t="shared" si="6"/>
        <v>0</v>
      </c>
      <c r="P24" s="102">
        <f t="shared" si="7"/>
        <v>-9.8301003344480762</v>
      </c>
      <c r="Q24" s="103">
        <f t="shared" si="8"/>
        <v>0.877123745819399</v>
      </c>
      <c r="R24" s="273"/>
      <c r="S24" s="1">
        <v>0.44108796296296299</v>
      </c>
      <c r="T24" s="2">
        <v>0.47569444444444442</v>
      </c>
      <c r="U24" s="104">
        <v>6.166666666666698</v>
      </c>
      <c r="V24" s="105">
        <v>49.833333333333265</v>
      </c>
      <c r="W24" s="106">
        <v>0.47569444444444442</v>
      </c>
      <c r="X24" s="107">
        <v>0.51474537037037038</v>
      </c>
      <c r="Y24" s="265"/>
      <c r="Z24" s="266"/>
      <c r="AA24" s="111">
        <f t="shared" si="9"/>
        <v>-245.75250836120176</v>
      </c>
      <c r="AB24" s="103">
        <f t="shared" si="10"/>
        <v>0.87712374581939911</v>
      </c>
      <c r="AC24" s="294"/>
    </row>
    <row r="25" spans="1:29" ht="15.75" customHeight="1">
      <c r="A25" s="268"/>
      <c r="B25" s="92" t="s">
        <v>161</v>
      </c>
      <c r="C25" s="286" t="s">
        <v>198</v>
      </c>
      <c r="D25" s="286"/>
      <c r="E25" s="93">
        <v>57.3</v>
      </c>
      <c r="F25" s="94">
        <v>929</v>
      </c>
      <c r="G25" s="95">
        <f t="shared" si="11"/>
        <v>53231.7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1754.6694648478515</v>
      </c>
      <c r="N25" s="99">
        <f t="shared" si="5"/>
        <v>67.487287109532744</v>
      </c>
      <c r="O25" s="101">
        <f t="shared" si="6"/>
        <v>0</v>
      </c>
      <c r="P25" s="102">
        <f t="shared" si="7"/>
        <v>-9.4357898135441758</v>
      </c>
      <c r="Q25" s="103">
        <f t="shared" si="8"/>
        <v>0.87733473242392568</v>
      </c>
      <c r="R25" s="273"/>
      <c r="S25" s="1">
        <v>0.51474537037037038</v>
      </c>
      <c r="T25" s="2">
        <v>0.53680555555555554</v>
      </c>
      <c r="U25" s="104">
        <v>56.233333333333384</v>
      </c>
      <c r="V25" s="105">
        <v>31.766666666666623</v>
      </c>
      <c r="W25" s="106"/>
      <c r="X25" s="107"/>
      <c r="Y25" s="265"/>
      <c r="Z25" s="266"/>
      <c r="AA25" s="111">
        <f t="shared" si="9"/>
        <v>-245.33053515214851</v>
      </c>
      <c r="AB25" s="103">
        <f t="shared" si="10"/>
        <v>0.87733473242392579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5784</v>
      </c>
      <c r="G26" s="95">
        <f t="shared" si="11"/>
        <v>344263.67999999999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1780.6054386865051</v>
      </c>
      <c r="N26" s="99">
        <f t="shared" si="5"/>
        <v>71.224217547460199</v>
      </c>
      <c r="O26" s="101">
        <f t="shared" si="6"/>
        <v>0</v>
      </c>
      <c r="P26" s="102">
        <f t="shared" si="7"/>
        <v>-8.7757824525398007</v>
      </c>
      <c r="Q26" s="103">
        <f t="shared" si="8"/>
        <v>0.89030271934325245</v>
      </c>
      <c r="R26" s="273"/>
      <c r="S26" s="1">
        <v>0.54104166666666664</v>
      </c>
      <c r="T26" s="2">
        <v>0.67638888888888893</v>
      </c>
      <c r="U26" s="104">
        <v>6.0999999999999943</v>
      </c>
      <c r="V26" s="105">
        <v>194.90000000000009</v>
      </c>
      <c r="W26" s="106"/>
      <c r="X26" s="107"/>
      <c r="Y26" s="265"/>
      <c r="Z26" s="266"/>
      <c r="AA26" s="111">
        <f t="shared" si="9"/>
        <v>-219.39456131349493</v>
      </c>
      <c r="AB26" s="103">
        <f t="shared" si="10"/>
        <v>0.89030271934325256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1766.4753104878334</v>
      </c>
      <c r="N38" s="139">
        <f t="shared" ref="N38:N44" si="16">M38/L38</f>
        <v>70.098226606660063</v>
      </c>
      <c r="O38" s="140">
        <f t="shared" ref="O38:O44" si="17">L38-I38</f>
        <v>0</v>
      </c>
      <c r="P38" s="141">
        <f t="shared" ref="P38:P44" si="18">N38-K38</f>
        <v>-9.2668527584193043</v>
      </c>
      <c r="Q38" s="142">
        <f t="shared" ref="Q38:Q44" si="19">N38/K38</f>
        <v>0.88323765524391673</v>
      </c>
      <c r="R38" s="274"/>
      <c r="S38" s="143">
        <f>S22</f>
        <v>0.25002314814814813</v>
      </c>
      <c r="T38" s="144">
        <f>INDEX(T22:T37,COUNTA(T22:T37))</f>
        <v>0.67638888888888893</v>
      </c>
      <c r="U38" s="145"/>
      <c r="V38" s="156"/>
      <c r="W38" s="135"/>
      <c r="X38" s="139"/>
      <c r="Y38" s="261"/>
      <c r="Z38" s="262"/>
      <c r="AA38" s="157">
        <f t="shared" ref="AA38:AA44" si="20">M38-J38</f>
        <v>-233.52468951216656</v>
      </c>
      <c r="AB38" s="142">
        <f t="shared" ref="AB38:AB44" si="21">M38/J38</f>
        <v>0.88323765524391673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173</v>
      </c>
      <c r="D39" s="271"/>
      <c r="E39" s="158">
        <v>47.37</v>
      </c>
      <c r="F39" s="169">
        <v>1847</v>
      </c>
      <c r="G39" s="159">
        <f t="shared" ref="G39:G44" si="22">E39*F39</f>
        <v>87492.39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 t="shared" ref="M39:M44" si="23">F39/V39*60</f>
        <v>1759.9788247750134</v>
      </c>
      <c r="N39" s="163">
        <f t="shared" si="16"/>
        <v>83.80851546547683</v>
      </c>
      <c r="O39" s="165">
        <f t="shared" si="17"/>
        <v>0</v>
      </c>
      <c r="P39" s="166">
        <f t="shared" si="18"/>
        <v>-11.429579772618411</v>
      </c>
      <c r="Q39" s="152">
        <f t="shared" si="19"/>
        <v>0.87998941238750672</v>
      </c>
      <c r="R39" s="272">
        <f>Q55</f>
        <v>0.85960460326990051</v>
      </c>
      <c r="S39" s="167">
        <v>0.16668981481481482</v>
      </c>
      <c r="T39" s="168">
        <v>0.21041666666666667</v>
      </c>
      <c r="U39" s="169"/>
      <c r="V39" s="170">
        <v>62.966666666666661</v>
      </c>
      <c r="W39" s="87"/>
      <c r="X39" s="88"/>
      <c r="Y39" s="275"/>
      <c r="Z39" s="276"/>
      <c r="AA39" s="109">
        <f t="shared" si="20"/>
        <v>-240.02117522498656</v>
      </c>
      <c r="AB39" s="152">
        <f t="shared" si="21"/>
        <v>0.87998941238750672</v>
      </c>
      <c r="AC39" s="352">
        <f>AB55</f>
        <v>0.85960460326990062</v>
      </c>
    </row>
    <row r="40" spans="1:29" ht="15.75" customHeight="1">
      <c r="A40" s="281"/>
      <c r="B40" s="153" t="s">
        <v>161</v>
      </c>
      <c r="C40" s="263" t="s">
        <v>214</v>
      </c>
      <c r="D40" s="264"/>
      <c r="E40" s="93">
        <v>57.3</v>
      </c>
      <c r="F40" s="104">
        <v>1194</v>
      </c>
      <c r="G40" s="95">
        <f t="shared" si="22"/>
        <v>68416.2</v>
      </c>
      <c r="H40" s="96"/>
      <c r="I40" s="100">
        <v>20</v>
      </c>
      <c r="J40" s="98">
        <v>2000</v>
      </c>
      <c r="K40" s="99">
        <f t="shared" si="12"/>
        <v>100</v>
      </c>
      <c r="L40" s="100">
        <v>20</v>
      </c>
      <c r="M40" s="98">
        <f t="shared" si="23"/>
        <v>1759.4760540319282</v>
      </c>
      <c r="N40" s="99">
        <f t="shared" si="16"/>
        <v>87.973802701596412</v>
      </c>
      <c r="O40" s="101">
        <f t="shared" si="17"/>
        <v>0</v>
      </c>
      <c r="P40" s="102">
        <f t="shared" si="18"/>
        <v>-12.026197298403588</v>
      </c>
      <c r="Q40" s="103">
        <f t="shared" si="19"/>
        <v>0.87973802701596415</v>
      </c>
      <c r="R40" s="273"/>
      <c r="S40" s="1">
        <v>0.21408564814814815</v>
      </c>
      <c r="T40" s="2">
        <v>0.24236111111111111</v>
      </c>
      <c r="U40" s="104">
        <v>5.2833333333333332</v>
      </c>
      <c r="V40" s="105">
        <v>40.716666666666661</v>
      </c>
      <c r="W40" s="106"/>
      <c r="X40" s="107"/>
      <c r="Y40" s="265"/>
      <c r="Z40" s="266"/>
      <c r="AA40" s="111">
        <f t="shared" si="20"/>
        <v>-240.52394596807176</v>
      </c>
      <c r="AB40" s="103">
        <f t="shared" si="21"/>
        <v>0.87973802701596415</v>
      </c>
      <c r="AC40" s="294"/>
    </row>
    <row r="41" spans="1:29" ht="15.75" customHeight="1">
      <c r="A41" s="281"/>
      <c r="B41" s="153" t="s">
        <v>164</v>
      </c>
      <c r="C41" s="263" t="s">
        <v>238</v>
      </c>
      <c r="D41" s="264"/>
      <c r="E41" s="93">
        <v>59.36</v>
      </c>
      <c r="F41" s="104">
        <v>1899</v>
      </c>
      <c r="G41" s="95">
        <f t="shared" si="22"/>
        <v>112724.64</v>
      </c>
      <c r="H41" s="96"/>
      <c r="I41" s="100">
        <v>20</v>
      </c>
      <c r="J41" s="98">
        <v>2000</v>
      </c>
      <c r="K41" s="99">
        <f t="shared" si="12"/>
        <v>100</v>
      </c>
      <c r="L41" s="100">
        <v>20</v>
      </c>
      <c r="M41" s="98">
        <f t="shared" si="23"/>
        <v>1760.1441812564362</v>
      </c>
      <c r="N41" s="99">
        <f t="shared" si="16"/>
        <v>88.007209062821815</v>
      </c>
      <c r="O41" s="101">
        <f t="shared" si="17"/>
        <v>0</v>
      </c>
      <c r="P41" s="102">
        <f t="shared" si="18"/>
        <v>-11.992790937178185</v>
      </c>
      <c r="Q41" s="103">
        <f t="shared" si="19"/>
        <v>0.88007209062821812</v>
      </c>
      <c r="R41" s="273"/>
      <c r="S41" s="1">
        <v>0.24601851851851853</v>
      </c>
      <c r="T41" s="2">
        <v>0.29097222222222224</v>
      </c>
      <c r="U41" s="104">
        <v>5.2666666666666773</v>
      </c>
      <c r="V41" s="105">
        <v>64.733333333333348</v>
      </c>
      <c r="W41" s="106"/>
      <c r="X41" s="107"/>
      <c r="Y41" s="265"/>
      <c r="Z41" s="266"/>
      <c r="AA41" s="111">
        <f t="shared" si="20"/>
        <v>-239.85581874356376</v>
      </c>
      <c r="AB41" s="103">
        <f t="shared" si="21"/>
        <v>0.88007209062821812</v>
      </c>
      <c r="AC41" s="294"/>
    </row>
    <row r="42" spans="1:29" ht="15.75" customHeight="1">
      <c r="A42" s="281"/>
      <c r="B42" s="153" t="s">
        <v>161</v>
      </c>
      <c r="C42" s="263" t="s">
        <v>201</v>
      </c>
      <c r="D42" s="264"/>
      <c r="E42" s="93">
        <v>56.43</v>
      </c>
      <c r="F42" s="104">
        <v>2769</v>
      </c>
      <c r="G42" s="95">
        <f t="shared" si="22"/>
        <v>156254.67000000001</v>
      </c>
      <c r="H42" s="96"/>
      <c r="I42" s="100">
        <v>22</v>
      </c>
      <c r="J42" s="98">
        <v>2000</v>
      </c>
      <c r="K42" s="99">
        <f t="shared" si="12"/>
        <v>90.909090909090907</v>
      </c>
      <c r="L42" s="100">
        <v>22</v>
      </c>
      <c r="M42" s="98">
        <f t="shared" si="23"/>
        <v>1764.0063705538832</v>
      </c>
      <c r="N42" s="99">
        <f t="shared" si="16"/>
        <v>80.182107752449241</v>
      </c>
      <c r="O42" s="101">
        <f t="shared" si="17"/>
        <v>0</v>
      </c>
      <c r="P42" s="102">
        <f t="shared" si="18"/>
        <v>-10.726983156641666</v>
      </c>
      <c r="Q42" s="103">
        <f t="shared" si="19"/>
        <v>0.88200318527694166</v>
      </c>
      <c r="R42" s="273"/>
      <c r="S42" s="1">
        <v>0.29583333333333328</v>
      </c>
      <c r="T42" s="2">
        <v>0.36123842592592592</v>
      </c>
      <c r="U42" s="104">
        <v>6.9999999999998952</v>
      </c>
      <c r="V42" s="105">
        <v>94.183333333333394</v>
      </c>
      <c r="W42" s="106"/>
      <c r="X42" s="107"/>
      <c r="Y42" s="265"/>
      <c r="Z42" s="266"/>
      <c r="AA42" s="111">
        <f t="shared" si="20"/>
        <v>-235.99362944611676</v>
      </c>
      <c r="AB42" s="103">
        <f t="shared" si="21"/>
        <v>0.88200318527694166</v>
      </c>
      <c r="AC42" s="294"/>
    </row>
    <row r="43" spans="1:29" ht="15.75" customHeight="1">
      <c r="A43" s="282"/>
      <c r="B43" s="153" t="s">
        <v>167</v>
      </c>
      <c r="C43" s="263" t="s">
        <v>251</v>
      </c>
      <c r="D43" s="264"/>
      <c r="E43" s="93">
        <v>54.7</v>
      </c>
      <c r="F43" s="104">
        <v>4334</v>
      </c>
      <c r="G43" s="95">
        <f t="shared" si="22"/>
        <v>237069.80000000002</v>
      </c>
      <c r="H43" s="113">
        <v>2</v>
      </c>
      <c r="I43" s="114">
        <v>25</v>
      </c>
      <c r="J43" s="98">
        <v>1800</v>
      </c>
      <c r="K43" s="99">
        <f t="shared" si="12"/>
        <v>72</v>
      </c>
      <c r="L43" s="114">
        <v>25</v>
      </c>
      <c r="M43" s="98">
        <f t="shared" si="23"/>
        <v>1460.8988764044936</v>
      </c>
      <c r="N43" s="99">
        <f t="shared" si="16"/>
        <v>58.435955056179743</v>
      </c>
      <c r="O43" s="101">
        <f t="shared" si="17"/>
        <v>0</v>
      </c>
      <c r="P43" s="102">
        <f t="shared" si="18"/>
        <v>-13.564044943820257</v>
      </c>
      <c r="Q43" s="103">
        <f t="shared" si="19"/>
        <v>0.81161048689138537</v>
      </c>
      <c r="R43" s="273"/>
      <c r="S43" s="1">
        <v>0.36458333333333326</v>
      </c>
      <c r="T43" s="2">
        <v>0.48819444444444443</v>
      </c>
      <c r="U43" s="104">
        <v>4.816666666666567</v>
      </c>
      <c r="V43" s="105">
        <v>178.00000000000009</v>
      </c>
      <c r="W43" s="106">
        <v>0.48819444444444443</v>
      </c>
      <c r="X43" s="107">
        <v>0.52847222222222223</v>
      </c>
      <c r="Y43" s="265"/>
      <c r="Z43" s="266"/>
      <c r="AA43" s="111">
        <f t="shared" si="20"/>
        <v>-339.10112359550635</v>
      </c>
      <c r="AB43" s="103">
        <f t="shared" si="21"/>
        <v>0.81161048689138537</v>
      </c>
      <c r="AC43" s="294"/>
    </row>
    <row r="44" spans="1:29" ht="15.75" customHeight="1">
      <c r="A44" s="282"/>
      <c r="B44" s="153" t="s">
        <v>167</v>
      </c>
      <c r="C44" s="263" t="s">
        <v>251</v>
      </c>
      <c r="D44" s="264"/>
      <c r="E44" s="93">
        <v>54.7</v>
      </c>
      <c r="F44" s="104">
        <v>6051</v>
      </c>
      <c r="G44" s="115">
        <f t="shared" si="22"/>
        <v>330989.7</v>
      </c>
      <c r="H44" s="116"/>
      <c r="I44" s="100">
        <v>25</v>
      </c>
      <c r="J44" s="98">
        <v>1800</v>
      </c>
      <c r="K44" s="99">
        <f t="shared" si="12"/>
        <v>72</v>
      </c>
      <c r="L44" s="100">
        <v>25</v>
      </c>
      <c r="M44" s="98">
        <f t="shared" si="23"/>
        <v>1466.909090909091</v>
      </c>
      <c r="N44" s="99">
        <f t="shared" si="16"/>
        <v>58.676363636363639</v>
      </c>
      <c r="O44" s="101">
        <f t="shared" si="17"/>
        <v>0</v>
      </c>
      <c r="P44" s="102">
        <f t="shared" si="18"/>
        <v>-13.323636363636361</v>
      </c>
      <c r="Q44" s="103">
        <f t="shared" si="19"/>
        <v>0.81494949494949498</v>
      </c>
      <c r="R44" s="273"/>
      <c r="S44" s="1">
        <v>0.52847222222222223</v>
      </c>
      <c r="T44" s="2">
        <v>0.70034722222222223</v>
      </c>
      <c r="U44" s="104">
        <v>58.000000000000036</v>
      </c>
      <c r="V44" s="105">
        <v>247.5</v>
      </c>
      <c r="W44" s="106"/>
      <c r="X44" s="107"/>
      <c r="Y44" s="265"/>
      <c r="Z44" s="266"/>
      <c r="AA44" s="111">
        <f t="shared" si="20"/>
        <v>-333.09090909090901</v>
      </c>
      <c r="AB44" s="103">
        <f t="shared" si="21"/>
        <v>0.81494949494949498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22.166666666666668</v>
      </c>
      <c r="J55" s="138">
        <f t="shared" si="24"/>
        <v>1933.3333333333333</v>
      </c>
      <c r="K55" s="139">
        <f t="shared" ref="K55" si="25">J55/I55</f>
        <v>87.218045112781951</v>
      </c>
      <c r="L55" s="137">
        <f t="shared" ref="L55:M55" si="26">AVERAGE(L39:L54)</f>
        <v>22.166666666666668</v>
      </c>
      <c r="M55" s="138">
        <f t="shared" si="26"/>
        <v>1661.9022329884745</v>
      </c>
      <c r="N55" s="139">
        <f>M55/L55</f>
        <v>74.973033067149217</v>
      </c>
      <c r="O55" s="140">
        <f>L55-I55</f>
        <v>0</v>
      </c>
      <c r="P55" s="141">
        <f>N55-K55</f>
        <v>-12.245012045632734</v>
      </c>
      <c r="Q55" s="142">
        <f>N55/K55</f>
        <v>0.85960460326990051</v>
      </c>
      <c r="R55" s="274"/>
      <c r="S55" s="143">
        <f>S39</f>
        <v>0.16668981481481482</v>
      </c>
      <c r="T55" s="144">
        <f>INDEX(T39:T54,COUNTA(T39:T54))</f>
        <v>0.70034722222222223</v>
      </c>
      <c r="U55" s="145"/>
      <c r="V55" s="156"/>
      <c r="W55" s="188"/>
      <c r="X55" s="189"/>
      <c r="Y55" s="261"/>
      <c r="Z55" s="262"/>
      <c r="AA55" s="157">
        <f>M55-J55</f>
        <v>-271.43110034485881</v>
      </c>
      <c r="AB55" s="142">
        <f>M55/J55</f>
        <v>0.85960460326990062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2311</v>
      </c>
      <c r="G56" s="159">
        <f t="shared" ref="G56:G59" si="27">E56*F56</f>
        <v>137134.74000000002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1762.6271186440674</v>
      </c>
      <c r="N56" s="163">
        <f>M56/L56</f>
        <v>73.442796610169481</v>
      </c>
      <c r="O56" s="165">
        <f>L56-I56</f>
        <v>0</v>
      </c>
      <c r="P56" s="166">
        <f>N56-K56</f>
        <v>-9.8905367231638479</v>
      </c>
      <c r="Q56" s="152">
        <f>N56/K56</f>
        <v>0.88131355932203381</v>
      </c>
      <c r="R56" s="272">
        <f>Q72</f>
        <v>0.88251166525091862</v>
      </c>
      <c r="S56" s="167">
        <v>0.2502314814814815</v>
      </c>
      <c r="T56" s="168">
        <v>0.30486111111111114</v>
      </c>
      <c r="U56" s="169"/>
      <c r="V56" s="170">
        <v>78.666666666666686</v>
      </c>
      <c r="W56" s="168"/>
      <c r="X56" s="171"/>
      <c r="Y56" s="275"/>
      <c r="Z56" s="276"/>
      <c r="AA56" s="109">
        <f>M56-J56</f>
        <v>-237.37288135593258</v>
      </c>
      <c r="AB56" s="152">
        <f>M56/J56</f>
        <v>0.8813135593220337</v>
      </c>
      <c r="AC56" s="277">
        <f>AB72</f>
        <v>0.88251166525091862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4241</v>
      </c>
      <c r="G57" s="95">
        <f t="shared" si="27"/>
        <v>248819.47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1772.2112594312252</v>
      </c>
      <c r="N57" s="99">
        <f>M57/L57</f>
        <v>73.842135809634385</v>
      </c>
      <c r="O57" s="101">
        <f>L57-I57</f>
        <v>0</v>
      </c>
      <c r="P57" s="102">
        <f>N57-K57</f>
        <v>-9.4911975236989434</v>
      </c>
      <c r="Q57" s="103">
        <f>N57/K57</f>
        <v>0.88610562971561269</v>
      </c>
      <c r="R57" s="273"/>
      <c r="S57" s="1">
        <v>0.30931712962962965</v>
      </c>
      <c r="T57" s="2">
        <v>0.40902777777777777</v>
      </c>
      <c r="U57" s="104">
        <v>6.4166666666666572</v>
      </c>
      <c r="V57" s="105">
        <v>143.58333333333329</v>
      </c>
      <c r="W57" s="106"/>
      <c r="X57" s="107"/>
      <c r="Y57" s="265"/>
      <c r="Z57" s="266"/>
      <c r="AA57" s="111">
        <f>M57-J57</f>
        <v>-227.78874056877476</v>
      </c>
      <c r="AB57" s="103">
        <f>M57/J57</f>
        <v>0.88610562971561257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3097</v>
      </c>
      <c r="G58" s="95">
        <f t="shared" si="27"/>
        <v>221590.34999999998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1761.60530889556</v>
      </c>
      <c r="N58" s="99">
        <f>M58/L58</f>
        <v>73.400221203981673</v>
      </c>
      <c r="O58" s="101">
        <f>L58-I58</f>
        <v>0</v>
      </c>
      <c r="P58" s="102">
        <f>N58-K58</f>
        <v>-9.933112129351656</v>
      </c>
      <c r="Q58" s="103">
        <f>N58/K58</f>
        <v>0.88080265444778016</v>
      </c>
      <c r="R58" s="273"/>
      <c r="S58" s="1">
        <v>0.41249999999999998</v>
      </c>
      <c r="T58" s="2">
        <v>0.48575231481481479</v>
      </c>
      <c r="U58" s="104">
        <v>4.9999999999999822</v>
      </c>
      <c r="V58" s="105">
        <v>105.48333333333333</v>
      </c>
      <c r="W58" s="106">
        <v>0.48575231481481479</v>
      </c>
      <c r="X58" s="107">
        <v>0.52430555555555558</v>
      </c>
      <c r="Y58" s="265"/>
      <c r="Z58" s="266"/>
      <c r="AA58" s="111">
        <f>M58-J58</f>
        <v>-238.39469110443997</v>
      </c>
      <c r="AB58" s="103">
        <f>M58/J58</f>
        <v>0.88080265444778005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4027</v>
      </c>
      <c r="G59" s="95">
        <f t="shared" si="27"/>
        <v>239767.58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1763.6496350364964</v>
      </c>
      <c r="N59" s="99">
        <f>M59/L59</f>
        <v>76.68041891463028</v>
      </c>
      <c r="O59" s="101">
        <f>L59-I59</f>
        <v>0</v>
      </c>
      <c r="P59" s="102">
        <f>N59-K59</f>
        <v>-10.276102824500157</v>
      </c>
      <c r="Q59" s="103">
        <f>N59/K59</f>
        <v>0.88182481751824815</v>
      </c>
      <c r="R59" s="273"/>
      <c r="S59" s="1">
        <v>0.52430555555555558</v>
      </c>
      <c r="T59" s="2">
        <v>0.61944444444444446</v>
      </c>
      <c r="U59" s="104">
        <v>55.516666666666737</v>
      </c>
      <c r="V59" s="105">
        <v>137</v>
      </c>
      <c r="W59" s="106"/>
      <c r="X59" s="107"/>
      <c r="Y59" s="265"/>
      <c r="Z59" s="266"/>
      <c r="AA59" s="111">
        <f>M59-J59</f>
        <v>-236.35036496350358</v>
      </c>
      <c r="AB59" s="103">
        <f>M59/J59</f>
        <v>0.88182481751824826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1765.0233305018373</v>
      </c>
      <c r="N72" s="139">
        <f t="shared" ref="N72:N78" si="31">M72/L72</f>
        <v>74.316771810603683</v>
      </c>
      <c r="O72" s="140">
        <f t="shared" ref="O72:O78" si="32">L72-I72</f>
        <v>0</v>
      </c>
      <c r="P72" s="141">
        <f t="shared" ref="P72:P78" si="33">N72-K72</f>
        <v>-9.8937545051857967</v>
      </c>
      <c r="Q72" s="142">
        <f t="shared" ref="Q72:Q78" si="34">N72/K72</f>
        <v>0.88251166525091862</v>
      </c>
      <c r="R72" s="274"/>
      <c r="S72" s="143">
        <f>S56</f>
        <v>0.2502314814814815</v>
      </c>
      <c r="T72" s="144">
        <f>INDEX(T56:T71,COUNTA(T56:T71))</f>
        <v>0.61944444444444446</v>
      </c>
      <c r="U72" s="145"/>
      <c r="V72" s="156"/>
      <c r="W72" s="135"/>
      <c r="X72" s="139"/>
      <c r="Y72" s="261"/>
      <c r="Z72" s="262"/>
      <c r="AA72" s="157">
        <f t="shared" ref="AA72:AA78" si="35">M72-J72</f>
        <v>-234.97666949816266</v>
      </c>
      <c r="AB72" s="142">
        <f t="shared" ref="AB72:AB78" si="36">M72/J72</f>
        <v>0.88251166525091862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6454</v>
      </c>
      <c r="G73" s="159">
        <f t="shared" ref="G73:G78" si="37">E73*F73</f>
        <v>245252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3245.0279329608938</v>
      </c>
      <c r="N73" s="163">
        <f t="shared" si="31"/>
        <v>154.52513966480447</v>
      </c>
      <c r="O73" s="165">
        <f t="shared" si="32"/>
        <v>0</v>
      </c>
      <c r="P73" s="166">
        <f t="shared" si="33"/>
        <v>-16.903431763766946</v>
      </c>
      <c r="Q73" s="152">
        <f t="shared" si="34"/>
        <v>0.90139664804469277</v>
      </c>
      <c r="R73" s="272">
        <f>Q89</f>
        <v>0.88162395087507406</v>
      </c>
      <c r="S73" s="167">
        <v>0.16666666666666666</v>
      </c>
      <c r="T73" s="168">
        <v>0.24953703703703703</v>
      </c>
      <c r="U73" s="169"/>
      <c r="V73" s="170">
        <v>119.33333333333334</v>
      </c>
      <c r="W73" s="168"/>
      <c r="X73" s="171"/>
      <c r="Y73" s="275"/>
      <c r="Z73" s="276"/>
      <c r="AA73" s="109">
        <f t="shared" si="35"/>
        <v>-354.97206703910615</v>
      </c>
      <c r="AB73" s="152">
        <f t="shared" si="36"/>
        <v>0.90139664804469277</v>
      </c>
      <c r="AC73" s="277">
        <f>AB89</f>
        <v>0.88162395087507395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4446</v>
      </c>
      <c r="G74" s="95">
        <f t="shared" si="37"/>
        <v>171748.98</v>
      </c>
      <c r="H74" s="96"/>
      <c r="I74" s="97">
        <v>20</v>
      </c>
      <c r="J74" s="98">
        <v>3600</v>
      </c>
      <c r="K74" s="99">
        <f t="shared" ref="K74:K110" si="39">J74/I74</f>
        <v>180</v>
      </c>
      <c r="L74" s="100">
        <v>20</v>
      </c>
      <c r="M74" s="98">
        <f t="shared" si="38"/>
        <v>3239.9999999999977</v>
      </c>
      <c r="N74" s="99">
        <f t="shared" si="31"/>
        <v>161.99999999999989</v>
      </c>
      <c r="O74" s="101">
        <f t="shared" si="32"/>
        <v>0</v>
      </c>
      <c r="P74" s="102">
        <f t="shared" si="33"/>
        <v>-18.000000000000114</v>
      </c>
      <c r="Q74" s="103">
        <f t="shared" si="34"/>
        <v>0.89999999999999936</v>
      </c>
      <c r="R74" s="273"/>
      <c r="S74" s="1">
        <v>0.25277777777777777</v>
      </c>
      <c r="T74" s="2">
        <v>0.30995370370370373</v>
      </c>
      <c r="U74" s="104">
        <v>4.6666666666666634</v>
      </c>
      <c r="V74" s="105">
        <v>82.333333333333385</v>
      </c>
      <c r="W74" s="106"/>
      <c r="X74" s="107"/>
      <c r="Y74" s="265"/>
      <c r="Z74" s="266"/>
      <c r="AA74" s="111">
        <f t="shared" si="35"/>
        <v>-360.00000000000227</v>
      </c>
      <c r="AB74" s="103">
        <f t="shared" si="36"/>
        <v>0.89999999999999936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3490</v>
      </c>
      <c r="G75" s="95">
        <f t="shared" si="37"/>
        <v>109132.3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3101.456430510987</v>
      </c>
      <c r="N75" s="99">
        <f t="shared" si="31"/>
        <v>163.23454897426248</v>
      </c>
      <c r="O75" s="101">
        <f t="shared" si="32"/>
        <v>0</v>
      </c>
      <c r="P75" s="102">
        <f t="shared" si="33"/>
        <v>-26.239135236263849</v>
      </c>
      <c r="Q75" s="103">
        <f t="shared" si="34"/>
        <v>0.86151567514194083</v>
      </c>
      <c r="R75" s="273"/>
      <c r="S75" s="1">
        <v>0.31491898148148151</v>
      </c>
      <c r="T75" s="2">
        <v>0.36180555555555555</v>
      </c>
      <c r="U75" s="104">
        <v>7.1499999999999986</v>
      </c>
      <c r="V75" s="105">
        <v>67.516666666666623</v>
      </c>
      <c r="W75" s="106"/>
      <c r="X75" s="107"/>
      <c r="Y75" s="265"/>
      <c r="Z75" s="266"/>
      <c r="AA75" s="111">
        <f t="shared" si="35"/>
        <v>-498.54356948901295</v>
      </c>
      <c r="AB75" s="103">
        <f t="shared" si="36"/>
        <v>0.86151567514194083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5614</v>
      </c>
      <c r="G76" s="95">
        <f t="shared" si="37"/>
        <v>212995.15999999997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3105.4701905347256</v>
      </c>
      <c r="N76" s="99">
        <f t="shared" si="31"/>
        <v>147.87953288260599</v>
      </c>
      <c r="O76" s="101">
        <f t="shared" si="32"/>
        <v>0</v>
      </c>
      <c r="P76" s="102">
        <f t="shared" si="33"/>
        <v>-23.549038545965431</v>
      </c>
      <c r="Q76" s="103">
        <f t="shared" si="34"/>
        <v>0.86263060848186834</v>
      </c>
      <c r="R76" s="273"/>
      <c r="S76" s="1">
        <v>0.36666666666666664</v>
      </c>
      <c r="T76" s="2">
        <v>0.44199074074074074</v>
      </c>
      <c r="U76" s="104">
        <v>6.9999999999999751</v>
      </c>
      <c r="V76" s="105">
        <v>108.4666666666667</v>
      </c>
      <c r="W76" s="106">
        <v>0.44199074074074074</v>
      </c>
      <c r="X76" s="107">
        <v>0.48124999999999996</v>
      </c>
      <c r="Y76" s="265"/>
      <c r="Z76" s="266"/>
      <c r="AA76" s="191">
        <f t="shared" si="35"/>
        <v>-494.52980946527441</v>
      </c>
      <c r="AB76" s="192">
        <f t="shared" si="36"/>
        <v>0.86263060848186823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1087</v>
      </c>
      <c r="G77" s="95">
        <f t="shared" si="37"/>
        <v>49632.42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1587.5050709939117</v>
      </c>
      <c r="N77" s="99">
        <f t="shared" si="31"/>
        <v>79.375253549695586</v>
      </c>
      <c r="O77" s="101">
        <f t="shared" si="32"/>
        <v>0</v>
      </c>
      <c r="P77" s="102">
        <f t="shared" si="33"/>
        <v>-10.624746450304414</v>
      </c>
      <c r="Q77" s="103">
        <f t="shared" si="34"/>
        <v>0.8819472616632843</v>
      </c>
      <c r="R77" s="273"/>
      <c r="S77" s="1">
        <v>0.48124999999999996</v>
      </c>
      <c r="T77" s="2">
        <v>0.5097800925925926</v>
      </c>
      <c r="U77" s="104">
        <v>56.533333333333275</v>
      </c>
      <c r="V77" s="105">
        <v>41.083333333333414</v>
      </c>
      <c r="W77" s="106"/>
      <c r="X77" s="107"/>
      <c r="Y77" s="265"/>
      <c r="Z77" s="266"/>
      <c r="AA77" s="191">
        <f t="shared" si="35"/>
        <v>-212.49492900608834</v>
      </c>
      <c r="AB77" s="192">
        <f t="shared" si="36"/>
        <v>0.8819472616632843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2435</v>
      </c>
      <c r="G78" s="115">
        <f t="shared" si="37"/>
        <v>140572.54999999999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1589.7714907508164</v>
      </c>
      <c r="N78" s="99">
        <f t="shared" si="31"/>
        <v>72.262340488673473</v>
      </c>
      <c r="O78" s="101">
        <f t="shared" si="32"/>
        <v>0</v>
      </c>
      <c r="P78" s="102">
        <f t="shared" si="33"/>
        <v>-9.5558413295083398</v>
      </c>
      <c r="Q78" s="103">
        <f t="shared" si="34"/>
        <v>0.88320638375045357</v>
      </c>
      <c r="R78" s="273"/>
      <c r="S78" s="1">
        <v>0.51326388888888885</v>
      </c>
      <c r="T78" s="2">
        <v>0.57708333333333328</v>
      </c>
      <c r="U78" s="104">
        <v>5.0166666666665982</v>
      </c>
      <c r="V78" s="105">
        <v>91.899999999999977</v>
      </c>
      <c r="W78" s="106"/>
      <c r="X78" s="107"/>
      <c r="Y78" s="265"/>
      <c r="Z78" s="266"/>
      <c r="AA78" s="191">
        <f t="shared" si="35"/>
        <v>-210.22850924918362</v>
      </c>
      <c r="AB78" s="192">
        <f t="shared" si="36"/>
        <v>0.88320638375045357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2644.8718526252219</v>
      </c>
      <c r="N89" s="139">
        <f t="shared" ref="N89:N94" si="43">M89/L89</f>
        <v>129.01813915244986</v>
      </c>
      <c r="O89" s="140">
        <f t="shared" ref="O89:O94" si="44">L89-I89</f>
        <v>0</v>
      </c>
      <c r="P89" s="141">
        <f t="shared" ref="P89:P94" si="45">N89-K89</f>
        <v>-17.323324262184286</v>
      </c>
      <c r="Q89" s="142">
        <f t="shared" ref="Q89:Q94" si="46">N89/K89</f>
        <v>0.88162395087507406</v>
      </c>
      <c r="R89" s="274"/>
      <c r="S89" s="143">
        <f>S73</f>
        <v>0.16666666666666666</v>
      </c>
      <c r="T89" s="144">
        <f>INDEX(T73:T88,COUNTA(T73:T88))</f>
        <v>0.57708333333333328</v>
      </c>
      <c r="U89" s="145"/>
      <c r="V89" s="156"/>
      <c r="W89" s="135"/>
      <c r="X89" s="139"/>
      <c r="Y89" s="261"/>
      <c r="Z89" s="262"/>
      <c r="AA89" s="157">
        <f t="shared" ref="AA89:AA94" si="47">M89-J89</f>
        <v>-355.12814737477811</v>
      </c>
      <c r="AB89" s="142">
        <f t="shared" ref="AB89:AB94" si="48">M89/J89</f>
        <v>0.88162395087507395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1900</v>
      </c>
      <c r="G90" s="159">
        <f t="shared" ref="G90:G94" si="49">E90*F90</f>
        <v>65036.999999999993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2603.7304910544358</v>
      </c>
      <c r="N90" s="163">
        <f t="shared" si="43"/>
        <v>162.73315569090224</v>
      </c>
      <c r="O90" s="165">
        <f t="shared" si="44"/>
        <v>0</v>
      </c>
      <c r="P90" s="166">
        <f t="shared" si="45"/>
        <v>-24.766844309097763</v>
      </c>
      <c r="Q90" s="152">
        <f t="shared" si="46"/>
        <v>0.86791016368481189</v>
      </c>
      <c r="R90" s="272">
        <f>Q106</f>
        <v>0.87376199476871341</v>
      </c>
      <c r="S90" s="167">
        <v>0.16681712962962963</v>
      </c>
      <c r="T90" s="168">
        <v>0.19722222222222222</v>
      </c>
      <c r="U90" s="169"/>
      <c r="V90" s="170">
        <v>43.783333333333317</v>
      </c>
      <c r="W90" s="173"/>
      <c r="X90" s="151"/>
      <c r="Y90" s="275"/>
      <c r="Z90" s="276"/>
      <c r="AA90" s="109">
        <f t="shared" si="47"/>
        <v>-396.26950894556421</v>
      </c>
      <c r="AB90" s="152">
        <f t="shared" si="48"/>
        <v>0.86791016368481189</v>
      </c>
      <c r="AC90" s="277">
        <f>AB106</f>
        <v>0.87376199476871341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1586</v>
      </c>
      <c r="G91" s="95">
        <f t="shared" si="49"/>
        <v>55145.220000000008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2604.744525547444</v>
      </c>
      <c r="N91" s="99">
        <f t="shared" si="43"/>
        <v>236.79495686794945</v>
      </c>
      <c r="O91" s="101">
        <f t="shared" si="44"/>
        <v>0</v>
      </c>
      <c r="P91" s="102">
        <f t="shared" si="45"/>
        <v>-35.932315859323296</v>
      </c>
      <c r="Q91" s="103">
        <f t="shared" si="46"/>
        <v>0.86824817518248121</v>
      </c>
      <c r="R91" s="273"/>
      <c r="S91" s="1">
        <v>0.20101851851851851</v>
      </c>
      <c r="T91" s="2">
        <v>0.22638888888888889</v>
      </c>
      <c r="U91" s="104">
        <v>5.4666666666666686</v>
      </c>
      <c r="V91" s="105">
        <v>36.533333333333346</v>
      </c>
      <c r="W91" s="106"/>
      <c r="X91" s="107"/>
      <c r="Y91" s="265"/>
      <c r="Z91" s="266"/>
      <c r="AA91" s="111">
        <f t="shared" si="47"/>
        <v>-395.25547445255597</v>
      </c>
      <c r="AB91" s="103">
        <f t="shared" si="48"/>
        <v>0.86824817518248132</v>
      </c>
      <c r="AC91" s="278"/>
    </row>
    <row r="92" spans="1:29" ht="15.75" customHeight="1">
      <c r="A92" s="268"/>
      <c r="B92" s="92" t="s">
        <v>158</v>
      </c>
      <c r="C92" s="263" t="s">
        <v>220</v>
      </c>
      <c r="D92" s="264"/>
      <c r="E92" s="93">
        <v>42.93</v>
      </c>
      <c r="F92" s="94">
        <v>1855</v>
      </c>
      <c r="G92" s="95">
        <f t="shared" si="49"/>
        <v>79635.149999999994</v>
      </c>
      <c r="H92" s="113"/>
      <c r="I92" s="97">
        <v>15</v>
      </c>
      <c r="J92" s="98">
        <v>3600</v>
      </c>
      <c r="K92" s="99">
        <f t="shared" si="39"/>
        <v>240</v>
      </c>
      <c r="L92" s="114">
        <v>15</v>
      </c>
      <c r="M92" s="98">
        <f>F92/V92*60</f>
        <v>3095.9666203059787</v>
      </c>
      <c r="N92" s="99">
        <f t="shared" si="43"/>
        <v>206.39777468706524</v>
      </c>
      <c r="O92" s="101">
        <f t="shared" si="44"/>
        <v>0</v>
      </c>
      <c r="P92" s="102">
        <f t="shared" si="45"/>
        <v>-33.602225312934763</v>
      </c>
      <c r="Q92" s="103">
        <f t="shared" si="46"/>
        <v>0.85999072786277186</v>
      </c>
      <c r="R92" s="273"/>
      <c r="S92" s="1">
        <v>0.36531249999999998</v>
      </c>
      <c r="T92" s="2">
        <v>0.39027777777777778</v>
      </c>
      <c r="U92" s="104">
        <v>10.049999999999972</v>
      </c>
      <c r="V92" s="105">
        <v>35.950000000000024</v>
      </c>
      <c r="W92" s="106"/>
      <c r="X92" s="107"/>
      <c r="Y92" s="265"/>
      <c r="Z92" s="266"/>
      <c r="AA92" s="111">
        <f t="shared" si="47"/>
        <v>-504.03337969402128</v>
      </c>
      <c r="AB92" s="103">
        <f t="shared" si="48"/>
        <v>0.85999072786277186</v>
      </c>
      <c r="AC92" s="278"/>
    </row>
    <row r="93" spans="1:29" ht="15.75" customHeight="1">
      <c r="A93" s="268"/>
      <c r="B93" s="92" t="s">
        <v>158</v>
      </c>
      <c r="C93" s="263" t="s">
        <v>183</v>
      </c>
      <c r="D93" s="264"/>
      <c r="E93" s="93">
        <v>35.83</v>
      </c>
      <c r="F93" s="94">
        <v>6384</v>
      </c>
      <c r="G93" s="115">
        <f t="shared" si="49"/>
        <v>228738.72</v>
      </c>
      <c r="H93" s="116"/>
      <c r="I93" s="97">
        <v>12</v>
      </c>
      <c r="J93" s="98">
        <v>3273</v>
      </c>
      <c r="K93" s="99">
        <f t="shared" si="39"/>
        <v>272.75</v>
      </c>
      <c r="L93" s="100">
        <v>12</v>
      </c>
      <c r="M93" s="98">
        <f>F93/V93*60</f>
        <v>2904.3851889296102</v>
      </c>
      <c r="N93" s="99">
        <f t="shared" si="43"/>
        <v>242.03209907746751</v>
      </c>
      <c r="O93" s="101">
        <f t="shared" si="44"/>
        <v>0</v>
      </c>
      <c r="P93" s="102">
        <f t="shared" si="45"/>
        <v>-30.717900922532493</v>
      </c>
      <c r="Q93" s="103">
        <f t="shared" si="46"/>
        <v>0.88737708186055919</v>
      </c>
      <c r="R93" s="273"/>
      <c r="S93" s="1">
        <v>0.39521990740740742</v>
      </c>
      <c r="T93" s="2">
        <v>0.48680555555555555</v>
      </c>
      <c r="U93" s="104">
        <v>7.1166666666666867</v>
      </c>
      <c r="V93" s="105">
        <v>131.8833333333333</v>
      </c>
      <c r="W93" s="106">
        <v>0.48680555555555555</v>
      </c>
      <c r="X93" s="107">
        <v>0.52641203703703698</v>
      </c>
      <c r="Y93" s="265"/>
      <c r="Z93" s="266"/>
      <c r="AA93" s="111">
        <f t="shared" si="47"/>
        <v>-368.61481107038981</v>
      </c>
      <c r="AB93" s="103">
        <f t="shared" si="48"/>
        <v>0.88737708186055919</v>
      </c>
      <c r="AC93" s="278"/>
    </row>
    <row r="94" spans="1:29" ht="15.75" customHeight="1">
      <c r="A94" s="268"/>
      <c r="B94" s="92" t="s">
        <v>158</v>
      </c>
      <c r="C94" s="263" t="s">
        <v>184</v>
      </c>
      <c r="D94" s="264"/>
      <c r="E94" s="93">
        <v>36.409999999999997</v>
      </c>
      <c r="F94" s="94">
        <v>4685</v>
      </c>
      <c r="G94" s="115">
        <f t="shared" si="49"/>
        <v>170580.84999999998</v>
      </c>
      <c r="H94" s="119"/>
      <c r="I94" s="97">
        <v>11</v>
      </c>
      <c r="J94" s="98">
        <v>3273</v>
      </c>
      <c r="K94" s="99">
        <f t="shared" si="39"/>
        <v>297.54545454545456</v>
      </c>
      <c r="L94" s="114">
        <v>11</v>
      </c>
      <c r="M94" s="98">
        <f>F94/V94*60</f>
        <v>2898.934341698176</v>
      </c>
      <c r="N94" s="99">
        <f t="shared" si="43"/>
        <v>263.53948560892508</v>
      </c>
      <c r="O94" s="120">
        <f t="shared" si="44"/>
        <v>0</v>
      </c>
      <c r="P94" s="121">
        <f t="shared" si="45"/>
        <v>-34.005968936529484</v>
      </c>
      <c r="Q94" s="122">
        <f t="shared" si="46"/>
        <v>0.88571168398966571</v>
      </c>
      <c r="R94" s="273"/>
      <c r="S94" s="1">
        <v>0.52641203703703698</v>
      </c>
      <c r="T94" s="2">
        <v>0.59375</v>
      </c>
      <c r="U94" s="104">
        <v>57.033333333333267</v>
      </c>
      <c r="V94" s="105">
        <v>96.96666666666674</v>
      </c>
      <c r="W94" s="106"/>
      <c r="X94" s="107"/>
      <c r="Y94" s="265"/>
      <c r="Z94" s="266"/>
      <c r="AA94" s="111">
        <f t="shared" si="47"/>
        <v>-374.06565830182399</v>
      </c>
      <c r="AB94" s="103">
        <f t="shared" si="48"/>
        <v>0.88571168398966571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24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</v>
      </c>
      <c r="M106" s="138">
        <f t="shared" si="52"/>
        <v>2821.5522335071291</v>
      </c>
      <c r="N106" s="139">
        <f>M106/L106</f>
        <v>217.04247950054838</v>
      </c>
      <c r="O106" s="140">
        <f>L106-I106</f>
        <v>0</v>
      </c>
      <c r="P106" s="141">
        <f>N106-K106</f>
        <v>-31.357520499451596</v>
      </c>
      <c r="Q106" s="142">
        <f>N106/K106</f>
        <v>0.87376199476871341</v>
      </c>
      <c r="R106" s="274"/>
      <c r="S106" s="143">
        <f>S90</f>
        <v>0.16681712962962963</v>
      </c>
      <c r="T106" s="144">
        <f>INDEX(T90:T105,COUNTA(T90:T105))</f>
        <v>0.59375</v>
      </c>
      <c r="U106" s="145"/>
      <c r="V106" s="156"/>
      <c r="W106" s="135"/>
      <c r="X106" s="139"/>
      <c r="Y106" s="261"/>
      <c r="Z106" s="262"/>
      <c r="AA106" s="157">
        <f>M106-J106</f>
        <v>-407.64776649287069</v>
      </c>
      <c r="AB106" s="142">
        <f>M106/J106</f>
        <v>0.87376199476871341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1027</v>
      </c>
      <c r="G107" s="159">
        <f t="shared" ref="G107:G110" si="53">E107*F107</f>
        <v>27349.01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2868.2699767261479</v>
      </c>
      <c r="N107" s="163">
        <f>M107/L107</f>
        <v>478.04499612102467</v>
      </c>
      <c r="O107" s="165">
        <f>L107-I107</f>
        <v>0</v>
      </c>
      <c r="P107" s="166">
        <f>N107-K107</f>
        <v>-67.455003878975333</v>
      </c>
      <c r="Q107" s="152">
        <f>N107/K107</f>
        <v>0.87634279765540724</v>
      </c>
      <c r="R107" s="272">
        <f>Q123</f>
        <v>0.89865636136768356</v>
      </c>
      <c r="S107" s="193">
        <v>0.25</v>
      </c>
      <c r="T107" s="194">
        <v>0.26491898148148146</v>
      </c>
      <c r="U107" s="169"/>
      <c r="V107" s="170">
        <v>21.483333333333306</v>
      </c>
      <c r="W107" s="168"/>
      <c r="X107" s="171"/>
      <c r="Y107" s="275"/>
      <c r="Z107" s="276"/>
      <c r="AA107" s="109">
        <f>M107-J107</f>
        <v>-404.73002327385211</v>
      </c>
      <c r="AB107" s="152">
        <f>M107/J107</f>
        <v>0.87634279765540724</v>
      </c>
      <c r="AC107" s="277">
        <f>AB123</f>
        <v>0.89865636136768356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837</v>
      </c>
      <c r="G108" s="95">
        <f t="shared" si="53"/>
        <v>16832.07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3253.9956803455748</v>
      </c>
      <c r="N108" s="99">
        <f>M108/L108</f>
        <v>542.33261339092917</v>
      </c>
      <c r="O108" s="101">
        <f>L108-I108</f>
        <v>0</v>
      </c>
      <c r="P108" s="102">
        <f>N108-K108</f>
        <v>-57.667386609070832</v>
      </c>
      <c r="Q108" s="103">
        <f>N108/K108</f>
        <v>0.90388768898488192</v>
      </c>
      <c r="R108" s="273"/>
      <c r="S108" s="1">
        <v>0.26944444444444443</v>
      </c>
      <c r="T108" s="2">
        <v>0.28016203703703701</v>
      </c>
      <c r="U108" s="104">
        <v>6.5166666666666728</v>
      </c>
      <c r="V108" s="105">
        <v>15.433333333333321</v>
      </c>
      <c r="W108" s="106"/>
      <c r="X108" s="113"/>
      <c r="Y108" s="265"/>
      <c r="Z108" s="266"/>
      <c r="AA108" s="111">
        <f>M108-J108</f>
        <v>-346.00431965442522</v>
      </c>
      <c r="AB108" s="103">
        <f>M108/J108</f>
        <v>0.90388768898488192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2088</v>
      </c>
      <c r="G109" s="95">
        <f t="shared" si="53"/>
        <v>51636.24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3262.4999999999995</v>
      </c>
      <c r="N109" s="99">
        <f>M109/L109</f>
        <v>543.74999999999989</v>
      </c>
      <c r="O109" s="101">
        <f>L109-I109</f>
        <v>0</v>
      </c>
      <c r="P109" s="102">
        <f>N109-K109</f>
        <v>-56.250000000000114</v>
      </c>
      <c r="Q109" s="103">
        <f>N109/K109</f>
        <v>0.90624999999999978</v>
      </c>
      <c r="R109" s="273"/>
      <c r="S109" s="1">
        <v>0.28402777777777777</v>
      </c>
      <c r="T109" s="2">
        <v>0.31069444444444444</v>
      </c>
      <c r="U109" s="104">
        <v>5.5666666666666842</v>
      </c>
      <c r="V109" s="105">
        <v>38.400000000000006</v>
      </c>
      <c r="W109" s="106"/>
      <c r="X109" s="107"/>
      <c r="Y109" s="265"/>
      <c r="Z109" s="266"/>
      <c r="AA109" s="111">
        <f>M109-J109</f>
        <v>-337.50000000000045</v>
      </c>
      <c r="AB109" s="103">
        <f>M109/J109</f>
        <v>0.90624999999999989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1718</v>
      </c>
      <c r="G110" s="95">
        <f t="shared" si="53"/>
        <v>42486.14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3262.0253164556893</v>
      </c>
      <c r="N110" s="99">
        <f>M110/L110</f>
        <v>543.67088607594826</v>
      </c>
      <c r="O110" s="101">
        <f>L110-I110</f>
        <v>0</v>
      </c>
      <c r="P110" s="102">
        <f>N110-K110</f>
        <v>-56.32911392405174</v>
      </c>
      <c r="Q110" s="103">
        <f>N110/K110</f>
        <v>0.90611814345991382</v>
      </c>
      <c r="R110" s="273"/>
      <c r="S110" s="1">
        <v>0.31486111111111109</v>
      </c>
      <c r="T110" s="2">
        <v>0.33680555555555558</v>
      </c>
      <c r="U110" s="104">
        <v>5.9999999999999787</v>
      </c>
      <c r="V110" s="105">
        <v>31.600000000000065</v>
      </c>
      <c r="W110" s="106"/>
      <c r="X110" s="113"/>
      <c r="Y110" s="265"/>
      <c r="Z110" s="266"/>
      <c r="AA110" s="111">
        <f>M110-J110</f>
        <v>-337.97468354431066</v>
      </c>
      <c r="AB110" s="103">
        <f>M110/J110</f>
        <v>0.90611814345991371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3518.25</v>
      </c>
      <c r="K123" s="139">
        <f t="shared" ref="K123" si="55">J123/I123</f>
        <v>586.375</v>
      </c>
      <c r="L123" s="137">
        <f t="shared" ref="L123:M123" si="56">AVERAGE(L107:L122)</f>
        <v>6</v>
      </c>
      <c r="M123" s="138">
        <f t="shared" si="56"/>
        <v>3161.6977433818529</v>
      </c>
      <c r="N123" s="139">
        <f>M123/L123</f>
        <v>526.94962389697548</v>
      </c>
      <c r="O123" s="140">
        <f>L123-I123</f>
        <v>0</v>
      </c>
      <c r="P123" s="141">
        <f>N123-K123</f>
        <v>-59.425376103024519</v>
      </c>
      <c r="Q123" s="142">
        <f>N123/K123</f>
        <v>0.89865636136768356</v>
      </c>
      <c r="R123" s="274"/>
      <c r="S123" s="143">
        <f>S107</f>
        <v>0.25</v>
      </c>
      <c r="T123" s="144">
        <f>INDEX(T107:T122,COUNTA(T107:T122))</f>
        <v>0.33680555555555558</v>
      </c>
      <c r="U123" s="145"/>
      <c r="V123" s="156"/>
      <c r="W123" s="135"/>
      <c r="X123" s="139"/>
      <c r="Y123" s="261"/>
      <c r="Z123" s="262"/>
      <c r="AA123" s="157">
        <f>M123-J123</f>
        <v>-356.55225661814711</v>
      </c>
      <c r="AB123" s="142">
        <f>M123/J123</f>
        <v>0.89865636136768356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189</v>
      </c>
      <c r="D124" s="271"/>
      <c r="E124" s="158">
        <v>56.87</v>
      </c>
      <c r="F124" s="87">
        <v>1986</v>
      </c>
      <c r="G124" s="159">
        <f t="shared" ref="G124:G126" si="57">E124*F124</f>
        <v>112943.81999999999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1762.7218934911236</v>
      </c>
      <c r="N124" s="163">
        <f>M124/L124</f>
        <v>76.64008232570103</v>
      </c>
      <c r="O124" s="165">
        <f>L124-I124</f>
        <v>0</v>
      </c>
      <c r="P124" s="166">
        <f>N124-K124</f>
        <v>-10.316439413429407</v>
      </c>
      <c r="Q124" s="152">
        <f>N124/K124</f>
        <v>0.88136094674556187</v>
      </c>
      <c r="R124" s="272">
        <f>Q140</f>
        <v>0.88120676313362312</v>
      </c>
      <c r="S124" s="167">
        <v>0.70861111111111108</v>
      </c>
      <c r="T124" s="168">
        <v>0.75555555555555554</v>
      </c>
      <c r="U124" s="169"/>
      <c r="V124" s="170">
        <v>67.600000000000023</v>
      </c>
      <c r="W124" s="168"/>
      <c r="X124" s="171"/>
      <c r="Y124" s="275"/>
      <c r="Z124" s="276"/>
      <c r="AA124" s="109">
        <f>M124-J124</f>
        <v>-237.27810650887636</v>
      </c>
      <c r="AB124" s="152">
        <f>M124/J124</f>
        <v>0.88136094674556187</v>
      </c>
      <c r="AC124" s="277">
        <f>AB140</f>
        <v>0.88120676313362312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94">
        <v>1716</v>
      </c>
      <c r="G125" s="95">
        <f t="shared" si="57"/>
        <v>86949.72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1762.5106990014278</v>
      </c>
      <c r="N125" s="99">
        <f>M125/L125</f>
        <v>88.125534950071398</v>
      </c>
      <c r="O125" s="101">
        <f>L125-I125</f>
        <v>0</v>
      </c>
      <c r="P125" s="102">
        <f>N125-K125</f>
        <v>-11.874465049928602</v>
      </c>
      <c r="Q125" s="103">
        <f>N125/K125</f>
        <v>0.88125534950071394</v>
      </c>
      <c r="R125" s="273"/>
      <c r="S125" s="1">
        <v>0.7597222222222223</v>
      </c>
      <c r="T125" s="2">
        <v>0.8002893518518519</v>
      </c>
      <c r="U125" s="104">
        <v>6.0000000000001386</v>
      </c>
      <c r="V125" s="105">
        <v>58.416666666666629</v>
      </c>
      <c r="W125" s="106"/>
      <c r="X125" s="107"/>
      <c r="Y125" s="265"/>
      <c r="Z125" s="266"/>
      <c r="AA125" s="111">
        <f>M125-J125</f>
        <v>-237.48930099857216</v>
      </c>
      <c r="AB125" s="103">
        <f>M125/J125</f>
        <v>0.88125534950071394</v>
      </c>
      <c r="AC125" s="278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94">
        <v>1716</v>
      </c>
      <c r="G126" s="95">
        <f t="shared" si="57"/>
        <v>76018.799999999988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1762.0079863091867</v>
      </c>
      <c r="N126" s="99">
        <f>M126/L126</f>
        <v>103.64752860642274</v>
      </c>
      <c r="O126" s="101">
        <f>L126-I126</f>
        <v>0</v>
      </c>
      <c r="P126" s="102">
        <f>N126-K126</f>
        <v>-13.999530217106667</v>
      </c>
      <c r="Q126" s="103">
        <f>N126/K126</f>
        <v>0.88100399315459332</v>
      </c>
      <c r="R126" s="273"/>
      <c r="S126" s="1">
        <v>0.80347222222222225</v>
      </c>
      <c r="T126" s="2">
        <v>0.8440509259259259</v>
      </c>
      <c r="U126" s="104">
        <v>4.5833333333333037</v>
      </c>
      <c r="V126" s="105">
        <v>58.433333333333252</v>
      </c>
      <c r="W126" s="106"/>
      <c r="X126" s="107"/>
      <c r="Y126" s="265"/>
      <c r="Z126" s="266"/>
      <c r="AA126" s="111">
        <f>M126-J126</f>
        <v>-237.99201369081334</v>
      </c>
      <c r="AB126" s="103">
        <f>M126/J126</f>
        <v>0.88100399315459332</v>
      </c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20</v>
      </c>
      <c r="J140" s="138">
        <f t="shared" si="59"/>
        <v>2000</v>
      </c>
      <c r="K140" s="139">
        <f t="shared" ref="K140" si="60">J140/I140</f>
        <v>100</v>
      </c>
      <c r="L140" s="137">
        <f t="shared" ref="L140:M140" si="61">AVERAGE(L124:L139)</f>
        <v>20</v>
      </c>
      <c r="M140" s="138">
        <f t="shared" si="61"/>
        <v>1762.4135262672462</v>
      </c>
      <c r="N140" s="139">
        <f>M140/L140</f>
        <v>88.12067631336231</v>
      </c>
      <c r="O140" s="140">
        <f>L140-I140</f>
        <v>0</v>
      </c>
      <c r="P140" s="141">
        <f>N140-K140</f>
        <v>-11.87932368663769</v>
      </c>
      <c r="Q140" s="142">
        <f>N140/K140</f>
        <v>0.88120676313362312</v>
      </c>
      <c r="R140" s="274"/>
      <c r="S140" s="143">
        <f>S124</f>
        <v>0.70861111111111108</v>
      </c>
      <c r="T140" s="144">
        <f>INDEX(T124:T139,COUNTA(T124:T139))</f>
        <v>0.8440509259259259</v>
      </c>
      <c r="U140" s="145"/>
      <c r="V140" s="156"/>
      <c r="W140" s="135"/>
      <c r="X140" s="139"/>
      <c r="Y140" s="261"/>
      <c r="Z140" s="262"/>
      <c r="AA140" s="157">
        <f>M140-J140</f>
        <v>-237.5864737327538</v>
      </c>
      <c r="AB140" s="142">
        <f>M140/J140</f>
        <v>0.88120676313362312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234</v>
      </c>
      <c r="D141" s="271"/>
      <c r="E141" s="158">
        <v>57.3</v>
      </c>
      <c r="F141" s="169">
        <v>4006</v>
      </c>
      <c r="G141" s="159">
        <f t="shared" ref="G141" si="62">E141*F141</f>
        <v>229543.8</v>
      </c>
      <c r="H141" s="160"/>
      <c r="I141" s="161">
        <v>21</v>
      </c>
      <c r="J141" s="162">
        <v>2000</v>
      </c>
      <c r="K141" s="163">
        <f>J141/I141</f>
        <v>95.238095238095241</v>
      </c>
      <c r="L141" s="164">
        <v>21</v>
      </c>
      <c r="M141" s="162">
        <f>F141/V141*60</f>
        <v>1763.4629493763769</v>
      </c>
      <c r="N141" s="163">
        <f>M141/L141</f>
        <v>83.974426160779856</v>
      </c>
      <c r="O141" s="165">
        <f>L141-I141</f>
        <v>0</v>
      </c>
      <c r="P141" s="166">
        <f>N141-K141</f>
        <v>-11.263669077315384</v>
      </c>
      <c r="Q141" s="152">
        <f>N141/K141</f>
        <v>0.88173147468818847</v>
      </c>
      <c r="R141" s="272">
        <f>Q157</f>
        <v>0.88173147468818847</v>
      </c>
      <c r="S141" s="167">
        <v>0.70833333333333337</v>
      </c>
      <c r="T141" s="168">
        <v>0.80298611111111107</v>
      </c>
      <c r="U141" s="169"/>
      <c r="V141" s="170">
        <v>136.2999999999999</v>
      </c>
      <c r="W141" s="87"/>
      <c r="X141" s="88"/>
      <c r="Y141" s="275"/>
      <c r="Z141" s="276"/>
      <c r="AA141" s="109">
        <f>M141-J141</f>
        <v>-236.53705062362314</v>
      </c>
      <c r="AB141" s="152">
        <f>M141/J141</f>
        <v>0.88173147468818847</v>
      </c>
      <c r="AC141" s="352">
        <f>AB157</f>
        <v>0.88173147468818847</v>
      </c>
    </row>
    <row r="142" spans="1:29" ht="15.75" customHeight="1">
      <c r="A142" s="281"/>
      <c r="B142" s="153"/>
      <c r="C142" s="263"/>
      <c r="D142" s="264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3"/>
      <c r="S142" s="1"/>
      <c r="T142" s="2"/>
      <c r="U142" s="104"/>
      <c r="V142" s="105"/>
      <c r="W142" s="106"/>
      <c r="X142" s="107"/>
      <c r="Y142" s="265"/>
      <c r="Z142" s="266"/>
      <c r="AA142" s="111"/>
      <c r="AB142" s="103"/>
      <c r="AC142" s="294"/>
    </row>
    <row r="143" spans="1:29" ht="15.75" customHeight="1">
      <c r="A143" s="281"/>
      <c r="B143" s="153"/>
      <c r="C143" s="263"/>
      <c r="D143" s="264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3"/>
      <c r="S143" s="1"/>
      <c r="T143" s="2"/>
      <c r="U143" s="104"/>
      <c r="V143" s="105"/>
      <c r="W143" s="106"/>
      <c r="X143" s="107"/>
      <c r="Y143" s="265"/>
      <c r="Z143" s="266"/>
      <c r="AA143" s="111"/>
      <c r="AB143" s="103"/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3">AVERAGE(I141:I156)</f>
        <v>21</v>
      </c>
      <c r="J157" s="138">
        <f t="shared" si="63"/>
        <v>2000</v>
      </c>
      <c r="K157" s="139">
        <f t="shared" ref="K157" si="64">J157/I157</f>
        <v>95.238095238095241</v>
      </c>
      <c r="L157" s="137">
        <f t="shared" ref="L157:M157" si="65">AVERAGE(L141:L156)</f>
        <v>21</v>
      </c>
      <c r="M157" s="138">
        <f t="shared" si="65"/>
        <v>1763.4629493763769</v>
      </c>
      <c r="N157" s="139">
        <f>M157/L157</f>
        <v>83.974426160779856</v>
      </c>
      <c r="O157" s="140">
        <f>L157-I157</f>
        <v>0</v>
      </c>
      <c r="P157" s="141">
        <f>N157-K157</f>
        <v>-11.263669077315384</v>
      </c>
      <c r="Q157" s="142">
        <f>N157/K157</f>
        <v>0.88173147468818847</v>
      </c>
      <c r="R157" s="274"/>
      <c r="S157" s="143">
        <f>S141</f>
        <v>0.70833333333333337</v>
      </c>
      <c r="T157" s="144">
        <f>INDEX(T141:T156,COUNTA(T141:T156))</f>
        <v>0.80298611111111107</v>
      </c>
      <c r="U157" s="145"/>
      <c r="V157" s="156"/>
      <c r="W157" s="188"/>
      <c r="X157" s="189"/>
      <c r="Y157" s="261"/>
      <c r="Z157" s="262"/>
      <c r="AA157" s="157">
        <f>M157-J157</f>
        <v>-236.53705062362314</v>
      </c>
      <c r="AB157" s="142">
        <f>M157/J157</f>
        <v>0.88173147468818847</v>
      </c>
      <c r="AC157" s="295"/>
    </row>
    <row r="158" spans="1:29" ht="15.75" customHeight="1">
      <c r="A158" s="267" t="s">
        <v>235</v>
      </c>
      <c r="B158" s="183" t="s">
        <v>161</v>
      </c>
      <c r="C158" s="270" t="s">
        <v>192</v>
      </c>
      <c r="D158" s="271"/>
      <c r="E158" s="158">
        <v>56.79</v>
      </c>
      <c r="F158" s="87">
        <v>2489</v>
      </c>
      <c r="G158" s="159">
        <f t="shared" ref="G158:G159" si="66">E158*F158</f>
        <v>141350.31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1762.8172339169764</v>
      </c>
      <c r="N158" s="163">
        <f>M158/L158</f>
        <v>76.644227561607664</v>
      </c>
      <c r="O158" s="165">
        <f>L158-I158</f>
        <v>0</v>
      </c>
      <c r="P158" s="166">
        <f>N158-K158</f>
        <v>-10.312294177522773</v>
      </c>
      <c r="Q158" s="152">
        <f>N158/K158</f>
        <v>0.88140861695848816</v>
      </c>
      <c r="R158" s="272">
        <f>Q174</f>
        <v>0.8820836188240716</v>
      </c>
      <c r="S158" s="167">
        <v>0.70853009259259259</v>
      </c>
      <c r="T158" s="168">
        <v>0.76736111111111116</v>
      </c>
      <c r="U158" s="169"/>
      <c r="V158" s="170">
        <v>84.716666666666754</v>
      </c>
      <c r="W158" s="168"/>
      <c r="X158" s="171"/>
      <c r="Y158" s="275"/>
      <c r="Z158" s="276"/>
      <c r="AA158" s="109">
        <f>M158-J158</f>
        <v>-237.18276608302358</v>
      </c>
      <c r="AB158" s="152">
        <f>M158/J158</f>
        <v>0.88140861695848816</v>
      </c>
      <c r="AC158" s="277">
        <f>AB174</f>
        <v>0.88208361882407171</v>
      </c>
    </row>
    <row r="159" spans="1:29" ht="15.75" customHeight="1">
      <c r="A159" s="268"/>
      <c r="B159" s="153" t="s">
        <v>161</v>
      </c>
      <c r="C159" s="263" t="s">
        <v>190</v>
      </c>
      <c r="D159" s="264"/>
      <c r="E159" s="93">
        <v>47.6</v>
      </c>
      <c r="F159" s="94">
        <v>2560</v>
      </c>
      <c r="G159" s="95">
        <f t="shared" si="66"/>
        <v>121856</v>
      </c>
      <c r="H159" s="96"/>
      <c r="I159" s="97">
        <v>23</v>
      </c>
      <c r="J159" s="98">
        <v>2000</v>
      </c>
      <c r="K159" s="99">
        <f t="shared" ref="K159" si="67">J159/I159</f>
        <v>86.956521739130437</v>
      </c>
      <c r="L159" s="100">
        <v>23</v>
      </c>
      <c r="M159" s="98">
        <f>F159/V159*60</f>
        <v>1765.51724137931</v>
      </c>
      <c r="N159" s="99">
        <f>M159/L159</f>
        <v>76.761619190404787</v>
      </c>
      <c r="O159" s="101">
        <f>L159-I159</f>
        <v>0</v>
      </c>
      <c r="P159" s="102">
        <f>N159-K159</f>
        <v>-10.194902548725651</v>
      </c>
      <c r="Q159" s="103">
        <f>N159/K159</f>
        <v>0.88275862068965505</v>
      </c>
      <c r="R159" s="273"/>
      <c r="S159" s="1">
        <v>0.77152777777777781</v>
      </c>
      <c r="T159" s="2">
        <v>0.83194444444444449</v>
      </c>
      <c r="U159" s="104">
        <v>5.9999999999999787</v>
      </c>
      <c r="V159" s="105">
        <v>87.000000000000014</v>
      </c>
      <c r="W159" s="106"/>
      <c r="X159" s="107"/>
      <c r="Y159" s="265"/>
      <c r="Z159" s="266"/>
      <c r="AA159" s="111">
        <f>M159-J159</f>
        <v>-234.48275862068999</v>
      </c>
      <c r="AB159" s="103">
        <f>M159/J159</f>
        <v>0.88275862068965505</v>
      </c>
      <c r="AC159" s="278"/>
    </row>
    <row r="160" spans="1:29" ht="15.75" customHeight="1">
      <c r="A160" s="268"/>
      <c r="B160" s="153"/>
      <c r="C160" s="263"/>
      <c r="D160" s="264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3"/>
      <c r="S160" s="1"/>
      <c r="T160" s="2"/>
      <c r="U160" s="104"/>
      <c r="V160" s="105"/>
      <c r="W160" s="106"/>
      <c r="X160" s="107"/>
      <c r="Y160" s="265"/>
      <c r="Z160" s="266"/>
      <c r="AA160" s="111"/>
      <c r="AB160" s="103"/>
      <c r="AC160" s="278"/>
    </row>
    <row r="161" spans="1:29" ht="15.75" customHeight="1">
      <c r="A161" s="268"/>
      <c r="B161" s="153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153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153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153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17"/>
      <c r="T164" s="118"/>
      <c r="U164" s="104"/>
      <c r="V164" s="105"/>
      <c r="W164" s="118"/>
      <c r="X164" s="190"/>
      <c r="Y164" s="265"/>
      <c r="Z164" s="266"/>
      <c r="AA164" s="111"/>
      <c r="AB164" s="103"/>
      <c r="AC164" s="278"/>
    </row>
    <row r="165" spans="1:29" ht="15.75" customHeight="1">
      <c r="A165" s="268"/>
      <c r="B165" s="153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17"/>
      <c r="T165" s="118"/>
      <c r="U165" s="104"/>
      <c r="V165" s="105"/>
      <c r="W165" s="118"/>
      <c r="X165" s="190"/>
      <c r="Y165" s="265"/>
      <c r="Z165" s="266"/>
      <c r="AA165" s="111"/>
      <c r="AB165" s="103"/>
      <c r="AC165" s="278"/>
    </row>
    <row r="166" spans="1:29" ht="15.75" customHeight="1">
      <c r="A166" s="268"/>
      <c r="B166" s="153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17"/>
      <c r="T166" s="118"/>
      <c r="U166" s="104"/>
      <c r="V166" s="105"/>
      <c r="W166" s="118"/>
      <c r="X166" s="190"/>
      <c r="Y166" s="265"/>
      <c r="Z166" s="266"/>
      <c r="AA166" s="111"/>
      <c r="AB166" s="103"/>
      <c r="AC166" s="278"/>
    </row>
    <row r="167" spans="1:29" ht="15.75" customHeight="1">
      <c r="A167" s="268"/>
      <c r="B167" s="153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17"/>
      <c r="T167" s="118"/>
      <c r="U167" s="104"/>
      <c r="V167" s="105"/>
      <c r="W167" s="118"/>
      <c r="X167" s="190"/>
      <c r="Y167" s="265"/>
      <c r="Z167" s="266"/>
      <c r="AA167" s="111"/>
      <c r="AB167" s="103"/>
      <c r="AC167" s="278"/>
    </row>
    <row r="168" spans="1:29" ht="15.75" customHeight="1">
      <c r="A168" s="268"/>
      <c r="B168" s="153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17"/>
      <c r="T168" s="118"/>
      <c r="U168" s="104"/>
      <c r="V168" s="105"/>
      <c r="W168" s="118"/>
      <c r="X168" s="190"/>
      <c r="Y168" s="265"/>
      <c r="Z168" s="266"/>
      <c r="AA168" s="111"/>
      <c r="AB168" s="103"/>
      <c r="AC168" s="278"/>
    </row>
    <row r="169" spans="1:29" ht="15.75" customHeight="1">
      <c r="A169" s="268"/>
      <c r="B169" s="153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17"/>
      <c r="T169" s="118"/>
      <c r="U169" s="104"/>
      <c r="V169" s="105"/>
      <c r="W169" s="118"/>
      <c r="X169" s="190"/>
      <c r="Y169" s="265"/>
      <c r="Z169" s="266"/>
      <c r="AA169" s="111"/>
      <c r="AB169" s="103"/>
      <c r="AC169" s="278"/>
    </row>
    <row r="170" spans="1:29" ht="15.75" customHeight="1">
      <c r="A170" s="268"/>
      <c r="B170" s="153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17"/>
      <c r="T170" s="118"/>
      <c r="U170" s="104"/>
      <c r="V170" s="105"/>
      <c r="W170" s="118"/>
      <c r="X170" s="190"/>
      <c r="Y170" s="265"/>
      <c r="Z170" s="266"/>
      <c r="AA170" s="111"/>
      <c r="AB170" s="103"/>
      <c r="AC170" s="278"/>
    </row>
    <row r="171" spans="1:29" ht="15.75" customHeight="1">
      <c r="A171" s="268"/>
      <c r="B171" s="153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17"/>
      <c r="T171" s="118"/>
      <c r="U171" s="104"/>
      <c r="V171" s="105"/>
      <c r="W171" s="118"/>
      <c r="X171" s="190"/>
      <c r="Y171" s="265"/>
      <c r="Z171" s="266"/>
      <c r="AA171" s="111"/>
      <c r="AB171" s="103"/>
      <c r="AC171" s="278"/>
    </row>
    <row r="172" spans="1:29" ht="15.75" customHeight="1">
      <c r="A172" s="268"/>
      <c r="B172" s="153"/>
      <c r="C172" s="263"/>
      <c r="D172" s="264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17"/>
      <c r="T172" s="118"/>
      <c r="U172" s="104"/>
      <c r="V172" s="105"/>
      <c r="W172" s="118"/>
      <c r="X172" s="190"/>
      <c r="Y172" s="265"/>
      <c r="Z172" s="266"/>
      <c r="AA172" s="111"/>
      <c r="AB172" s="103"/>
      <c r="AC172" s="278"/>
    </row>
    <row r="173" spans="1:29" ht="15.75" customHeight="1">
      <c r="A173" s="268"/>
      <c r="B173" s="153"/>
      <c r="C173" s="263"/>
      <c r="D173" s="264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135"/>
      <c r="G174" s="136"/>
      <c r="H174" s="91"/>
      <c r="I174" s="137">
        <f t="shared" ref="I174:J174" si="68">AVERAGE(I158:I173)</f>
        <v>23</v>
      </c>
      <c r="J174" s="138">
        <f t="shared" si="68"/>
        <v>2000</v>
      </c>
      <c r="K174" s="139">
        <f t="shared" ref="K174" si="69">J174/I174</f>
        <v>86.956521739130437</v>
      </c>
      <c r="L174" s="137">
        <f t="shared" ref="L174:M174" si="70">AVERAGE(L158:L173)</f>
        <v>23</v>
      </c>
      <c r="M174" s="138">
        <f t="shared" si="70"/>
        <v>1764.1672376481433</v>
      </c>
      <c r="N174" s="139">
        <f>M174/L174</f>
        <v>76.702923376006225</v>
      </c>
      <c r="O174" s="140">
        <f>L174-I174</f>
        <v>0</v>
      </c>
      <c r="P174" s="141">
        <f>N174-K174</f>
        <v>-10.253598363124212</v>
      </c>
      <c r="Q174" s="142">
        <f>N174/K174</f>
        <v>0.8820836188240716</v>
      </c>
      <c r="R174" s="274"/>
      <c r="S174" s="143">
        <f>S158</f>
        <v>0.70853009259259259</v>
      </c>
      <c r="T174" s="144">
        <f>INDEX(T158:T173,COUNTA(T158:T173))</f>
        <v>0.83194444444444449</v>
      </c>
      <c r="U174" s="145"/>
      <c r="V174" s="156"/>
      <c r="W174" s="135"/>
      <c r="X174" s="139"/>
      <c r="Y174" s="261"/>
      <c r="Z174" s="262"/>
      <c r="AA174" s="157">
        <f>M174-J174</f>
        <v>-235.83276235185667</v>
      </c>
      <c r="AB174" s="142">
        <f>M174/J174</f>
        <v>0.88208361882407171</v>
      </c>
      <c r="AC174" s="279"/>
    </row>
    <row r="176" spans="1:29">
      <c r="Y176" s="259" t="s">
        <v>142</v>
      </c>
      <c r="Z176" s="259"/>
    </row>
    <row r="177" spans="25:26">
      <c r="Y177" s="259" t="s">
        <v>143</v>
      </c>
      <c r="Z177" s="259"/>
    </row>
    <row r="178" spans="25:26">
      <c r="Y178" s="259" t="s">
        <v>144</v>
      </c>
      <c r="Z178" s="259"/>
    </row>
    <row r="179" spans="25:26">
      <c r="Y179" s="259" t="s">
        <v>145</v>
      </c>
      <c r="Z179" s="259"/>
    </row>
    <row r="180" spans="25:26">
      <c r="Y180" s="259" t="s">
        <v>146</v>
      </c>
      <c r="Z180" s="259"/>
    </row>
    <row r="181" spans="25:26">
      <c r="Y181" s="259" t="s">
        <v>147</v>
      </c>
      <c r="Z181" s="259"/>
    </row>
    <row r="182" spans="25:26">
      <c r="Y182" s="259" t="s">
        <v>148</v>
      </c>
      <c r="Z182" s="259"/>
    </row>
    <row r="183" spans="25:26">
      <c r="Y183" s="259" t="s">
        <v>149</v>
      </c>
      <c r="Z183" s="259"/>
    </row>
    <row r="184" spans="25:26">
      <c r="Y184" s="259" t="s">
        <v>150</v>
      </c>
      <c r="Z184" s="259"/>
    </row>
    <row r="185" spans="25:26">
      <c r="Y185" s="259" t="s">
        <v>151</v>
      </c>
      <c r="Z185" s="259"/>
    </row>
    <row r="186" spans="25:26">
      <c r="Y186" s="259" t="s">
        <v>152</v>
      </c>
      <c r="Z186" s="259"/>
    </row>
    <row r="187" spans="25:26">
      <c r="Y187" s="259" t="s">
        <v>153</v>
      </c>
      <c r="Z187" s="259"/>
    </row>
    <row r="188" spans="25:26">
      <c r="Y188" s="259" t="s">
        <v>154</v>
      </c>
      <c r="Z188" s="25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344" priority="3" operator="greaterThan">
      <formula>0</formula>
    </cfRule>
  </conditionalFormatting>
  <conditionalFormatting sqref="P5:P174 AA5:AA174">
    <cfRule type="cellIs" dxfId="343" priority="6" operator="lessThan">
      <formula>0</formula>
    </cfRule>
  </conditionalFormatting>
  <conditionalFormatting sqref="Q5:Q174 AB5:AB174">
    <cfRule type="cellIs" dxfId="342" priority="4" operator="greaterThan">
      <formula>1</formula>
    </cfRule>
    <cfRule type="cellIs" dxfId="341" priority="5" operator="lessThan">
      <formula>0.8</formula>
    </cfRule>
  </conditionalFormatting>
  <conditionalFormatting sqref="R5:R174 AC124:AC141">
    <cfRule type="cellIs" dxfId="340" priority="7" operator="lessThan">
      <formula>0.8</formula>
    </cfRule>
  </conditionalFormatting>
  <conditionalFormatting sqref="AC5:AC22 AC56:AC91">
    <cfRule type="cellIs" dxfId="339" priority="9" operator="lessThan">
      <formula>0.8</formula>
    </cfRule>
  </conditionalFormatting>
  <conditionalFormatting sqref="AC39">
    <cfRule type="cellIs" dxfId="338" priority="12" operator="lessThan">
      <formula>0.8</formula>
    </cfRule>
  </conditionalFormatting>
  <conditionalFormatting sqref="AC54">
    <cfRule type="cellIs" dxfId="337" priority="11" operator="lessThan">
      <formula>0.8</formula>
    </cfRule>
  </conditionalFormatting>
  <conditionalFormatting sqref="AC97:AC105">
    <cfRule type="cellIs" dxfId="336" priority="10" operator="lessThan">
      <formula>0.8</formula>
    </cfRule>
  </conditionalFormatting>
  <conditionalFormatting sqref="AC107:AC112">
    <cfRule type="cellIs" dxfId="335" priority="8" operator="lessThan">
      <formula>0.8</formula>
    </cfRule>
  </conditionalFormatting>
  <conditionalFormatting sqref="AC156">
    <cfRule type="cellIs" dxfId="334" priority="2" operator="lessThan">
      <formula>0.8</formula>
    </cfRule>
  </conditionalFormatting>
  <conditionalFormatting sqref="AC158:AC174">
    <cfRule type="cellIs" dxfId="333" priority="1" operator="lessThan">
      <formula>0.8</formula>
    </cfRule>
  </conditionalFormatting>
  <dataValidations count="1">
    <dataValidation type="list" allowBlank="1" showInputMessage="1" showErrorMessage="1" sqref="Y5:Z174" xr:uid="{FC498468-5B5C-4BDA-B6CB-9999E6C7EEE2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52D6-8023-4FA1-A618-17A4D95A5B46}">
  <sheetPr>
    <tabColor theme="8" tint="0.59999389629810485"/>
  </sheetPr>
  <dimension ref="B1:AR36"/>
  <sheetViews>
    <sheetView zoomScale="70" zoomScaleNormal="70" workbookViewId="0">
      <selection activeCell="M41" sqref="M41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245</v>
      </c>
      <c r="D3" s="249"/>
      <c r="E3" s="7" t="s">
        <v>2</v>
      </c>
      <c r="F3" s="250">
        <f>'1013(18度C)'!D1+'1013(4度C)'!D1</f>
        <v>241917</v>
      </c>
      <c r="G3" s="251"/>
      <c r="H3" s="7" t="s">
        <v>3</v>
      </c>
      <c r="I3" s="252">
        <f>'1013(18度C)'!F1+'1013(4度C)'!F1</f>
        <v>7653574.3300000001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443.91559595917983</v>
      </c>
      <c r="F6" s="227" t="e">
        <f>AVERAGE(#REF!,D13:K13)</f>
        <v>#REF!</v>
      </c>
      <c r="G6" s="228">
        <f>AVERAGE(D13:K13)</f>
        <v>193.53676443368357</v>
      </c>
      <c r="H6" s="229"/>
      <c r="I6" s="228">
        <f>AVERAGE(L13:O13)</f>
        <v>94.064872325741888</v>
      </c>
      <c r="J6" s="229"/>
      <c r="K6" s="228">
        <f>AVERAGE(D27:O27)</f>
        <v>630.35889586401083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389.85556646716128</v>
      </c>
      <c r="F7" s="231" t="e">
        <f>AVERAGE(#REF!,D14:K14)</f>
        <v>#REF!</v>
      </c>
      <c r="G7" s="218">
        <f>AVERAGE(D14:K14)</f>
        <v>171.8858352046893</v>
      </c>
      <c r="H7" s="219"/>
      <c r="I7" s="218">
        <f>AVERAGE(L14:O14)</f>
        <v>82.922216853426903</v>
      </c>
      <c r="J7" s="219"/>
      <c r="K7" s="218">
        <f>AVERAGE(D28:O28)</f>
        <v>552.06701387145517</v>
      </c>
      <c r="L7" s="219"/>
      <c r="M7" s="218">
        <f>AVERAGE(P28:X28)</f>
        <v>684.51946311770985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0.87922490698623601</v>
      </c>
      <c r="F8" s="223" t="e">
        <f>AVERAGE(D15:K15,#REF!)</f>
        <v>#REF!</v>
      </c>
      <c r="G8" s="224">
        <f>AVERAGE(D15:K15)</f>
        <v>0.88389440138772835</v>
      </c>
      <c r="H8" s="225"/>
      <c r="I8" s="224">
        <f>AVERAGE(L15:O15)</f>
        <v>0.88156370255056105</v>
      </c>
      <c r="J8" s="225"/>
      <c r="K8" s="224">
        <f>AVERAGE(D29:O29)</f>
        <v>0.87491222302201477</v>
      </c>
      <c r="L8" s="225"/>
      <c r="M8" s="224">
        <f>AVERAGE(P29:X29)</f>
        <v>0.87645955824261768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78.125</v>
      </c>
      <c r="F13" s="24">
        <v>96.153846153846146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>
        <v>100</v>
      </c>
      <c r="N13" s="24">
        <v>95.238095238095241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102.26496714777375</v>
      </c>
      <c r="E14" s="28">
        <v>68.999693257033314</v>
      </c>
      <c r="F14" s="28">
        <v>84.643334107759244</v>
      </c>
      <c r="G14" s="28">
        <v>74.286532003677365</v>
      </c>
      <c r="H14" s="28">
        <v>128.92335943300313</v>
      </c>
      <c r="I14" s="28">
        <v>217.03446221570624</v>
      </c>
      <c r="J14" s="28" t="s">
        <v>36</v>
      </c>
      <c r="K14" s="55">
        <v>527.04849826787199</v>
      </c>
      <c r="L14" s="27" t="s">
        <v>36</v>
      </c>
      <c r="M14" s="67">
        <v>88.104112895532268</v>
      </c>
      <c r="N14" s="28">
        <v>83.96920444824643</v>
      </c>
      <c r="O14" s="29">
        <v>76.693333216502012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0.88809050417803514</v>
      </c>
      <c r="E15" s="32">
        <f t="shared" si="0"/>
        <v>0.8831960736900264</v>
      </c>
      <c r="F15" s="32">
        <f t="shared" si="0"/>
        <v>0.88029067472069622</v>
      </c>
      <c r="G15" s="32">
        <f t="shared" si="0"/>
        <v>0.88215256754366866</v>
      </c>
      <c r="H15" s="32">
        <f t="shared" si="0"/>
        <v>0.88097628945885464</v>
      </c>
      <c r="I15" s="32">
        <f t="shared" si="0"/>
        <v>0.87372971906483998</v>
      </c>
      <c r="J15" s="32" t="s">
        <v>36</v>
      </c>
      <c r="K15" s="56">
        <f t="shared" ref="K15" si="1">K14/K13</f>
        <v>0.89882498105797826</v>
      </c>
      <c r="L15" s="31" t="s">
        <v>36</v>
      </c>
      <c r="M15" s="68">
        <f t="shared" ref="M15:O15" si="2">M14/M13</f>
        <v>0.88104112895532272</v>
      </c>
      <c r="N15" s="32">
        <f t="shared" si="2"/>
        <v>0.88167664670658752</v>
      </c>
      <c r="O15" s="33">
        <f t="shared" si="2"/>
        <v>0.88197333198977312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0.25027777777777777</v>
      </c>
      <c r="F16" s="2">
        <v>0.25006944444444446</v>
      </c>
      <c r="G16" s="2">
        <v>0.25</v>
      </c>
      <c r="H16" s="2">
        <v>0.16671296296296295</v>
      </c>
      <c r="I16" s="2">
        <v>0.16679398148148147</v>
      </c>
      <c r="J16" s="2" t="s">
        <v>36</v>
      </c>
      <c r="K16" s="3">
        <v>0.38749999999999996</v>
      </c>
      <c r="L16" s="1" t="s">
        <v>36</v>
      </c>
      <c r="M16" s="69">
        <v>0.70833333333333337</v>
      </c>
      <c r="N16" s="2">
        <v>0.70833333333333337</v>
      </c>
      <c r="O16" s="4">
        <v>0.70855324074074078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0.55450231481481482</v>
      </c>
      <c r="E17" s="2">
        <v>0.68421296296296297</v>
      </c>
      <c r="F17" s="2">
        <v>0.47783564814814816</v>
      </c>
      <c r="G17" s="2">
        <v>0.62777777777777777</v>
      </c>
      <c r="H17" s="2">
        <v>0.59468750000000004</v>
      </c>
      <c r="I17" s="2">
        <v>0.45493055555555556</v>
      </c>
      <c r="J17" s="2" t="s">
        <v>36</v>
      </c>
      <c r="K17" s="3">
        <v>0.47291666666666665</v>
      </c>
      <c r="L17" s="1" t="s">
        <v>36</v>
      </c>
      <c r="M17" s="69">
        <v>0.84513888888888888</v>
      </c>
      <c r="N17" s="2">
        <v>0.82430555555555551</v>
      </c>
      <c r="O17" s="4">
        <v>0.82995370370370369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</v>
      </c>
      <c r="F18" s="35">
        <v>20.8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>
        <v>20</v>
      </c>
      <c r="N18" s="35">
        <v>21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182.70051190432309</v>
      </c>
      <c r="E28" s="28" t="s">
        <v>36</v>
      </c>
      <c r="F28" s="28" t="s">
        <v>36</v>
      </c>
      <c r="G28" s="28">
        <v>284.81158186076232</v>
      </c>
      <c r="H28" s="28">
        <v>382.64509632652022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732.60284752611165</v>
      </c>
      <c r="N28" s="28">
        <v>994.46590498163732</v>
      </c>
      <c r="O28" s="28">
        <v>735.17614062937662</v>
      </c>
      <c r="P28" s="27">
        <v>245.18182721037545</v>
      </c>
      <c r="Q28" s="28" t="s">
        <v>36</v>
      </c>
      <c r="R28" s="28" t="s">
        <v>36</v>
      </c>
      <c r="S28" s="28" t="s">
        <v>36</v>
      </c>
      <c r="T28" s="28">
        <v>740.72257424245788</v>
      </c>
      <c r="U28" s="28" t="s">
        <v>36</v>
      </c>
      <c r="V28" s="28">
        <v>675.64323183104818</v>
      </c>
      <c r="W28" s="28">
        <v>853.45394752440666</v>
      </c>
      <c r="X28" s="29">
        <v>907.59573478026118</v>
      </c>
    </row>
    <row r="29" spans="2:44" ht="40.15" customHeight="1">
      <c r="B29" s="206"/>
      <c r="C29" s="30" t="s">
        <v>38</v>
      </c>
      <c r="D29" s="32">
        <f>D28/D27</f>
        <v>0.86275241732597019</v>
      </c>
      <c r="E29" s="32" t="s">
        <v>36</v>
      </c>
      <c r="F29" s="32" t="s">
        <v>36</v>
      </c>
      <c r="G29" s="32">
        <f>G28/G27</f>
        <v>0.87025761124121825</v>
      </c>
      <c r="H29" s="32">
        <f>H28/H27</f>
        <v>0.88302714536889282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0.88800345154680205</v>
      </c>
      <c r="N29" s="32">
        <f>N28/N27</f>
        <v>0.86475296085359765</v>
      </c>
      <c r="O29" s="32">
        <f>O28/O27</f>
        <v>0.88067975179560742</v>
      </c>
      <c r="P29" s="31">
        <f>P28/P27</f>
        <v>0.86835230470341296</v>
      </c>
      <c r="Q29" s="32" t="s">
        <v>36</v>
      </c>
      <c r="R29" s="32" t="s">
        <v>36</v>
      </c>
      <c r="S29" s="32" t="s">
        <v>36</v>
      </c>
      <c r="T29" s="32">
        <f>T28/T27</f>
        <v>0.88181258838387844</v>
      </c>
      <c r="U29" s="32" t="s">
        <v>36</v>
      </c>
      <c r="V29" s="32">
        <f>V28/V27</f>
        <v>0.88720828422258846</v>
      </c>
      <c r="W29" s="32">
        <f>W28/W27</f>
        <v>0.88054772363629252</v>
      </c>
      <c r="X29" s="33">
        <f>X28/X27</f>
        <v>0.86437689026691544</v>
      </c>
    </row>
    <row r="30" spans="2:44" ht="17.25" customHeight="1">
      <c r="B30" s="207" t="s">
        <v>39</v>
      </c>
      <c r="C30" s="15" t="s">
        <v>40</v>
      </c>
      <c r="D30" s="2">
        <v>0.39755787037037038</v>
      </c>
      <c r="E30" s="2" t="s">
        <v>36</v>
      </c>
      <c r="F30" s="2" t="s">
        <v>36</v>
      </c>
      <c r="G30" s="2">
        <v>0.2308449074074074</v>
      </c>
      <c r="H30" s="2">
        <v>0.25010416666666668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0.1668287037037037</v>
      </c>
      <c r="N30" s="2">
        <v>0.16700231481481481</v>
      </c>
      <c r="O30" s="2">
        <v>0.16666666666666666</v>
      </c>
      <c r="P30" s="1">
        <v>0.70844907407407409</v>
      </c>
      <c r="Q30" s="2" t="s">
        <v>36</v>
      </c>
      <c r="R30" s="2" t="s">
        <v>36</v>
      </c>
      <c r="S30" s="2" t="s">
        <v>36</v>
      </c>
      <c r="T30" s="2">
        <v>0.70859953703703704</v>
      </c>
      <c r="U30" s="2" t="s">
        <v>36</v>
      </c>
      <c r="V30" s="2">
        <v>0.70833333333333337</v>
      </c>
      <c r="W30" s="2">
        <v>0.70848379629629632</v>
      </c>
      <c r="X30" s="4">
        <v>0.70853009259259259</v>
      </c>
    </row>
    <row r="31" spans="2:44" ht="17.25" customHeight="1">
      <c r="B31" s="204"/>
      <c r="C31" s="15" t="s">
        <v>41</v>
      </c>
      <c r="D31" s="2">
        <v>0.47113425925925928</v>
      </c>
      <c r="E31" s="2" t="s">
        <v>36</v>
      </c>
      <c r="F31" s="2" t="s">
        <v>36</v>
      </c>
      <c r="G31" s="2">
        <v>0.25555555555555554</v>
      </c>
      <c r="H31" s="2">
        <v>0.38263888888888886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0.40625</v>
      </c>
      <c r="N31" s="2">
        <v>0.46839120370370368</v>
      </c>
      <c r="O31" s="2">
        <v>0.44041666666666668</v>
      </c>
      <c r="P31" s="1">
        <v>0.82430555555555551</v>
      </c>
      <c r="Q31" s="2" t="s">
        <v>36</v>
      </c>
      <c r="R31" s="2" t="s">
        <v>36</v>
      </c>
      <c r="S31" s="2" t="s">
        <v>36</v>
      </c>
      <c r="T31" s="2">
        <v>0.91144675925925922</v>
      </c>
      <c r="U31" s="2" t="s">
        <v>36</v>
      </c>
      <c r="V31" s="2">
        <v>0.90589120370370368</v>
      </c>
      <c r="W31" s="2">
        <v>1.0638888888888889</v>
      </c>
      <c r="X31" s="4">
        <v>1.0583333333333333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9202-1FFA-4682-AC43-BB486B93F310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134731</v>
      </c>
      <c r="E1" s="77" t="s">
        <v>3</v>
      </c>
      <c r="F1" s="78">
        <f>SUM(G5:G191)</f>
        <v>2622301.2300000004</v>
      </c>
      <c r="G1" s="79" t="s">
        <v>73</v>
      </c>
      <c r="H1" s="80">
        <f>L21+L38+L55+L72+L89+L106+L123+L140+L157+L174+L191</f>
        <v>72.25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45943</v>
      </c>
      <c r="B2" s="326"/>
      <c r="C2" s="82" t="s">
        <v>34</v>
      </c>
      <c r="D2" s="83">
        <f>AVERAGE(N21,N38,N55,N72,N89,N106,N123,N140,N157,N174,N191)</f>
        <v>612.27267261975271</v>
      </c>
      <c r="E2" s="83" t="s">
        <v>80</v>
      </c>
      <c r="F2" s="84">
        <f>F1/D1</f>
        <v>19.463235855148412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2668</v>
      </c>
      <c r="G5" s="95">
        <f t="shared" ref="G5:G6" si="0">E5*F5</f>
        <v>79639.8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3107.343901649951</v>
      </c>
      <c r="N5" s="99">
        <f>M5/L5</f>
        <v>182.78493539117358</v>
      </c>
      <c r="O5" s="101">
        <f>L5-I5</f>
        <v>0</v>
      </c>
      <c r="P5" s="102">
        <f>N5-K5</f>
        <v>-28.979770491179352</v>
      </c>
      <c r="Q5" s="103">
        <f>N5/K5</f>
        <v>0.86315108379165306</v>
      </c>
      <c r="R5" s="273">
        <f>Q21</f>
        <v>0.86275241732597019</v>
      </c>
      <c r="S5" s="1">
        <v>0.39755787037037038</v>
      </c>
      <c r="T5" s="2">
        <v>0.43333333333333335</v>
      </c>
      <c r="U5" s="104">
        <v>7.2833333333333261</v>
      </c>
      <c r="V5" s="105">
        <v>51.516666666666673</v>
      </c>
      <c r="W5" s="106"/>
      <c r="X5" s="107"/>
      <c r="Y5" s="275"/>
      <c r="Z5" s="276"/>
      <c r="AA5" s="109">
        <f>M5-J5</f>
        <v>-492.65609835004898</v>
      </c>
      <c r="AB5" s="110">
        <f>M5/J5</f>
        <v>0.86315108379165306</v>
      </c>
      <c r="AC5" s="292">
        <f>AB21</f>
        <v>0.86275241732597008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2506</v>
      </c>
      <c r="G6" s="95">
        <f t="shared" si="0"/>
        <v>73977.119999999995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3104.4735030970337</v>
      </c>
      <c r="N6" s="99">
        <f>M6/L6</f>
        <v>182.61608841747258</v>
      </c>
      <c r="O6" s="101">
        <f>L6-I6</f>
        <v>0</v>
      </c>
      <c r="P6" s="102">
        <f>N6-K6</f>
        <v>-29.148617464880346</v>
      </c>
      <c r="Q6" s="103">
        <f>N6/K6</f>
        <v>0.8623537508602872</v>
      </c>
      <c r="R6" s="273"/>
      <c r="S6" s="1">
        <v>0.43749999999999994</v>
      </c>
      <c r="T6" s="2">
        <v>0.47113425925925928</v>
      </c>
      <c r="U6" s="104">
        <v>5.9999999999998987</v>
      </c>
      <c r="V6" s="105">
        <v>48.433333333333444</v>
      </c>
      <c r="W6" s="106">
        <v>0.47113425925925928</v>
      </c>
      <c r="X6" s="107">
        <v>0.50972222222222219</v>
      </c>
      <c r="Y6" s="265"/>
      <c r="Z6" s="266"/>
      <c r="AA6" s="111">
        <f>M6-J6</f>
        <v>-495.5264969029663</v>
      </c>
      <c r="AB6" s="112">
        <f>M6/J6</f>
        <v>0.86235375086028709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3105.9087023734924</v>
      </c>
      <c r="N21" s="139">
        <f>M21/L21</f>
        <v>182.70051190432309</v>
      </c>
      <c r="O21" s="140">
        <f>L21-I21</f>
        <v>0</v>
      </c>
      <c r="P21" s="141">
        <f>N21-K21</f>
        <v>-29.064193978029834</v>
      </c>
      <c r="Q21" s="142">
        <f>N21/K21</f>
        <v>0.86275241732597019</v>
      </c>
      <c r="R21" s="274"/>
      <c r="S21" s="143">
        <f>S5</f>
        <v>0.39755787037037038</v>
      </c>
      <c r="T21" s="144">
        <f>INDEX(T5:T20,COUNTA(T5:T20))</f>
        <v>0.47113425925925928</v>
      </c>
      <c r="U21" s="145"/>
      <c r="V21" s="145"/>
      <c r="W21" s="146"/>
      <c r="X21" s="147"/>
      <c r="Y21" s="261"/>
      <c r="Z21" s="262"/>
      <c r="AA21" s="148">
        <f>M21-J21</f>
        <v>-494.09129762650764</v>
      </c>
      <c r="AB21" s="149">
        <f>M21/J21</f>
        <v>0.86275241732597008</v>
      </c>
      <c r="AC21" s="295"/>
    </row>
    <row r="22" spans="1:29" ht="15.75" customHeight="1">
      <c r="A22" s="267" t="s">
        <v>107</v>
      </c>
      <c r="B22" s="92" t="s">
        <v>104</v>
      </c>
      <c r="C22" s="270" t="s">
        <v>108</v>
      </c>
      <c r="D22" s="271"/>
      <c r="E22" s="93">
        <v>25.64</v>
      </c>
      <c r="F22" s="94">
        <v>1858</v>
      </c>
      <c r="G22" s="95">
        <f t="shared" ref="G22" si="5">E22*F22</f>
        <v>47639.12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3132.9274004683857</v>
      </c>
      <c r="N22" s="99">
        <f>M22/L22</f>
        <v>284.81158186076232</v>
      </c>
      <c r="O22" s="101">
        <f>L22-I22</f>
        <v>0</v>
      </c>
      <c r="P22" s="102">
        <f>N22-K22</f>
        <v>-42.461145411964935</v>
      </c>
      <c r="Q22" s="103">
        <f>N22/K22</f>
        <v>0.87025761124121825</v>
      </c>
      <c r="R22" s="272">
        <f>Q38</f>
        <v>0.87025761124121825</v>
      </c>
      <c r="S22" s="1">
        <v>0.2308449074074074</v>
      </c>
      <c r="T22" s="2">
        <v>0.25555555555555554</v>
      </c>
      <c r="U22" s="104">
        <v>6.4166666666666572</v>
      </c>
      <c r="V22" s="105">
        <v>35.583333333333314</v>
      </c>
      <c r="W22" s="106"/>
      <c r="X22" s="151"/>
      <c r="Y22" s="275"/>
      <c r="Z22" s="276"/>
      <c r="AA22" s="109">
        <f>M22-J22</f>
        <v>-467.07259953161429</v>
      </c>
      <c r="AB22" s="152">
        <f>M22/J22</f>
        <v>0.87025761124121825</v>
      </c>
      <c r="AC22" s="277">
        <f>AB38</f>
        <v>0.87025761124121825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3132.9274004683857</v>
      </c>
      <c r="N38" s="139">
        <f>M38/L38</f>
        <v>284.81158186076232</v>
      </c>
      <c r="O38" s="140">
        <f>L38-I38</f>
        <v>0</v>
      </c>
      <c r="P38" s="141">
        <f>N38-K38</f>
        <v>-42.461145411964935</v>
      </c>
      <c r="Q38" s="142">
        <f>N38/K38</f>
        <v>0.87025761124121825</v>
      </c>
      <c r="R38" s="274"/>
      <c r="S38" s="143">
        <f>S22</f>
        <v>0.2308449074074074</v>
      </c>
      <c r="T38" s="144">
        <f>INDEX(T22:T37,COUNTA(T22:T37))</f>
        <v>0.25555555555555554</v>
      </c>
      <c r="U38" s="145"/>
      <c r="V38" s="156"/>
      <c r="W38" s="135"/>
      <c r="X38" s="139"/>
      <c r="Y38" s="261"/>
      <c r="Z38" s="262"/>
      <c r="AA38" s="157">
        <f>M38-J38</f>
        <v>-467.07259953161429</v>
      </c>
      <c r="AB38" s="142">
        <f>M38/J38</f>
        <v>0.87025761124121825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912</v>
      </c>
      <c r="G39" s="159">
        <f t="shared" ref="G39:G41" si="9">E39*F39</f>
        <v>12822.720000000001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2294.3396226415121</v>
      </c>
      <c r="N39" s="163">
        <f>M39/L39</f>
        <v>382.38993710691869</v>
      </c>
      <c r="O39" s="165">
        <f>L39-I39</f>
        <v>0</v>
      </c>
      <c r="P39" s="166">
        <f>N39-K39</f>
        <v>-50.94339622641462</v>
      </c>
      <c r="Q39" s="152">
        <f>N39/K39</f>
        <v>0.88243831640058168</v>
      </c>
      <c r="R39" s="272">
        <f>Q55</f>
        <v>0.88302714536889282</v>
      </c>
      <c r="S39" s="167">
        <v>0.25010416666666668</v>
      </c>
      <c r="T39" s="168">
        <v>0.26666666666666666</v>
      </c>
      <c r="U39" s="169"/>
      <c r="V39" s="170">
        <v>23.849999999999973</v>
      </c>
      <c r="W39" s="168"/>
      <c r="X39" s="171"/>
      <c r="Y39" s="275"/>
      <c r="Z39" s="276"/>
      <c r="AA39" s="109">
        <f>M39-J39</f>
        <v>-305.66037735848795</v>
      </c>
      <c r="AB39" s="152">
        <f>M39/J39</f>
        <v>0.88243831640058157</v>
      </c>
      <c r="AC39" s="277">
        <f>AB55</f>
        <v>0.88302714536889282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2387</v>
      </c>
      <c r="G40" s="95">
        <f t="shared" si="9"/>
        <v>42321.51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2296.41902725815</v>
      </c>
      <c r="N40" s="99">
        <f>M40/L40</f>
        <v>382.73650454302498</v>
      </c>
      <c r="O40" s="101">
        <f>L40-I40</f>
        <v>0</v>
      </c>
      <c r="P40" s="102">
        <f>N40-K40</f>
        <v>-50.596828790308336</v>
      </c>
      <c r="Q40" s="103">
        <f>N40/K40</f>
        <v>0.88323808740698073</v>
      </c>
      <c r="R40" s="273"/>
      <c r="S40" s="1">
        <v>0.27013888888888887</v>
      </c>
      <c r="T40" s="2">
        <v>0.31344907407407407</v>
      </c>
      <c r="U40" s="104">
        <v>4.9999999999999822</v>
      </c>
      <c r="V40" s="105">
        <v>62.366666666666688</v>
      </c>
      <c r="W40" s="106"/>
      <c r="X40" s="113"/>
      <c r="Y40" s="265"/>
      <c r="Z40" s="266"/>
      <c r="AA40" s="111">
        <f>M40-J40</f>
        <v>-303.58097274185002</v>
      </c>
      <c r="AB40" s="103">
        <f>M40/J40</f>
        <v>0.88323808740698073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3548</v>
      </c>
      <c r="G41" s="95">
        <f t="shared" si="9"/>
        <v>51410.520000000004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2296.8530839777022</v>
      </c>
      <c r="N41" s="99">
        <f>M41/L41</f>
        <v>382.80884732961704</v>
      </c>
      <c r="O41" s="101">
        <f>L41-I41</f>
        <v>0</v>
      </c>
      <c r="P41" s="102">
        <f>N41-K41</f>
        <v>-50.524486003716277</v>
      </c>
      <c r="Q41" s="103">
        <f>N41/K41</f>
        <v>0.88340503229911627</v>
      </c>
      <c r="R41" s="273"/>
      <c r="S41" s="1">
        <v>0.31827546296296294</v>
      </c>
      <c r="T41" s="2">
        <v>0.38263888888888886</v>
      </c>
      <c r="U41" s="104">
        <v>6.9499999999999673</v>
      </c>
      <c r="V41" s="105">
        <v>92.683333333333323</v>
      </c>
      <c r="W41" s="106"/>
      <c r="X41" s="113"/>
      <c r="Y41" s="265"/>
      <c r="Z41" s="266"/>
      <c r="AA41" s="111">
        <f>M41-J41</f>
        <v>-303.14691602229777</v>
      </c>
      <c r="AB41" s="103">
        <f>M41/J41</f>
        <v>0.88340503229911627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2295.8705779591214</v>
      </c>
      <c r="N55" s="139">
        <f t="shared" ref="N55:N60" si="14">M55/L55</f>
        <v>382.64509632652022</v>
      </c>
      <c r="O55" s="140">
        <f t="shared" ref="O55:O60" si="15">L55-I55</f>
        <v>0</v>
      </c>
      <c r="P55" s="141">
        <f t="shared" ref="P55:P60" si="16">N55-K55</f>
        <v>-50.688237006813097</v>
      </c>
      <c r="Q55" s="142">
        <f t="shared" ref="Q55:Q60" si="17">N55/K55</f>
        <v>0.88302714536889282</v>
      </c>
      <c r="R55" s="274"/>
      <c r="S55" s="143">
        <f>S39</f>
        <v>0.25010416666666668</v>
      </c>
      <c r="T55" s="144">
        <f>INDEX(T39:T54,COUNTA(T39:T54))</f>
        <v>0.38263888888888886</v>
      </c>
      <c r="U55" s="145"/>
      <c r="V55" s="156"/>
      <c r="W55" s="135"/>
      <c r="X55" s="139"/>
      <c r="Y55" s="261"/>
      <c r="Z55" s="262"/>
      <c r="AA55" s="157">
        <f t="shared" ref="AA55:AA60" si="18">M55-J55</f>
        <v>-304.12942204087858</v>
      </c>
      <c r="AB55" s="142">
        <f t="shared" ref="AB55:AB60" si="19">M55/J55</f>
        <v>0.88302714536889282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913</v>
      </c>
      <c r="G56" s="159">
        <f t="shared" ref="G56:G60" si="20">E56*F56</f>
        <v>19583.849999999999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>F56/V56*60</f>
        <v>2919.0053285968024</v>
      </c>
      <c r="N56" s="163">
        <f t="shared" si="14"/>
        <v>973.00177619893418</v>
      </c>
      <c r="O56" s="165">
        <f t="shared" si="15"/>
        <v>0</v>
      </c>
      <c r="P56" s="166">
        <f t="shared" si="16"/>
        <v>-126.99822380106582</v>
      </c>
      <c r="Q56" s="152">
        <f t="shared" si="17"/>
        <v>0.8845470692717583</v>
      </c>
      <c r="R56" s="272">
        <f>Q72</f>
        <v>0.88800345154680205</v>
      </c>
      <c r="S56" s="167">
        <v>0.1668287037037037</v>
      </c>
      <c r="T56" s="168">
        <v>0.17986111111111111</v>
      </c>
      <c r="U56" s="169"/>
      <c r="V56" s="170">
        <v>18.766666666666669</v>
      </c>
      <c r="W56" s="173"/>
      <c r="X56" s="151"/>
      <c r="Y56" s="275"/>
      <c r="Z56" s="276"/>
      <c r="AA56" s="109">
        <f t="shared" si="18"/>
        <v>-380.99467140319757</v>
      </c>
      <c r="AB56" s="152">
        <f t="shared" si="19"/>
        <v>0.8845470692717583</v>
      </c>
      <c r="AC56" s="277">
        <f>AB72</f>
        <v>0.88800345154680205</v>
      </c>
    </row>
    <row r="57" spans="1:29" ht="15.75" customHeight="1">
      <c r="A57" s="268"/>
      <c r="B57" s="92" t="s">
        <v>111</v>
      </c>
      <c r="C57" s="263" t="s">
        <v>115</v>
      </c>
      <c r="D57" s="264"/>
      <c r="E57" s="93">
        <v>22.28</v>
      </c>
      <c r="F57" s="94">
        <v>1439</v>
      </c>
      <c r="G57" s="95">
        <f t="shared" si="20"/>
        <v>32060.920000000002</v>
      </c>
      <c r="H57" s="96"/>
      <c r="I57" s="97">
        <v>5</v>
      </c>
      <c r="J57" s="98">
        <v>3300</v>
      </c>
      <c r="K57" s="99">
        <f t="shared" ref="K57:K60" si="21">J57/I57</f>
        <v>660</v>
      </c>
      <c r="L57" s="100">
        <v>5</v>
      </c>
      <c r="M57" s="98">
        <f>F57/V57*60</f>
        <v>2923.4762979683978</v>
      </c>
      <c r="N57" s="99">
        <f t="shared" si="14"/>
        <v>584.69525959367957</v>
      </c>
      <c r="O57" s="101">
        <f t="shared" si="15"/>
        <v>0</v>
      </c>
      <c r="P57" s="102">
        <f t="shared" si="16"/>
        <v>-75.304740406320434</v>
      </c>
      <c r="Q57" s="103">
        <f t="shared" si="17"/>
        <v>0.88590190847527206</v>
      </c>
      <c r="R57" s="273"/>
      <c r="S57" s="1">
        <v>0.18435185185185185</v>
      </c>
      <c r="T57" s="2">
        <v>0.2048611111111111</v>
      </c>
      <c r="U57" s="104">
        <v>6.466666666666665</v>
      </c>
      <c r="V57" s="105">
        <v>29.533333333333328</v>
      </c>
      <c r="W57" s="106"/>
      <c r="X57" s="107"/>
      <c r="Y57" s="265"/>
      <c r="Z57" s="266"/>
      <c r="AA57" s="111">
        <f t="shared" si="18"/>
        <v>-376.52370203160217</v>
      </c>
      <c r="AB57" s="103">
        <f t="shared" si="19"/>
        <v>0.88590190847527206</v>
      </c>
      <c r="AC57" s="278"/>
    </row>
    <row r="58" spans="1:29" ht="15.75" customHeight="1">
      <c r="A58" s="268"/>
      <c r="B58" s="92" t="s">
        <v>111</v>
      </c>
      <c r="C58" s="263" t="s">
        <v>116</v>
      </c>
      <c r="D58" s="264"/>
      <c r="E58" s="93">
        <v>17.89</v>
      </c>
      <c r="F58" s="94">
        <v>3540</v>
      </c>
      <c r="G58" s="95">
        <f t="shared" si="20"/>
        <v>63330.6</v>
      </c>
      <c r="H58" s="96"/>
      <c r="I58" s="97">
        <v>4</v>
      </c>
      <c r="J58" s="98">
        <v>3300</v>
      </c>
      <c r="K58" s="99">
        <f t="shared" si="21"/>
        <v>825</v>
      </c>
      <c r="L58" s="100">
        <v>4</v>
      </c>
      <c r="M58" s="98">
        <f>F58/V58*60</f>
        <v>2931.0027598896077</v>
      </c>
      <c r="N58" s="99">
        <f t="shared" si="14"/>
        <v>732.75068997240191</v>
      </c>
      <c r="O58" s="101">
        <f t="shared" si="15"/>
        <v>0</v>
      </c>
      <c r="P58" s="102">
        <f t="shared" si="16"/>
        <v>-92.249310027598085</v>
      </c>
      <c r="Q58" s="103">
        <f t="shared" si="17"/>
        <v>0.88818265451200229</v>
      </c>
      <c r="R58" s="273"/>
      <c r="S58" s="1">
        <v>0.20972222222222225</v>
      </c>
      <c r="T58" s="2">
        <v>0.26004629629629628</v>
      </c>
      <c r="U58" s="104">
        <v>7.0000000000000551</v>
      </c>
      <c r="V58" s="105">
        <v>72.466666666666583</v>
      </c>
      <c r="W58" s="106"/>
      <c r="X58" s="107"/>
      <c r="Y58" s="265"/>
      <c r="Z58" s="266"/>
      <c r="AA58" s="111">
        <f t="shared" si="18"/>
        <v>-368.99724011039234</v>
      </c>
      <c r="AB58" s="103">
        <f t="shared" si="19"/>
        <v>0.88818265451200229</v>
      </c>
      <c r="AC58" s="278"/>
    </row>
    <row r="59" spans="1:29" ht="15.75" customHeight="1">
      <c r="A59" s="268"/>
      <c r="B59" s="92" t="s">
        <v>111</v>
      </c>
      <c r="C59" s="263" t="s">
        <v>211</v>
      </c>
      <c r="D59" s="264"/>
      <c r="E59" s="93">
        <v>21.45</v>
      </c>
      <c r="F59" s="94">
        <v>3895</v>
      </c>
      <c r="G59" s="95">
        <f t="shared" si="20"/>
        <v>83547.75</v>
      </c>
      <c r="H59" s="96"/>
      <c r="I59" s="97">
        <v>4</v>
      </c>
      <c r="J59" s="98">
        <v>3300</v>
      </c>
      <c r="K59" s="99">
        <f t="shared" si="21"/>
        <v>825</v>
      </c>
      <c r="L59" s="100">
        <v>4</v>
      </c>
      <c r="M59" s="98">
        <f>F59/V59*60</f>
        <v>2951.9999999999991</v>
      </c>
      <c r="N59" s="99">
        <f t="shared" si="14"/>
        <v>737.99999999999977</v>
      </c>
      <c r="O59" s="101">
        <f t="shared" si="15"/>
        <v>0</v>
      </c>
      <c r="P59" s="102">
        <f t="shared" si="16"/>
        <v>-87.000000000000227</v>
      </c>
      <c r="Q59" s="103">
        <f t="shared" si="17"/>
        <v>0.89454545454545431</v>
      </c>
      <c r="R59" s="273"/>
      <c r="S59" s="1">
        <v>0.26319444444444445</v>
      </c>
      <c r="T59" s="2">
        <v>0.31817129629629631</v>
      </c>
      <c r="U59" s="104">
        <v>4.5333333333333758</v>
      </c>
      <c r="V59" s="105">
        <v>79.166666666666686</v>
      </c>
      <c r="W59" s="106"/>
      <c r="X59" s="107"/>
      <c r="Y59" s="265"/>
      <c r="Z59" s="266"/>
      <c r="AA59" s="111">
        <f t="shared" si="18"/>
        <v>-348.00000000000091</v>
      </c>
      <c r="AB59" s="103">
        <f t="shared" si="19"/>
        <v>0.89454545454545431</v>
      </c>
      <c r="AC59" s="278"/>
    </row>
    <row r="60" spans="1:29" ht="15.75" customHeight="1">
      <c r="A60" s="268"/>
      <c r="B60" s="92" t="s">
        <v>111</v>
      </c>
      <c r="C60" s="263" t="s">
        <v>117</v>
      </c>
      <c r="D60" s="264"/>
      <c r="E60" s="93">
        <v>16.66</v>
      </c>
      <c r="F60" s="94">
        <v>5932</v>
      </c>
      <c r="G60" s="95">
        <f t="shared" si="20"/>
        <v>98827.12</v>
      </c>
      <c r="H60" s="113"/>
      <c r="I60" s="97">
        <v>4</v>
      </c>
      <c r="J60" s="98">
        <v>3300</v>
      </c>
      <c r="K60" s="99">
        <f t="shared" si="21"/>
        <v>825</v>
      </c>
      <c r="L60" s="114">
        <v>4</v>
      </c>
      <c r="M60" s="98">
        <f>F60/V60*60</f>
        <v>2926.5725640674245</v>
      </c>
      <c r="N60" s="99">
        <f t="shared" si="14"/>
        <v>731.64314101685613</v>
      </c>
      <c r="O60" s="101">
        <f t="shared" si="15"/>
        <v>0</v>
      </c>
      <c r="P60" s="102">
        <f t="shared" si="16"/>
        <v>-93.356858983143866</v>
      </c>
      <c r="Q60" s="103">
        <f t="shared" si="17"/>
        <v>0.88684017092952261</v>
      </c>
      <c r="R60" s="273"/>
      <c r="S60" s="1">
        <v>0.32179398148148147</v>
      </c>
      <c r="T60" s="2">
        <v>0.40625</v>
      </c>
      <c r="U60" s="104">
        <v>5.2166666666666295</v>
      </c>
      <c r="V60" s="105">
        <v>121.61666666666667</v>
      </c>
      <c r="W60" s="106"/>
      <c r="X60" s="107"/>
      <c r="Y60" s="265"/>
      <c r="Z60" s="266"/>
      <c r="AA60" s="111">
        <f t="shared" si="18"/>
        <v>-373.42743593257546</v>
      </c>
      <c r="AB60" s="103">
        <f t="shared" si="19"/>
        <v>0.88684017092952261</v>
      </c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2">AVERAGE(I56:I71)</f>
        <v>4</v>
      </c>
      <c r="J72" s="138">
        <f t="shared" si="22"/>
        <v>3300</v>
      </c>
      <c r="K72" s="139">
        <f t="shared" ref="K72" si="23">J72/I72</f>
        <v>825</v>
      </c>
      <c r="L72" s="137">
        <f t="shared" ref="L72:M72" si="24">AVERAGE(L56:L71)</f>
        <v>4</v>
      </c>
      <c r="M72" s="138">
        <f t="shared" si="24"/>
        <v>2930.4113901044466</v>
      </c>
      <c r="N72" s="139">
        <f>M72/L72</f>
        <v>732.60284752611165</v>
      </c>
      <c r="O72" s="140">
        <f>L72-I72</f>
        <v>0</v>
      </c>
      <c r="P72" s="141">
        <f>N72-K72</f>
        <v>-92.397152473888355</v>
      </c>
      <c r="Q72" s="142">
        <f>N72/K72</f>
        <v>0.88800345154680205</v>
      </c>
      <c r="R72" s="274"/>
      <c r="S72" s="143">
        <f>S56</f>
        <v>0.1668287037037037</v>
      </c>
      <c r="T72" s="144">
        <f>INDEX(T56:T71,COUNTA(T56:T71))</f>
        <v>0.40625</v>
      </c>
      <c r="U72" s="145"/>
      <c r="V72" s="156"/>
      <c r="W72" s="89"/>
      <c r="X72" s="91"/>
      <c r="Y72" s="261"/>
      <c r="Z72" s="262"/>
      <c r="AA72" s="157">
        <f>M72-J72</f>
        <v>-369.58860989555342</v>
      </c>
      <c r="AB72" s="142">
        <f>M72/J72</f>
        <v>0.88800345154680205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2138</v>
      </c>
      <c r="G73" s="159">
        <f t="shared" ref="G73:G76" si="25">E73*F73</f>
        <v>38868.839999999997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3089.8434363709353</v>
      </c>
      <c r="N73" s="163">
        <f>M73/L73</f>
        <v>1029.947812123645</v>
      </c>
      <c r="O73" s="165">
        <f>L73-I73</f>
        <v>0</v>
      </c>
      <c r="P73" s="166">
        <f>N73-K73</f>
        <v>-170.05218787635499</v>
      </c>
      <c r="Q73" s="152">
        <f>N73/K73</f>
        <v>0.85828984343637083</v>
      </c>
      <c r="R73" s="272">
        <f>Q89</f>
        <v>0.86475296085359765</v>
      </c>
      <c r="S73" s="167">
        <v>0.16700231481481481</v>
      </c>
      <c r="T73" s="168">
        <v>0.19583333333333333</v>
      </c>
      <c r="U73" s="169"/>
      <c r="V73" s="170">
        <v>41.516666666666666</v>
      </c>
      <c r="W73" s="173"/>
      <c r="X73" s="151"/>
      <c r="Y73" s="275"/>
      <c r="Z73" s="276"/>
      <c r="AA73" s="109">
        <f>M73-J73</f>
        <v>-510.15656362906475</v>
      </c>
      <c r="AB73" s="152">
        <f>M73/J73</f>
        <v>0.85828984343637094</v>
      </c>
      <c r="AC73" s="277">
        <f>AB89</f>
        <v>0.86475296085359765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2848</v>
      </c>
      <c r="G74" s="95">
        <f t="shared" si="25"/>
        <v>51776.639999999999</v>
      </c>
      <c r="H74" s="96"/>
      <c r="I74" s="97">
        <v>3</v>
      </c>
      <c r="J74" s="98">
        <v>3600</v>
      </c>
      <c r="K74" s="99">
        <f t="shared" ref="K74:K110" si="26">J74/I74</f>
        <v>1200</v>
      </c>
      <c r="L74" s="100">
        <v>3</v>
      </c>
      <c r="M74" s="98">
        <f>F74/V74*60</f>
        <v>3088.1927710843379</v>
      </c>
      <c r="N74" s="99">
        <f>M74/L74</f>
        <v>1029.397590361446</v>
      </c>
      <c r="O74" s="101">
        <f>L74-I74</f>
        <v>0</v>
      </c>
      <c r="P74" s="102">
        <f>N74-K74</f>
        <v>-170.60240963855404</v>
      </c>
      <c r="Q74" s="103">
        <f>N74/K74</f>
        <v>0.85783132530120498</v>
      </c>
      <c r="R74" s="273"/>
      <c r="S74" s="1">
        <v>0.2076388888888889</v>
      </c>
      <c r="T74" s="2">
        <v>0.24606481481481482</v>
      </c>
      <c r="U74" s="104">
        <v>17.000000000000021</v>
      </c>
      <c r="V74" s="105">
        <v>55.333333333333321</v>
      </c>
      <c r="W74" s="106"/>
      <c r="X74" s="107"/>
      <c r="Y74" s="265"/>
      <c r="Z74" s="266"/>
      <c r="AA74" s="111">
        <f>M74-J74</f>
        <v>-511.80722891566211</v>
      </c>
      <c r="AB74" s="103">
        <f>M74/J74</f>
        <v>0.85783132530120498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7399</v>
      </c>
      <c r="G75" s="95">
        <f t="shared" si="25"/>
        <v>105657.72</v>
      </c>
      <c r="H75" s="96"/>
      <c r="I75" s="97">
        <v>3</v>
      </c>
      <c r="J75" s="98">
        <v>3600</v>
      </c>
      <c r="K75" s="99">
        <f t="shared" si="26"/>
        <v>1200</v>
      </c>
      <c r="L75" s="100">
        <v>3</v>
      </c>
      <c r="M75" s="98">
        <f>F75/V75*60</f>
        <v>3095.4561301568856</v>
      </c>
      <c r="N75" s="99">
        <f>M75/L75</f>
        <v>1031.8187100522953</v>
      </c>
      <c r="O75" s="101">
        <f>L75-I75</f>
        <v>0</v>
      </c>
      <c r="P75" s="102">
        <f>N75-K75</f>
        <v>-168.18128994770473</v>
      </c>
      <c r="Q75" s="103">
        <f>N75/K75</f>
        <v>0.85984892504357935</v>
      </c>
      <c r="R75" s="273"/>
      <c r="S75" s="1">
        <v>0.25763888888888892</v>
      </c>
      <c r="T75" s="2">
        <v>0.35723379629629631</v>
      </c>
      <c r="U75" s="104">
        <v>16.6666666666667</v>
      </c>
      <c r="V75" s="105">
        <v>143.41666666666666</v>
      </c>
      <c r="W75" s="106"/>
      <c r="X75" s="107"/>
      <c r="Y75" s="265"/>
      <c r="Z75" s="266"/>
      <c r="AA75" s="111">
        <f>M75-J75</f>
        <v>-504.54386984311441</v>
      </c>
      <c r="AB75" s="103">
        <f>M75/J75</f>
        <v>0.85984892504357935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6450</v>
      </c>
      <c r="G76" s="95">
        <f t="shared" si="25"/>
        <v>90493.5</v>
      </c>
      <c r="H76" s="96"/>
      <c r="I76" s="97">
        <v>3</v>
      </c>
      <c r="J76" s="98">
        <v>3000</v>
      </c>
      <c r="K76" s="99">
        <f t="shared" si="26"/>
        <v>1000</v>
      </c>
      <c r="L76" s="100">
        <v>3</v>
      </c>
      <c r="M76" s="98">
        <f>F76/V76*60</f>
        <v>2660.0985221674891</v>
      </c>
      <c r="N76" s="99">
        <f>M76/L76</f>
        <v>886.69950738916305</v>
      </c>
      <c r="O76" s="101">
        <f>L76-I76</f>
        <v>0</v>
      </c>
      <c r="P76" s="102">
        <f>N76-K76</f>
        <v>-113.30049261083695</v>
      </c>
      <c r="Q76" s="103">
        <f>N76/K76</f>
        <v>0.88669950738916303</v>
      </c>
      <c r="R76" s="273"/>
      <c r="S76" s="1">
        <v>0.36736111111111114</v>
      </c>
      <c r="T76" s="2">
        <v>0.46839120370370368</v>
      </c>
      <c r="U76" s="104">
        <v>14.583333333333348</v>
      </c>
      <c r="V76" s="105">
        <v>145.48333333333326</v>
      </c>
      <c r="W76" s="106"/>
      <c r="X76" s="107"/>
      <c r="Y76" s="265"/>
      <c r="Z76" s="266"/>
      <c r="AA76" s="111">
        <f>M76-J76</f>
        <v>-339.90147783251086</v>
      </c>
      <c r="AB76" s="103">
        <f>M76/J76</f>
        <v>0.88669950738916303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7">AVERAGE(I73:I88)</f>
        <v>3</v>
      </c>
      <c r="J89" s="138">
        <f t="shared" si="27"/>
        <v>3450</v>
      </c>
      <c r="K89" s="139">
        <f t="shared" ref="K89" si="28">J89/I89</f>
        <v>1150</v>
      </c>
      <c r="L89" s="137">
        <f t="shared" ref="L89:M89" si="29">AVERAGE(L73:L88)</f>
        <v>3</v>
      </c>
      <c r="M89" s="138">
        <f t="shared" si="29"/>
        <v>2983.397714944912</v>
      </c>
      <c r="N89" s="139">
        <f t="shared" ref="N89:N95" si="30">M89/L89</f>
        <v>994.46590498163732</v>
      </c>
      <c r="O89" s="140">
        <f t="shared" ref="O89:O95" si="31">L89-I89</f>
        <v>0</v>
      </c>
      <c r="P89" s="141">
        <f t="shared" ref="P89:P95" si="32">N89-K89</f>
        <v>-155.53409501836268</v>
      </c>
      <c r="Q89" s="142">
        <f t="shared" ref="Q89:Q95" si="33">N89/K89</f>
        <v>0.86475296085359765</v>
      </c>
      <c r="R89" s="274"/>
      <c r="S89" s="143">
        <f>S73</f>
        <v>0.16700231481481481</v>
      </c>
      <c r="T89" s="144">
        <f>INDEX(T73:T88,COUNTA(T73:T88))</f>
        <v>0.46839120370370368</v>
      </c>
      <c r="U89" s="145"/>
      <c r="V89" s="156"/>
      <c r="W89" s="89"/>
      <c r="X89" s="91"/>
      <c r="Y89" s="261"/>
      <c r="Z89" s="262"/>
      <c r="AA89" s="157">
        <f t="shared" ref="AA89:AA95" si="34">M89-J89</f>
        <v>-466.60228505508803</v>
      </c>
      <c r="AB89" s="142">
        <f t="shared" ref="AB89:AB95" si="35">M89/J89</f>
        <v>0.86475296085359765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2280</v>
      </c>
      <c r="G90" s="159">
        <f t="shared" ref="G90:G95" si="36">E90*F90</f>
        <v>57068.4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7">F90/V90*60</f>
        <v>2882.0224719101116</v>
      </c>
      <c r="N90" s="163">
        <f t="shared" si="30"/>
        <v>720.50561797752789</v>
      </c>
      <c r="O90" s="165">
        <f t="shared" si="31"/>
        <v>0</v>
      </c>
      <c r="P90" s="166">
        <f t="shared" si="32"/>
        <v>-104.49438202247211</v>
      </c>
      <c r="Q90" s="152">
        <f t="shared" si="33"/>
        <v>0.87334014300306406</v>
      </c>
      <c r="R90" s="272">
        <f>Q106</f>
        <v>0.88067975179560742</v>
      </c>
      <c r="S90" s="167">
        <v>0.16666666666666666</v>
      </c>
      <c r="T90" s="168">
        <v>0.19962962962962963</v>
      </c>
      <c r="U90" s="169"/>
      <c r="V90" s="170">
        <v>47.466666666666683</v>
      </c>
      <c r="W90" s="168"/>
      <c r="X90" s="171"/>
      <c r="Y90" s="275"/>
      <c r="Z90" s="276"/>
      <c r="AA90" s="109">
        <f t="shared" si="34"/>
        <v>-417.97752808988844</v>
      </c>
      <c r="AB90" s="152">
        <f t="shared" si="35"/>
        <v>0.87334014300306406</v>
      </c>
      <c r="AC90" s="277">
        <f>AB106</f>
        <v>0.88067975179560742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2157</v>
      </c>
      <c r="G91" s="95">
        <f t="shared" si="36"/>
        <v>54895.65</v>
      </c>
      <c r="H91" s="96"/>
      <c r="I91" s="97">
        <v>4</v>
      </c>
      <c r="J91" s="98">
        <v>3300</v>
      </c>
      <c r="K91" s="99">
        <f t="shared" si="26"/>
        <v>825</v>
      </c>
      <c r="L91" s="100">
        <v>4</v>
      </c>
      <c r="M91" s="98">
        <f t="shared" si="37"/>
        <v>2895.3020134228191</v>
      </c>
      <c r="N91" s="99">
        <f t="shared" si="30"/>
        <v>723.82550335570477</v>
      </c>
      <c r="O91" s="101">
        <f t="shared" si="31"/>
        <v>0</v>
      </c>
      <c r="P91" s="102">
        <f t="shared" si="32"/>
        <v>-101.17449664429523</v>
      </c>
      <c r="Q91" s="103">
        <f t="shared" si="33"/>
        <v>0.87736424649176337</v>
      </c>
      <c r="R91" s="273"/>
      <c r="S91" s="1">
        <v>0.21201388888888889</v>
      </c>
      <c r="T91" s="2">
        <v>0.24305555555555555</v>
      </c>
      <c r="U91" s="104">
        <v>17.833333333333336</v>
      </c>
      <c r="V91" s="105">
        <v>44.699999999999996</v>
      </c>
      <c r="W91" s="106"/>
      <c r="X91" s="113"/>
      <c r="Y91" s="265"/>
      <c r="Z91" s="266"/>
      <c r="AA91" s="111">
        <f t="shared" si="34"/>
        <v>-404.69798657718093</v>
      </c>
      <c r="AB91" s="103">
        <f t="shared" si="35"/>
        <v>0.87736424649176337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816</v>
      </c>
      <c r="G92" s="95">
        <f t="shared" si="36"/>
        <v>21811.68</v>
      </c>
      <c r="H92" s="96"/>
      <c r="I92" s="97">
        <v>4</v>
      </c>
      <c r="J92" s="98">
        <v>3300</v>
      </c>
      <c r="K92" s="99">
        <f t="shared" si="26"/>
        <v>825</v>
      </c>
      <c r="L92" s="100">
        <v>4</v>
      </c>
      <c r="M92" s="98">
        <f t="shared" si="37"/>
        <v>2897.0414201183421</v>
      </c>
      <c r="N92" s="99">
        <f t="shared" si="30"/>
        <v>724.26035502958553</v>
      </c>
      <c r="O92" s="101">
        <f t="shared" si="31"/>
        <v>0</v>
      </c>
      <c r="P92" s="102">
        <f t="shared" si="32"/>
        <v>-100.73964497041447</v>
      </c>
      <c r="Q92" s="103">
        <f t="shared" si="33"/>
        <v>0.87789133942980069</v>
      </c>
      <c r="R92" s="273"/>
      <c r="S92" s="1">
        <v>0.25354166666666667</v>
      </c>
      <c r="T92" s="2">
        <v>0.26527777777777778</v>
      </c>
      <c r="U92" s="104">
        <v>15.100000000000001</v>
      </c>
      <c r="V92" s="105">
        <v>16.900000000000006</v>
      </c>
      <c r="W92" s="106"/>
      <c r="X92" s="113"/>
      <c r="Y92" s="265"/>
      <c r="Z92" s="266"/>
      <c r="AA92" s="111">
        <f t="shared" si="34"/>
        <v>-402.9585798816579</v>
      </c>
      <c r="AB92" s="103">
        <f t="shared" si="35"/>
        <v>0.87789133942980069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3018</v>
      </c>
      <c r="G93" s="95">
        <f t="shared" si="36"/>
        <v>90540</v>
      </c>
      <c r="H93" s="96"/>
      <c r="I93" s="97">
        <v>4</v>
      </c>
      <c r="J93" s="98">
        <v>3000</v>
      </c>
      <c r="K93" s="99">
        <f t="shared" si="26"/>
        <v>750</v>
      </c>
      <c r="L93" s="100">
        <v>4</v>
      </c>
      <c r="M93" s="98">
        <f t="shared" si="37"/>
        <v>2669.4840294840287</v>
      </c>
      <c r="N93" s="99">
        <f t="shared" si="30"/>
        <v>667.37100737100718</v>
      </c>
      <c r="O93" s="101">
        <f t="shared" si="31"/>
        <v>0</v>
      </c>
      <c r="P93" s="102">
        <f t="shared" si="32"/>
        <v>-82.628992628992819</v>
      </c>
      <c r="Q93" s="103">
        <f t="shared" si="33"/>
        <v>0.88982800982800958</v>
      </c>
      <c r="R93" s="273"/>
      <c r="S93" s="1">
        <v>0.27650462962962963</v>
      </c>
      <c r="T93" s="2">
        <v>0.32361111111111113</v>
      </c>
      <c r="U93" s="104">
        <v>16.166666666666664</v>
      </c>
      <c r="V93" s="105">
        <v>67.833333333333357</v>
      </c>
      <c r="W93" s="106"/>
      <c r="X93" s="107"/>
      <c r="Y93" s="265"/>
      <c r="Z93" s="266"/>
      <c r="AA93" s="111">
        <f t="shared" si="34"/>
        <v>-330.51597051597128</v>
      </c>
      <c r="AB93" s="103">
        <f t="shared" si="35"/>
        <v>0.88982800982800958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2395</v>
      </c>
      <c r="G94" s="95">
        <f t="shared" si="36"/>
        <v>59443.9</v>
      </c>
      <c r="H94" s="113"/>
      <c r="I94" s="97">
        <v>4</v>
      </c>
      <c r="J94" s="98">
        <v>3300</v>
      </c>
      <c r="K94" s="99">
        <f t="shared" si="26"/>
        <v>825</v>
      </c>
      <c r="L94" s="114">
        <v>4</v>
      </c>
      <c r="M94" s="98">
        <f t="shared" si="37"/>
        <v>2891.3480885311865</v>
      </c>
      <c r="N94" s="99">
        <f t="shared" si="30"/>
        <v>722.83702213279662</v>
      </c>
      <c r="O94" s="101">
        <f t="shared" si="31"/>
        <v>0</v>
      </c>
      <c r="P94" s="102">
        <f t="shared" si="32"/>
        <v>-102.16297786720338</v>
      </c>
      <c r="Q94" s="103">
        <f t="shared" si="33"/>
        <v>0.87616608743369284</v>
      </c>
      <c r="R94" s="273"/>
      <c r="S94" s="1">
        <v>0.33354166666666668</v>
      </c>
      <c r="T94" s="2">
        <v>0.36805555555555558</v>
      </c>
      <c r="U94" s="104">
        <v>14.299999999999997</v>
      </c>
      <c r="V94" s="105">
        <v>49.700000000000017</v>
      </c>
      <c r="W94" s="106"/>
      <c r="X94" s="107"/>
      <c r="Y94" s="265"/>
      <c r="Z94" s="266"/>
      <c r="AA94" s="111">
        <f t="shared" si="34"/>
        <v>-408.65191146881352</v>
      </c>
      <c r="AB94" s="103">
        <f t="shared" si="35"/>
        <v>0.87616608743369284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3886</v>
      </c>
      <c r="G95" s="115">
        <f t="shared" si="36"/>
        <v>116580</v>
      </c>
      <c r="H95" s="116"/>
      <c r="I95" s="97">
        <v>3</v>
      </c>
      <c r="J95" s="98">
        <v>3000</v>
      </c>
      <c r="K95" s="99">
        <f t="shared" si="26"/>
        <v>1000</v>
      </c>
      <c r="L95" s="100">
        <v>3</v>
      </c>
      <c r="M95" s="98">
        <f t="shared" si="37"/>
        <v>2673.8532110091755</v>
      </c>
      <c r="N95" s="99">
        <f t="shared" si="30"/>
        <v>891.28440366972518</v>
      </c>
      <c r="O95" s="101">
        <f t="shared" si="31"/>
        <v>0</v>
      </c>
      <c r="P95" s="102">
        <f t="shared" si="32"/>
        <v>-108.71559633027482</v>
      </c>
      <c r="Q95" s="103">
        <f t="shared" si="33"/>
        <v>0.89128440366972517</v>
      </c>
      <c r="R95" s="273"/>
      <c r="S95" s="1">
        <v>0.37986111111111115</v>
      </c>
      <c r="T95" s="2">
        <v>0.44041666666666668</v>
      </c>
      <c r="U95" s="104">
        <v>17.000000000000021</v>
      </c>
      <c r="V95" s="105">
        <v>87.19999999999996</v>
      </c>
      <c r="W95" s="106"/>
      <c r="X95" s="4"/>
      <c r="Y95" s="265"/>
      <c r="Z95" s="266"/>
      <c r="AA95" s="111">
        <f t="shared" si="34"/>
        <v>-326.14678899082446</v>
      </c>
      <c r="AB95" s="103">
        <f t="shared" si="35"/>
        <v>0.89128440366972517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8">AVERAGE(I90:I105)</f>
        <v>3.8333333333333335</v>
      </c>
      <c r="J106" s="138">
        <f t="shared" si="38"/>
        <v>3200</v>
      </c>
      <c r="K106" s="139">
        <f t="shared" ref="K106" si="39">J106/I106</f>
        <v>834.78260869565213</v>
      </c>
      <c r="L106" s="137">
        <f t="shared" ref="L106:M106" si="40">AVERAGE(L90:L105)</f>
        <v>3.8333333333333335</v>
      </c>
      <c r="M106" s="138">
        <f t="shared" si="40"/>
        <v>2818.1752057459439</v>
      </c>
      <c r="N106" s="139">
        <f>M106/L106</f>
        <v>735.17614062937662</v>
      </c>
      <c r="O106" s="140">
        <f>L106-I106</f>
        <v>0</v>
      </c>
      <c r="P106" s="141">
        <f>N106-K106</f>
        <v>-99.606468066275511</v>
      </c>
      <c r="Q106" s="142">
        <f>N106/K106</f>
        <v>0.88067975179560742</v>
      </c>
      <c r="R106" s="274"/>
      <c r="S106" s="143">
        <f>S90</f>
        <v>0.16666666666666666</v>
      </c>
      <c r="T106" s="144">
        <f>INDEX(T90:T105,COUNTA(T90:T105))</f>
        <v>0.44041666666666668</v>
      </c>
      <c r="U106" s="145"/>
      <c r="V106" s="156"/>
      <c r="W106" s="135"/>
      <c r="X106" s="139"/>
      <c r="Y106" s="261"/>
      <c r="Z106" s="262"/>
      <c r="AA106" s="157">
        <f>M106-J106</f>
        <v>-381.82479425405609</v>
      </c>
      <c r="AB106" s="142">
        <f>M106/J106</f>
        <v>0.88067975179560742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675</v>
      </c>
      <c r="G107" s="159">
        <f t="shared" ref="G107:G110" si="41">E107*F107</f>
        <v>9058.5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3155.8441558441605</v>
      </c>
      <c r="N107" s="163">
        <f>M107/L107</f>
        <v>525.97402597402674</v>
      </c>
      <c r="O107" s="165">
        <f>L107-I107</f>
        <v>0</v>
      </c>
      <c r="P107" s="166">
        <f>N107-K107</f>
        <v>-74.025974025973255</v>
      </c>
      <c r="Q107" s="152">
        <f>N107/K107</f>
        <v>0.87662337662337786</v>
      </c>
      <c r="R107" s="272">
        <f>Q123</f>
        <v>0.86835230470341296</v>
      </c>
      <c r="S107" s="167">
        <v>0.70844907407407409</v>
      </c>
      <c r="T107" s="168">
        <v>0.71736111111111112</v>
      </c>
      <c r="U107" s="169"/>
      <c r="V107" s="170">
        <v>12.833333333333314</v>
      </c>
      <c r="W107" s="168"/>
      <c r="X107" s="171"/>
      <c r="Y107" s="275"/>
      <c r="Z107" s="276"/>
      <c r="AA107" s="109">
        <f>M107-J107</f>
        <v>-444.15584415583953</v>
      </c>
      <c r="AB107" s="152">
        <f>M107/J107</f>
        <v>0.87662337662337786</v>
      </c>
      <c r="AC107" s="277">
        <f>AB123</f>
        <v>0.86835230470341307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2073</v>
      </c>
      <c r="G108" s="95">
        <f t="shared" si="41"/>
        <v>53151.72</v>
      </c>
      <c r="H108" s="96"/>
      <c r="I108" s="97">
        <v>11</v>
      </c>
      <c r="J108" s="98">
        <v>3600</v>
      </c>
      <c r="K108" s="99">
        <f t="shared" si="26"/>
        <v>327.27272727272725</v>
      </c>
      <c r="L108" s="100">
        <v>11</v>
      </c>
      <c r="M108" s="98">
        <f>F108/V108*60</f>
        <v>3132.9974811083143</v>
      </c>
      <c r="N108" s="99">
        <f>M108/L108</f>
        <v>284.81795282802858</v>
      </c>
      <c r="O108" s="101">
        <f>L108-I108</f>
        <v>0</v>
      </c>
      <c r="P108" s="102">
        <f>N108-K108</f>
        <v>-42.454774444698671</v>
      </c>
      <c r="Q108" s="103">
        <f>N108/K108</f>
        <v>0.87027707808564292</v>
      </c>
      <c r="R108" s="273"/>
      <c r="S108" s="1">
        <v>0.72243055555555558</v>
      </c>
      <c r="T108" s="2">
        <v>0.75</v>
      </c>
      <c r="U108" s="104">
        <v>7.300000000000022</v>
      </c>
      <c r="V108" s="105">
        <v>39.699999999999974</v>
      </c>
      <c r="W108" s="106"/>
      <c r="X108" s="113"/>
      <c r="Y108" s="265"/>
      <c r="Z108" s="266"/>
      <c r="AA108" s="111">
        <f>M108-J108</f>
        <v>-467.00251889168567</v>
      </c>
      <c r="AB108" s="103">
        <f>M108/J108</f>
        <v>0.87027707808564292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2391</v>
      </c>
      <c r="G109" s="95">
        <f t="shared" si="41"/>
        <v>70582.319999999992</v>
      </c>
      <c r="H109" s="96"/>
      <c r="I109" s="97">
        <v>17</v>
      </c>
      <c r="J109" s="98">
        <v>3600</v>
      </c>
      <c r="K109" s="99">
        <f t="shared" si="26"/>
        <v>211.76470588235293</v>
      </c>
      <c r="L109" s="100">
        <v>17</v>
      </c>
      <c r="M109" s="98">
        <f>F109/V109*60</f>
        <v>3105.1948051948034</v>
      </c>
      <c r="N109" s="99">
        <f>M109/L109</f>
        <v>182.65851795263549</v>
      </c>
      <c r="O109" s="101">
        <f>L109-I109</f>
        <v>0</v>
      </c>
      <c r="P109" s="102">
        <f>N109-K109</f>
        <v>-29.106187929717436</v>
      </c>
      <c r="Q109" s="103">
        <f>N109/K109</f>
        <v>0.86255411255411207</v>
      </c>
      <c r="R109" s="273"/>
      <c r="S109" s="1">
        <v>0.75277777777777777</v>
      </c>
      <c r="T109" s="2">
        <v>0.78486111111111112</v>
      </c>
      <c r="U109" s="104">
        <v>3.9999999999999858</v>
      </c>
      <c r="V109" s="105">
        <v>46.200000000000031</v>
      </c>
      <c r="W109" s="106"/>
      <c r="X109" s="113"/>
      <c r="Y109" s="265"/>
      <c r="Z109" s="266"/>
      <c r="AA109" s="111">
        <f>M109-J109</f>
        <v>-494.80519480519661</v>
      </c>
      <c r="AB109" s="103">
        <f>M109/J109</f>
        <v>0.86255411255411207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2591</v>
      </c>
      <c r="G110" s="95">
        <f t="shared" si="41"/>
        <v>77341.350000000006</v>
      </c>
      <c r="H110" s="96"/>
      <c r="I110" s="97">
        <v>17</v>
      </c>
      <c r="J110" s="98">
        <v>3600</v>
      </c>
      <c r="K110" s="99">
        <f t="shared" si="26"/>
        <v>211.76470588235293</v>
      </c>
      <c r="L110" s="100">
        <v>17</v>
      </c>
      <c r="M110" s="98">
        <f>F110/V110*60</f>
        <v>3110.2367455818685</v>
      </c>
      <c r="N110" s="99">
        <f>M110/L110</f>
        <v>182.95510268128638</v>
      </c>
      <c r="O110" s="101">
        <f>L110-I110</f>
        <v>0</v>
      </c>
      <c r="P110" s="102">
        <f>N110-K110</f>
        <v>-28.809603201066551</v>
      </c>
      <c r="Q110" s="103">
        <f>N110/K110</f>
        <v>0.86395465155051909</v>
      </c>
      <c r="R110" s="273"/>
      <c r="S110" s="1">
        <v>0.78959490740740745</v>
      </c>
      <c r="T110" s="2">
        <v>0.82430555555555551</v>
      </c>
      <c r="U110" s="104">
        <v>6.8166666666667197</v>
      </c>
      <c r="V110" s="105">
        <v>49.983333333333206</v>
      </c>
      <c r="W110" s="106"/>
      <c r="X110" s="107"/>
      <c r="Y110" s="265"/>
      <c r="Z110" s="266"/>
      <c r="AA110" s="111">
        <f>M110-J110</f>
        <v>-489.76325441813151</v>
      </c>
      <c r="AB110" s="103">
        <f>M110/J110</f>
        <v>0.86395465155051898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12.75</v>
      </c>
      <c r="J123" s="138">
        <f t="shared" si="42"/>
        <v>3600</v>
      </c>
      <c r="K123" s="139">
        <f t="shared" ref="K123" si="43">J123/I123</f>
        <v>282.35294117647061</v>
      </c>
      <c r="L123" s="137">
        <f t="shared" ref="L123:M123" si="44">AVERAGE(L107:L122)</f>
        <v>12.75</v>
      </c>
      <c r="M123" s="138">
        <f t="shared" si="44"/>
        <v>3126.068296932287</v>
      </c>
      <c r="N123" s="139">
        <f>M123/L123</f>
        <v>245.18182721037545</v>
      </c>
      <c r="O123" s="140">
        <f>L123-I123</f>
        <v>0</v>
      </c>
      <c r="P123" s="141">
        <f>N123-K123</f>
        <v>-37.171113966095163</v>
      </c>
      <c r="Q123" s="142">
        <f>N123/K123</f>
        <v>0.86835230470341296</v>
      </c>
      <c r="R123" s="274"/>
      <c r="S123" s="143">
        <f>S107</f>
        <v>0.70844907407407409</v>
      </c>
      <c r="T123" s="144">
        <f>INDEX(T107:T122,COUNTA(T107:T122))</f>
        <v>0.82430555555555551</v>
      </c>
      <c r="U123" s="145"/>
      <c r="V123" s="156"/>
      <c r="W123" s="135"/>
      <c r="X123" s="139"/>
      <c r="Y123" s="261"/>
      <c r="Z123" s="262"/>
      <c r="AA123" s="157">
        <f>M123-J123</f>
        <v>-473.93170306771299</v>
      </c>
      <c r="AB123" s="142">
        <f>M123/J123</f>
        <v>0.86835230470341307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1341</v>
      </c>
      <c r="G124" s="159">
        <f t="shared" ref="G124:G127" si="45">E124*F124</f>
        <v>36984.78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2627.9804028307076</v>
      </c>
      <c r="N124" s="163">
        <f>M124/L124</f>
        <v>656.9951007076769</v>
      </c>
      <c r="O124" s="165">
        <f>L124-I124</f>
        <v>0</v>
      </c>
      <c r="P124" s="166">
        <f>N124-K124</f>
        <v>-93.004899292323103</v>
      </c>
      <c r="Q124" s="152">
        <f>N124/K124</f>
        <v>0.87599346761023589</v>
      </c>
      <c r="R124" s="272">
        <f>Q140</f>
        <v>0.88181258838387844</v>
      </c>
      <c r="S124" s="167">
        <v>0.70859953703703704</v>
      </c>
      <c r="T124" s="168">
        <v>0.72986111111111107</v>
      </c>
      <c r="U124" s="169"/>
      <c r="V124" s="170">
        <v>30.616666666666603</v>
      </c>
      <c r="W124" s="173"/>
      <c r="X124" s="151"/>
      <c r="Y124" s="275"/>
      <c r="Z124" s="276"/>
      <c r="AA124" s="109">
        <f>M124-J124</f>
        <v>-372.01959716929241</v>
      </c>
      <c r="AB124" s="152">
        <f>M124/J124</f>
        <v>0.87599346761023589</v>
      </c>
      <c r="AC124" s="277">
        <f>AB140</f>
        <v>0.88181258838387844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1038</v>
      </c>
      <c r="G125" s="95">
        <f t="shared" si="45"/>
        <v>25067.699999999997</v>
      </c>
      <c r="H125" s="96"/>
      <c r="I125" s="97">
        <v>4</v>
      </c>
      <c r="J125" s="98">
        <v>3000</v>
      </c>
      <c r="K125" s="99">
        <f t="shared" ref="K125:K127" si="46">J125/I125</f>
        <v>750</v>
      </c>
      <c r="L125" s="100">
        <v>4</v>
      </c>
      <c r="M125" s="98">
        <f>F125/V125*60</f>
        <v>2626.0014054813801</v>
      </c>
      <c r="N125" s="99">
        <f>M125/L125</f>
        <v>656.50035137034502</v>
      </c>
      <c r="O125" s="101">
        <f>L125-I125</f>
        <v>0</v>
      </c>
      <c r="P125" s="102">
        <f>N125-K125</f>
        <v>-93.499648629654985</v>
      </c>
      <c r="Q125" s="103">
        <f>N125/K125</f>
        <v>0.87533380182712672</v>
      </c>
      <c r="R125" s="273"/>
      <c r="S125" s="1">
        <v>0.73283564814814817</v>
      </c>
      <c r="T125" s="2">
        <v>0.74930555555555556</v>
      </c>
      <c r="U125" s="104">
        <v>4.2833333333334167</v>
      </c>
      <c r="V125" s="105">
        <v>23.716666666666644</v>
      </c>
      <c r="W125" s="106"/>
      <c r="X125" s="107"/>
      <c r="Y125" s="265"/>
      <c r="Z125" s="266"/>
      <c r="AA125" s="111">
        <f>M125-J125</f>
        <v>-373.99859451861994</v>
      </c>
      <c r="AB125" s="103">
        <f>M125/J125</f>
        <v>0.87533380182712672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4438</v>
      </c>
      <c r="G126" s="95">
        <f t="shared" si="45"/>
        <v>74114.599999999991</v>
      </c>
      <c r="H126" s="96"/>
      <c r="I126" s="97">
        <v>3</v>
      </c>
      <c r="J126" s="98">
        <v>3300</v>
      </c>
      <c r="K126" s="99">
        <f t="shared" si="46"/>
        <v>1100</v>
      </c>
      <c r="L126" s="100">
        <v>3</v>
      </c>
      <c r="M126" s="98">
        <f>F126/V126*60</f>
        <v>2926.1538461538462</v>
      </c>
      <c r="N126" s="99">
        <f>M126/L126</f>
        <v>975.38461538461536</v>
      </c>
      <c r="O126" s="101">
        <f>L126-I126</f>
        <v>0</v>
      </c>
      <c r="P126" s="102">
        <f>N126-K126</f>
        <v>-124.61538461538464</v>
      </c>
      <c r="Q126" s="103">
        <f>N126/K126</f>
        <v>0.88671328671328664</v>
      </c>
      <c r="R126" s="273"/>
      <c r="S126" s="1">
        <v>0.75208333333333333</v>
      </c>
      <c r="T126" s="2">
        <v>0.81527777777777777</v>
      </c>
      <c r="U126" s="104">
        <v>3.9999999999999858</v>
      </c>
      <c r="V126" s="105">
        <v>91</v>
      </c>
      <c r="W126" s="106"/>
      <c r="X126" s="107"/>
      <c r="Y126" s="265"/>
      <c r="Z126" s="266"/>
      <c r="AA126" s="111">
        <f>M126-J126</f>
        <v>-373.84615384615381</v>
      </c>
      <c r="AB126" s="103">
        <f>M126/J126</f>
        <v>0.88671328671328675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6520</v>
      </c>
      <c r="G127" s="95">
        <f t="shared" si="45"/>
        <v>116642.8</v>
      </c>
      <c r="H127" s="96"/>
      <c r="I127" s="97">
        <v>4</v>
      </c>
      <c r="J127" s="98">
        <v>3300</v>
      </c>
      <c r="K127" s="99">
        <f t="shared" si="46"/>
        <v>825</v>
      </c>
      <c r="L127" s="100">
        <v>4</v>
      </c>
      <c r="M127" s="98">
        <f>F127/V127*60</f>
        <v>2930.7029591709334</v>
      </c>
      <c r="N127" s="99">
        <f>M127/L127</f>
        <v>732.67573979273334</v>
      </c>
      <c r="O127" s="101">
        <f>L127-I127</f>
        <v>0</v>
      </c>
      <c r="P127" s="102">
        <f>N127-K127</f>
        <v>-92.324260207266661</v>
      </c>
      <c r="Q127" s="103">
        <f>N127/K127</f>
        <v>0.88809180580937375</v>
      </c>
      <c r="R127" s="273"/>
      <c r="S127" s="1">
        <v>0.81874999999999998</v>
      </c>
      <c r="T127" s="2">
        <v>0.91144675925925922</v>
      </c>
      <c r="U127" s="104">
        <v>4.9999999999999822</v>
      </c>
      <c r="V127" s="105">
        <v>133.48333333333332</v>
      </c>
      <c r="W127" s="106"/>
      <c r="X127" s="107"/>
      <c r="Y127" s="265"/>
      <c r="Z127" s="266"/>
      <c r="AA127" s="111">
        <f>M127-J127</f>
        <v>-369.29704082906665</v>
      </c>
      <c r="AB127" s="103">
        <f>M127/J127</f>
        <v>0.88809180580937375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7">AVERAGE(I124:I139)</f>
        <v>3.75</v>
      </c>
      <c r="J140" s="138">
        <f t="shared" si="47"/>
        <v>3150</v>
      </c>
      <c r="K140" s="139">
        <f t="shared" ref="K140" si="48">J140/I140</f>
        <v>840</v>
      </c>
      <c r="L140" s="137">
        <f t="shared" ref="L140:M140" si="49">AVERAGE(L124:L139)</f>
        <v>3.75</v>
      </c>
      <c r="M140" s="138">
        <f t="shared" si="49"/>
        <v>2777.709653409217</v>
      </c>
      <c r="N140" s="139">
        <f>M140/L140</f>
        <v>740.72257424245788</v>
      </c>
      <c r="O140" s="140">
        <f>L140-I140</f>
        <v>0</v>
      </c>
      <c r="P140" s="141">
        <f>N140-K140</f>
        <v>-99.277425757542119</v>
      </c>
      <c r="Q140" s="142">
        <f>N140/K140</f>
        <v>0.88181258838387844</v>
      </c>
      <c r="R140" s="274"/>
      <c r="S140" s="143">
        <f>S124</f>
        <v>0.70859953703703704</v>
      </c>
      <c r="T140" s="144">
        <f>INDEX(T124:T139,COUNTA(T124:T139))</f>
        <v>0.91144675925925922</v>
      </c>
      <c r="U140" s="145"/>
      <c r="V140" s="156"/>
      <c r="W140" s="89"/>
      <c r="X140" s="91"/>
      <c r="Y140" s="261"/>
      <c r="Z140" s="262"/>
      <c r="AA140" s="157">
        <f>M140-J140</f>
        <v>-372.29034659078297</v>
      </c>
      <c r="AB140" s="142">
        <f>M140/J140</f>
        <v>0.88181258838387844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2000</v>
      </c>
      <c r="G141" s="159">
        <f t="shared" ref="G141:G143" si="50">E141*F141</f>
        <v>44560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2924.4516653127598</v>
      </c>
      <c r="N141" s="163">
        <f>M141/L141</f>
        <v>584.89033306255192</v>
      </c>
      <c r="O141" s="165">
        <f>L141-I141</f>
        <v>0</v>
      </c>
      <c r="P141" s="166">
        <f>N141-K141</f>
        <v>-75.109666937448083</v>
      </c>
      <c r="Q141" s="152">
        <f>N141/K141</f>
        <v>0.88619747433719986</v>
      </c>
      <c r="R141" s="272">
        <f>Q157</f>
        <v>0.88720828422258846</v>
      </c>
      <c r="S141" s="167">
        <v>0.70833333333333337</v>
      </c>
      <c r="T141" s="168">
        <v>0.73682870370370368</v>
      </c>
      <c r="U141" s="169"/>
      <c r="V141" s="170">
        <v>41.033333333333246</v>
      </c>
      <c r="W141" s="173"/>
      <c r="X141" s="151"/>
      <c r="Y141" s="275"/>
      <c r="Z141" s="276"/>
      <c r="AA141" s="109">
        <f>M141-J141</f>
        <v>-375.54833468724019</v>
      </c>
      <c r="AB141" s="152">
        <f>M141/J141</f>
        <v>0.88619747433719998</v>
      </c>
      <c r="AC141" s="277">
        <f>AB157</f>
        <v>0.88720828422258846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1567</v>
      </c>
      <c r="G142" s="95">
        <f t="shared" si="50"/>
        <v>28488.06</v>
      </c>
      <c r="H142" s="96"/>
      <c r="I142" s="97">
        <v>4</v>
      </c>
      <c r="J142" s="98">
        <v>3300</v>
      </c>
      <c r="K142" s="99">
        <f t="shared" ref="K142:K180" si="51">J142/I142</f>
        <v>825</v>
      </c>
      <c r="L142" s="100">
        <v>4</v>
      </c>
      <c r="M142" s="98">
        <f>F142/V142*60</f>
        <v>2927.4519979242341</v>
      </c>
      <c r="N142" s="99">
        <f>M142/L142</f>
        <v>731.86299948105852</v>
      </c>
      <c r="O142" s="101">
        <f>L142-I142</f>
        <v>0</v>
      </c>
      <c r="P142" s="102">
        <f>N142-K142</f>
        <v>-93.137000518941477</v>
      </c>
      <c r="Q142" s="103">
        <f>N142/K142</f>
        <v>0.88710666603764665</v>
      </c>
      <c r="R142" s="273"/>
      <c r="S142" s="1">
        <v>0.74027777777777781</v>
      </c>
      <c r="T142" s="2">
        <v>0.76258101851851856</v>
      </c>
      <c r="U142" s="104">
        <v>4.9666666666667503</v>
      </c>
      <c r="V142" s="105">
        <v>32.116666666666674</v>
      </c>
      <c r="W142" s="106"/>
      <c r="X142" s="107"/>
      <c r="Y142" s="265"/>
      <c r="Z142" s="266"/>
      <c r="AA142" s="111">
        <f>M142-J142</f>
        <v>-372.54800207576591</v>
      </c>
      <c r="AB142" s="103">
        <f>M142/J142</f>
        <v>0.88710666603764665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9844</v>
      </c>
      <c r="G143" s="95">
        <f t="shared" si="50"/>
        <v>164001.04</v>
      </c>
      <c r="H143" s="96"/>
      <c r="I143" s="97">
        <v>4</v>
      </c>
      <c r="J143" s="98">
        <v>3300</v>
      </c>
      <c r="K143" s="99">
        <f t="shared" si="51"/>
        <v>825</v>
      </c>
      <c r="L143" s="100">
        <v>4</v>
      </c>
      <c r="M143" s="98">
        <f>F143/V143*60</f>
        <v>2931.4583505666324</v>
      </c>
      <c r="N143" s="99">
        <f>M143/L143</f>
        <v>732.86458764165809</v>
      </c>
      <c r="O143" s="101">
        <f>L143-I143</f>
        <v>0</v>
      </c>
      <c r="P143" s="102">
        <f>N143-K143</f>
        <v>-92.13541235834191</v>
      </c>
      <c r="Q143" s="103">
        <f>N143/K143</f>
        <v>0.88832071229291887</v>
      </c>
      <c r="R143" s="273"/>
      <c r="S143" s="1">
        <v>0.76597222222222228</v>
      </c>
      <c r="T143" s="2">
        <v>0.90589120370370368</v>
      </c>
      <c r="U143" s="104">
        <v>4.8833333333333506</v>
      </c>
      <c r="V143" s="105">
        <v>201.48333333333323</v>
      </c>
      <c r="W143" s="106"/>
      <c r="X143" s="107"/>
      <c r="Y143" s="265"/>
      <c r="Z143" s="266"/>
      <c r="AA143" s="111">
        <f>M143-J143</f>
        <v>-368.54164943336764</v>
      </c>
      <c r="AB143" s="103">
        <f>M143/J143</f>
        <v>0.88832071229291887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2">AVERAGE(I141:I156)</f>
        <v>4.333333333333333</v>
      </c>
      <c r="J157" s="138">
        <f t="shared" si="52"/>
        <v>3300</v>
      </c>
      <c r="K157" s="139">
        <f t="shared" ref="K157" si="53">J157/I157</f>
        <v>761.53846153846155</v>
      </c>
      <c r="L157" s="137">
        <f t="shared" ref="L157:M157" si="54">AVERAGE(L141:L156)</f>
        <v>4.333333333333333</v>
      </c>
      <c r="M157" s="138">
        <f t="shared" si="54"/>
        <v>2927.7873379345419</v>
      </c>
      <c r="N157" s="139">
        <f>M157/L157</f>
        <v>675.64323183104818</v>
      </c>
      <c r="O157" s="140">
        <f>L157-I157</f>
        <v>0</v>
      </c>
      <c r="P157" s="141">
        <f>N157-K157</f>
        <v>-85.895229707413364</v>
      </c>
      <c r="Q157" s="142">
        <f>N157/K157</f>
        <v>0.88720828422258846</v>
      </c>
      <c r="R157" s="274"/>
      <c r="S157" s="143">
        <f>S141</f>
        <v>0.70833333333333337</v>
      </c>
      <c r="T157" s="144">
        <f>INDEX(T141:T156,COUNTA(T141:T156))</f>
        <v>0.90589120370370368</v>
      </c>
      <c r="U157" s="145"/>
      <c r="V157" s="156"/>
      <c r="W157" s="89"/>
      <c r="X157" s="91"/>
      <c r="Y157" s="261"/>
      <c r="Z157" s="262"/>
      <c r="AA157" s="157">
        <f>M157-J157</f>
        <v>-372.21266206545806</v>
      </c>
      <c r="AB157" s="142">
        <f>M157/J157</f>
        <v>0.88720828422258846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2523</v>
      </c>
      <c r="G158" s="159">
        <f t="shared" ref="G158:G161" si="55">E158*F158</f>
        <v>45868.14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2665.9230995010284</v>
      </c>
      <c r="N158" s="163">
        <f>M158/L158</f>
        <v>666.48077487525711</v>
      </c>
      <c r="O158" s="165">
        <f>L158-I158</f>
        <v>0</v>
      </c>
      <c r="P158" s="166">
        <f>N158-K158</f>
        <v>-83.519225124742889</v>
      </c>
      <c r="Q158" s="152">
        <f>N158/K158</f>
        <v>0.88864103316700949</v>
      </c>
      <c r="R158" s="272">
        <f>Q174</f>
        <v>0.88054772363629252</v>
      </c>
      <c r="S158" s="167">
        <v>0.70848379629629632</v>
      </c>
      <c r="T158" s="168">
        <v>0.74791666666666667</v>
      </c>
      <c r="U158" s="169"/>
      <c r="V158" s="170">
        <v>56.78333333333331</v>
      </c>
      <c r="W158" s="173"/>
      <c r="X158" s="151"/>
      <c r="Y158" s="275"/>
      <c r="Z158" s="276"/>
      <c r="AA158" s="109">
        <f>M158-J158</f>
        <v>-334.07690049897155</v>
      </c>
      <c r="AB158" s="152">
        <f>M158/J158</f>
        <v>0.88864103316700949</v>
      </c>
      <c r="AC158" s="277">
        <f>AB174</f>
        <v>0.88054772363629252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393</v>
      </c>
      <c r="G159" s="95">
        <f t="shared" si="55"/>
        <v>5513.79</v>
      </c>
      <c r="H159" s="96">
        <v>2</v>
      </c>
      <c r="I159" s="97">
        <v>3</v>
      </c>
      <c r="J159" s="98">
        <v>3000</v>
      </c>
      <c r="K159" s="99">
        <f t="shared" si="51"/>
        <v>1000</v>
      </c>
      <c r="L159" s="100">
        <v>3</v>
      </c>
      <c r="M159" s="98">
        <f>F159/V159*60</f>
        <v>2664.4067796610334</v>
      </c>
      <c r="N159" s="99">
        <f>M159/L159</f>
        <v>888.1355932203445</v>
      </c>
      <c r="O159" s="101">
        <f>L159-I159</f>
        <v>0</v>
      </c>
      <c r="P159" s="102">
        <f>N159-K159</f>
        <v>-111.8644067796555</v>
      </c>
      <c r="Q159" s="103">
        <f>N159/K159</f>
        <v>0.88813559322034452</v>
      </c>
      <c r="R159" s="273"/>
      <c r="S159" s="1">
        <v>0.7578125</v>
      </c>
      <c r="T159" s="2">
        <v>0.76395833333333329</v>
      </c>
      <c r="U159" s="104">
        <v>14.249999999999989</v>
      </c>
      <c r="V159" s="105">
        <v>8.8499999999999446</v>
      </c>
      <c r="W159" s="106"/>
      <c r="X159" s="107"/>
      <c r="Y159" s="265"/>
      <c r="Z159" s="266"/>
      <c r="AA159" s="111">
        <f>M159-J159</f>
        <v>-335.5932203389666</v>
      </c>
      <c r="AB159" s="103">
        <f>M159/J159</f>
        <v>0.88813559322034441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6293</v>
      </c>
      <c r="G160" s="95">
        <f t="shared" si="55"/>
        <v>89864.04</v>
      </c>
      <c r="H160" s="96">
        <v>2</v>
      </c>
      <c r="I160" s="97">
        <v>3</v>
      </c>
      <c r="J160" s="98">
        <v>3600</v>
      </c>
      <c r="K160" s="99">
        <f t="shared" si="51"/>
        <v>1200</v>
      </c>
      <c r="L160" s="100">
        <v>3</v>
      </c>
      <c r="M160" s="98">
        <f>F160/V160*60</f>
        <v>3098.3041575492343</v>
      </c>
      <c r="N160" s="99">
        <f>M160/L160</f>
        <v>1032.7680525164114</v>
      </c>
      <c r="O160" s="101">
        <f>L160-I160</f>
        <v>0</v>
      </c>
      <c r="P160" s="102">
        <f>N160-K160</f>
        <v>-167.23194748358856</v>
      </c>
      <c r="Q160" s="103">
        <f>N160/K160</f>
        <v>0.8606400437636762</v>
      </c>
      <c r="R160" s="273"/>
      <c r="S160" s="1">
        <v>0.77370370370370367</v>
      </c>
      <c r="T160" s="2">
        <v>0.85833333333333328</v>
      </c>
      <c r="U160" s="104">
        <v>14.033333333333342</v>
      </c>
      <c r="V160" s="105">
        <v>121.86666666666665</v>
      </c>
      <c r="W160" s="106">
        <v>0.85833333333333328</v>
      </c>
      <c r="X160" s="107">
        <v>0.91319444444444431</v>
      </c>
      <c r="Y160" s="265"/>
      <c r="Z160" s="266"/>
      <c r="AA160" s="111">
        <f>M160-J160</f>
        <v>-501.69584245076567</v>
      </c>
      <c r="AB160" s="103">
        <f>M160/J160</f>
        <v>0.8606400437636762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9643</v>
      </c>
      <c r="G161" s="95">
        <f t="shared" si="55"/>
        <v>135291.29</v>
      </c>
      <c r="H161" s="96"/>
      <c r="I161" s="97">
        <v>3</v>
      </c>
      <c r="J161" s="98">
        <v>3000</v>
      </c>
      <c r="K161" s="99">
        <f t="shared" si="51"/>
        <v>1000</v>
      </c>
      <c r="L161" s="100">
        <v>3</v>
      </c>
      <c r="M161" s="98">
        <f>F161/V161*60</f>
        <v>2666.2672811059883</v>
      </c>
      <c r="N161" s="99">
        <f>M161/L161</f>
        <v>888.75576036866278</v>
      </c>
      <c r="O161" s="101">
        <f>L161-I161</f>
        <v>0</v>
      </c>
      <c r="P161" s="102">
        <f>N161-K161</f>
        <v>-111.24423963133722</v>
      </c>
      <c r="Q161" s="103">
        <f>N161/K161</f>
        <v>0.88875576036866277</v>
      </c>
      <c r="R161" s="273"/>
      <c r="S161" s="1">
        <v>0.91319444444444431</v>
      </c>
      <c r="T161" s="2">
        <v>1.0638888888888889</v>
      </c>
      <c r="U161" s="104">
        <v>78.999999999999886</v>
      </c>
      <c r="V161" s="105">
        <v>217.0000000000002</v>
      </c>
      <c r="W161" s="106"/>
      <c r="X161" s="107"/>
      <c r="Y161" s="265"/>
      <c r="Z161" s="266"/>
      <c r="AA161" s="111">
        <f>M161-J161</f>
        <v>-333.73271889401167</v>
      </c>
      <c r="AB161" s="103">
        <f>M161/J161</f>
        <v>0.88875576036866277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3.25</v>
      </c>
      <c r="J174" s="138">
        <f t="shared" si="56"/>
        <v>3150</v>
      </c>
      <c r="K174" s="139">
        <f t="shared" ref="K174" si="57">J174/I174</f>
        <v>969.23076923076928</v>
      </c>
      <c r="L174" s="137">
        <f t="shared" ref="L174:M174" si="58">AVERAGE(L158:L173)</f>
        <v>3.25</v>
      </c>
      <c r="M174" s="138">
        <f t="shared" si="58"/>
        <v>2773.7253294543216</v>
      </c>
      <c r="N174" s="139">
        <f t="shared" ref="N174:N180" si="59">M174/L174</f>
        <v>853.45394752440666</v>
      </c>
      <c r="O174" s="140">
        <f t="shared" ref="O174:O180" si="60">L174-I174</f>
        <v>0</v>
      </c>
      <c r="P174" s="141">
        <f t="shared" ref="P174:P180" si="61">N174-K174</f>
        <v>-115.77682170636263</v>
      </c>
      <c r="Q174" s="142">
        <f t="shared" ref="Q174:Q180" si="62">N174/K174</f>
        <v>0.88054772363629252</v>
      </c>
      <c r="R174" s="274"/>
      <c r="S174" s="143">
        <f>S158</f>
        <v>0.70848379629629632</v>
      </c>
      <c r="T174" s="144">
        <f>INDEX(T158:T173,COUNTA(T158:T173))</f>
        <v>1.0638888888888889</v>
      </c>
      <c r="U174" s="145"/>
      <c r="V174" s="156"/>
      <c r="W174" s="89"/>
      <c r="X174" s="91"/>
      <c r="Y174" s="261"/>
      <c r="Z174" s="262"/>
      <c r="AA174" s="157">
        <f t="shared" ref="AA174:AA180" si="63">M174-J174</f>
        <v>-376.27467054567842</v>
      </c>
      <c r="AB174" s="142">
        <f t="shared" ref="AB174:AB180" si="64">M174/J174</f>
        <v>0.88054772363629252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655</v>
      </c>
      <c r="G175" s="159">
        <f t="shared" ref="G175:G180" si="65">E175*F175</f>
        <v>11907.9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6">F175/V175*60</f>
        <v>3090.4325032765364</v>
      </c>
      <c r="N175" s="163">
        <f t="shared" si="59"/>
        <v>1030.1441677588455</v>
      </c>
      <c r="O175" s="165">
        <f t="shared" si="60"/>
        <v>0</v>
      </c>
      <c r="P175" s="166">
        <f t="shared" si="61"/>
        <v>-169.85583224115453</v>
      </c>
      <c r="Q175" s="152">
        <f t="shared" si="62"/>
        <v>0.85845347313237119</v>
      </c>
      <c r="R175" s="272">
        <f>Q191</f>
        <v>0.86437689026691544</v>
      </c>
      <c r="S175" s="167">
        <v>0.70853009259259259</v>
      </c>
      <c r="T175" s="168">
        <v>0.71736111111111112</v>
      </c>
      <c r="U175" s="169"/>
      <c r="V175" s="170">
        <v>12.716666666666683</v>
      </c>
      <c r="W175" s="168"/>
      <c r="X175" s="171"/>
      <c r="Y175" s="275"/>
      <c r="Z175" s="276"/>
      <c r="AA175" s="174">
        <f t="shared" si="63"/>
        <v>-509.56749672346359</v>
      </c>
      <c r="AB175" s="152">
        <f t="shared" si="64"/>
        <v>0.85845347313237119</v>
      </c>
      <c r="AC175" s="277">
        <f>AB191</f>
        <v>0.86437689026691544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2180</v>
      </c>
      <c r="G176" s="95">
        <f t="shared" si="65"/>
        <v>39632.400000000001</v>
      </c>
      <c r="H176" s="96"/>
      <c r="I176" s="97">
        <v>3</v>
      </c>
      <c r="J176" s="98">
        <v>3600</v>
      </c>
      <c r="K176" s="99">
        <f t="shared" si="51"/>
        <v>1200</v>
      </c>
      <c r="L176" s="100">
        <v>3</v>
      </c>
      <c r="M176" s="98">
        <f t="shared" si="66"/>
        <v>3088.5478158205383</v>
      </c>
      <c r="N176" s="99">
        <f t="shared" si="59"/>
        <v>1029.515938606846</v>
      </c>
      <c r="O176" s="101">
        <f t="shared" si="60"/>
        <v>0</v>
      </c>
      <c r="P176" s="102">
        <f t="shared" si="61"/>
        <v>-170.48406139315398</v>
      </c>
      <c r="Q176" s="103">
        <f t="shared" si="62"/>
        <v>0.85792994883903839</v>
      </c>
      <c r="R176" s="273"/>
      <c r="S176" s="1">
        <v>0.7270833333333333</v>
      </c>
      <c r="T176" s="2">
        <v>0.75649305555555557</v>
      </c>
      <c r="U176" s="104">
        <v>13.99999999999995</v>
      </c>
      <c r="V176" s="105">
        <v>42.350000000000065</v>
      </c>
      <c r="W176" s="106"/>
      <c r="X176" s="113"/>
      <c r="Y176" s="265"/>
      <c r="Z176" s="266"/>
      <c r="AA176" s="175">
        <f t="shared" si="63"/>
        <v>-511.45218417946171</v>
      </c>
      <c r="AB176" s="103">
        <f t="shared" si="64"/>
        <v>0.85792994883903839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3274</v>
      </c>
      <c r="G177" s="95">
        <f t="shared" si="65"/>
        <v>81260.680000000008</v>
      </c>
      <c r="H177" s="96"/>
      <c r="I177" s="97">
        <v>4</v>
      </c>
      <c r="J177" s="98">
        <v>3300</v>
      </c>
      <c r="K177" s="99">
        <f t="shared" si="51"/>
        <v>825</v>
      </c>
      <c r="L177" s="100">
        <v>4</v>
      </c>
      <c r="M177" s="98">
        <f t="shared" si="66"/>
        <v>2878.9447972642884</v>
      </c>
      <c r="N177" s="99">
        <f t="shared" si="59"/>
        <v>719.73619931607209</v>
      </c>
      <c r="O177" s="101">
        <f t="shared" si="60"/>
        <v>0</v>
      </c>
      <c r="P177" s="102">
        <f t="shared" si="61"/>
        <v>-105.26380068392791</v>
      </c>
      <c r="Q177" s="103">
        <f t="shared" si="62"/>
        <v>0.87240751432251162</v>
      </c>
      <c r="R177" s="273"/>
      <c r="S177" s="1">
        <v>0.76666666666666661</v>
      </c>
      <c r="T177" s="2">
        <v>0.81405092592592587</v>
      </c>
      <c r="U177" s="104">
        <v>14.649999999999892</v>
      </c>
      <c r="V177" s="105">
        <v>68.233333333333348</v>
      </c>
      <c r="W177" s="106"/>
      <c r="X177" s="113"/>
      <c r="Y177" s="265"/>
      <c r="Z177" s="266"/>
      <c r="AA177" s="175">
        <f t="shared" si="63"/>
        <v>-421.05520273571165</v>
      </c>
      <c r="AB177" s="103">
        <f t="shared" si="64"/>
        <v>0.87240751432251162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2840</v>
      </c>
      <c r="G178" s="95">
        <f t="shared" si="65"/>
        <v>71085.2</v>
      </c>
      <c r="H178" s="96"/>
      <c r="I178" s="97">
        <v>4</v>
      </c>
      <c r="J178" s="98">
        <v>3300</v>
      </c>
      <c r="K178" s="99">
        <f t="shared" si="51"/>
        <v>825</v>
      </c>
      <c r="L178" s="100">
        <v>4</v>
      </c>
      <c r="M178" s="98">
        <f t="shared" si="66"/>
        <v>2905.3708439897669</v>
      </c>
      <c r="N178" s="99">
        <f t="shared" si="59"/>
        <v>726.34271099744171</v>
      </c>
      <c r="O178" s="101">
        <f t="shared" si="60"/>
        <v>0</v>
      </c>
      <c r="P178" s="102">
        <f t="shared" si="61"/>
        <v>-98.657289002558286</v>
      </c>
      <c r="Q178" s="103">
        <f t="shared" si="62"/>
        <v>0.8804154072696263</v>
      </c>
      <c r="R178" s="273"/>
      <c r="S178" s="1">
        <v>0.82454861111111111</v>
      </c>
      <c r="T178" s="2">
        <v>0.86527777777777781</v>
      </c>
      <c r="U178" s="104">
        <v>15.116666666666738</v>
      </c>
      <c r="V178" s="105">
        <v>58.650000000000055</v>
      </c>
      <c r="W178" s="106">
        <v>0.86527777777777781</v>
      </c>
      <c r="X178" s="107">
        <v>0.9196643518518518</v>
      </c>
      <c r="Y178" s="265"/>
      <c r="Z178" s="266"/>
      <c r="AA178" s="175">
        <f t="shared" si="63"/>
        <v>-394.62915601023315</v>
      </c>
      <c r="AB178" s="103">
        <f t="shared" si="64"/>
        <v>0.8804154072696263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3692</v>
      </c>
      <c r="G179" s="95">
        <f t="shared" si="65"/>
        <v>67120.56</v>
      </c>
      <c r="H179" s="113"/>
      <c r="I179" s="97">
        <v>3</v>
      </c>
      <c r="J179" s="98">
        <v>3600</v>
      </c>
      <c r="K179" s="99">
        <f t="shared" si="51"/>
        <v>1200</v>
      </c>
      <c r="L179" s="114">
        <v>3</v>
      </c>
      <c r="M179" s="98">
        <f t="shared" si="66"/>
        <v>3090.258079516389</v>
      </c>
      <c r="N179" s="99">
        <f t="shared" si="59"/>
        <v>1030.086026505463</v>
      </c>
      <c r="O179" s="101">
        <f t="shared" si="60"/>
        <v>0</v>
      </c>
      <c r="P179" s="102">
        <f t="shared" si="61"/>
        <v>-169.913973494537</v>
      </c>
      <c r="Q179" s="103">
        <f t="shared" si="62"/>
        <v>0.85840502208788583</v>
      </c>
      <c r="R179" s="273"/>
      <c r="S179" s="1">
        <v>0.9196643518518518</v>
      </c>
      <c r="T179" s="2">
        <v>0.96944444444444444</v>
      </c>
      <c r="U179" s="104">
        <v>78.316666666666549</v>
      </c>
      <c r="V179" s="105">
        <v>71.683333333333394</v>
      </c>
      <c r="W179" s="106"/>
      <c r="X179" s="107"/>
      <c r="Y179" s="265"/>
      <c r="Z179" s="266"/>
      <c r="AA179" s="175">
        <f t="shared" si="63"/>
        <v>-509.74192048361101</v>
      </c>
      <c r="AB179" s="103">
        <f t="shared" si="64"/>
        <v>0.85840502208788583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5775</v>
      </c>
      <c r="G180" s="115">
        <f t="shared" si="65"/>
        <v>82467</v>
      </c>
      <c r="H180" s="116"/>
      <c r="I180" s="97">
        <v>3</v>
      </c>
      <c r="J180" s="98">
        <v>3600</v>
      </c>
      <c r="K180" s="99">
        <f t="shared" si="51"/>
        <v>1200</v>
      </c>
      <c r="L180" s="100">
        <v>3</v>
      </c>
      <c r="M180" s="98">
        <f t="shared" si="66"/>
        <v>3098.3606557377061</v>
      </c>
      <c r="N180" s="99">
        <f t="shared" si="59"/>
        <v>1032.7868852459021</v>
      </c>
      <c r="O180" s="101">
        <f t="shared" si="60"/>
        <v>0</v>
      </c>
      <c r="P180" s="102">
        <f t="shared" si="61"/>
        <v>-167.21311475409789</v>
      </c>
      <c r="Q180" s="103">
        <f t="shared" si="62"/>
        <v>0.86065573770491843</v>
      </c>
      <c r="R180" s="273"/>
      <c r="S180" s="1">
        <v>0.98067129629629635</v>
      </c>
      <c r="T180" s="2">
        <v>1.0583333333333333</v>
      </c>
      <c r="U180" s="104">
        <v>16.166666666666742</v>
      </c>
      <c r="V180" s="105">
        <v>111.83333333333329</v>
      </c>
      <c r="W180" s="106"/>
      <c r="X180" s="4"/>
      <c r="Y180" s="265"/>
      <c r="Z180" s="266"/>
      <c r="AA180" s="175">
        <f t="shared" si="63"/>
        <v>-501.63934426229389</v>
      </c>
      <c r="AB180" s="103">
        <f t="shared" si="64"/>
        <v>0.86065573770491832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7">AVERAGE(I175:I190)</f>
        <v>3.3333333333333335</v>
      </c>
      <c r="J191" s="138">
        <f t="shared" si="67"/>
        <v>3500</v>
      </c>
      <c r="K191" s="139">
        <f t="shared" ref="K191" si="68">J191/I191</f>
        <v>1050</v>
      </c>
      <c r="L191" s="137">
        <f t="shared" ref="L191:M191" si="69">AVERAGE(L175:L190)</f>
        <v>3.3333333333333335</v>
      </c>
      <c r="M191" s="138">
        <f t="shared" si="69"/>
        <v>3025.3191159342041</v>
      </c>
      <c r="N191" s="139">
        <f>M191/L191</f>
        <v>907.59573478026118</v>
      </c>
      <c r="O191" s="140">
        <f>L191-I191</f>
        <v>0</v>
      </c>
      <c r="P191" s="141">
        <f>N191-K191</f>
        <v>-142.40426521973882</v>
      </c>
      <c r="Q191" s="142">
        <f>N191/K191</f>
        <v>0.86437689026691544</v>
      </c>
      <c r="R191" s="274"/>
      <c r="S191" s="143">
        <f>S175</f>
        <v>0.70853009259259259</v>
      </c>
      <c r="T191" s="144">
        <f>INDEX(T175:T190,COUNTA(T175:T190))</f>
        <v>1.0583333333333333</v>
      </c>
      <c r="U191" s="145"/>
      <c r="V191" s="156"/>
      <c r="W191" s="135"/>
      <c r="X191" s="139"/>
      <c r="Y191" s="261"/>
      <c r="Z191" s="262"/>
      <c r="AA191" s="177">
        <f>M191-J191</f>
        <v>-474.68088406579591</v>
      </c>
      <c r="AB191" s="142">
        <f>M191/J191</f>
        <v>0.86437689026691544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332" priority="1" operator="greaterThan">
      <formula>0</formula>
    </cfRule>
  </conditionalFormatting>
  <conditionalFormatting sqref="P5:P191 AA5:AA191">
    <cfRule type="cellIs" dxfId="331" priority="4" operator="lessThan">
      <formula>0</formula>
    </cfRule>
  </conditionalFormatting>
  <conditionalFormatting sqref="Q5:Q191 AB5:AB191">
    <cfRule type="cellIs" dxfId="330" priority="2" operator="greaterThan">
      <formula>1</formula>
    </cfRule>
    <cfRule type="cellIs" dxfId="329" priority="3" operator="lessThan">
      <formula>0.8</formula>
    </cfRule>
  </conditionalFormatting>
  <conditionalFormatting sqref="AC5:AC23 R5:R191 AC107:AC112">
    <cfRule type="cellIs" dxfId="328" priority="5" operator="lessThan">
      <formula>0.8</formula>
    </cfRule>
  </conditionalFormatting>
  <conditionalFormatting sqref="AC29:AC37">
    <cfRule type="cellIs" dxfId="327" priority="14" operator="lessThan">
      <formula>0.8</formula>
    </cfRule>
  </conditionalFormatting>
  <conditionalFormatting sqref="AC39:AC44">
    <cfRule type="cellIs" dxfId="326" priority="13" operator="lessThan">
      <formula>0.8</formula>
    </cfRule>
  </conditionalFormatting>
  <conditionalFormatting sqref="AC56">
    <cfRule type="cellIs" dxfId="325" priority="12" operator="lessThan">
      <formula>0.8</formula>
    </cfRule>
  </conditionalFormatting>
  <conditionalFormatting sqref="AC73">
    <cfRule type="cellIs" dxfId="324" priority="7" operator="lessThan">
      <formula>0.8</formula>
    </cfRule>
  </conditionalFormatting>
  <conditionalFormatting sqref="AC90:AC95">
    <cfRule type="cellIs" dxfId="323" priority="6" operator="lessThan">
      <formula>0.8</formula>
    </cfRule>
  </conditionalFormatting>
  <conditionalFormatting sqref="AC124">
    <cfRule type="cellIs" dxfId="322" priority="11" operator="lessThan">
      <formula>0.8</formula>
    </cfRule>
  </conditionalFormatting>
  <conditionalFormatting sqref="AC141">
    <cfRule type="cellIs" dxfId="321" priority="10" operator="lessThan">
      <formula>0.8</formula>
    </cfRule>
  </conditionalFormatting>
  <conditionalFormatting sqref="AC158">
    <cfRule type="cellIs" dxfId="320" priority="9" operator="lessThan">
      <formula>0.8</formula>
    </cfRule>
  </conditionalFormatting>
  <conditionalFormatting sqref="AC175:AC180">
    <cfRule type="cellIs" dxfId="319" priority="8" operator="lessThan">
      <formula>0.8</formula>
    </cfRule>
  </conditionalFormatting>
  <dataValidations count="1">
    <dataValidation type="list" allowBlank="1" showInputMessage="1" showErrorMessage="1" sqref="Y5:Z191" xr:uid="{A8617487-7E7E-4D97-9506-BF526B13249B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F2C5-9CF3-4F31-924A-5D96047073F1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107186</v>
      </c>
      <c r="E1" s="77" t="s">
        <v>3</v>
      </c>
      <c r="F1" s="78">
        <f>SUM(G5:G174)</f>
        <v>5031273.0999999996</v>
      </c>
      <c r="G1" s="79" t="s">
        <v>73</v>
      </c>
      <c r="H1" s="80">
        <f>L21+L38+L55+L72+L89+L106+L123+L140+L157+L174</f>
        <v>190.15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45943</v>
      </c>
      <c r="B2" s="326"/>
      <c r="C2" s="82" t="s">
        <v>34</v>
      </c>
      <c r="D2" s="83">
        <f>AVERAGE(N21,N38,N55,N72,N89,N106,N123,N140,N157,N174)</f>
        <v>145.1967496993106</v>
      </c>
      <c r="E2" s="83" t="s">
        <v>80</v>
      </c>
      <c r="F2" s="84">
        <f>F1/D1</f>
        <v>46.939647901778216</v>
      </c>
      <c r="G2" s="85" t="s">
        <v>81</v>
      </c>
      <c r="H2" s="86">
        <f>COUNT(H5:H174)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3672</v>
      </c>
      <c r="G5" s="159">
        <f t="shared" ref="G5:G6" si="0">E5*F5</f>
        <v>72338.399999999994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1073.6842105263156</v>
      </c>
      <c r="N5" s="163">
        <f>M5/L5</f>
        <v>82.591093117408889</v>
      </c>
      <c r="O5" s="179">
        <f>L5-I5</f>
        <v>0</v>
      </c>
      <c r="P5" s="180">
        <f>N5-K5</f>
        <v>-9.7165991902834179</v>
      </c>
      <c r="Q5" s="132">
        <f>N5/K5</f>
        <v>0.89473684210526294</v>
      </c>
      <c r="R5" s="273">
        <f>Q21</f>
        <v>0.88809050417803514</v>
      </c>
      <c r="S5" s="167">
        <v>0.25</v>
      </c>
      <c r="T5" s="168">
        <v>0.39250000000000002</v>
      </c>
      <c r="U5" s="169"/>
      <c r="V5" s="170">
        <v>205.20000000000002</v>
      </c>
      <c r="W5" s="87"/>
      <c r="X5" s="88"/>
      <c r="Y5" s="275"/>
      <c r="Z5" s="276"/>
      <c r="AA5" s="109">
        <f>M5-J5</f>
        <v>-126.31578947368439</v>
      </c>
      <c r="AB5" s="110">
        <f>M5/J5</f>
        <v>0.89473684210526305</v>
      </c>
      <c r="AC5" s="292">
        <f>AB21</f>
        <v>0.88809050417803514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2473</v>
      </c>
      <c r="G6" s="95">
        <f t="shared" si="0"/>
        <v>74115.81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2301.0597053502179</v>
      </c>
      <c r="N6" s="99">
        <f>M6/L6</f>
        <v>115.05298526751089</v>
      </c>
      <c r="O6" s="101">
        <f>L6-I6</f>
        <v>0</v>
      </c>
      <c r="P6" s="102">
        <f>N6-K6</f>
        <v>-14.947014732489109</v>
      </c>
      <c r="Q6" s="103">
        <f>N6/K6</f>
        <v>0.88502296359623767</v>
      </c>
      <c r="R6" s="273"/>
      <c r="S6" s="1">
        <v>0.50972222222222219</v>
      </c>
      <c r="T6" s="2">
        <v>0.55450231481481482</v>
      </c>
      <c r="U6" s="104">
        <v>55.566666666666585</v>
      </c>
      <c r="V6" s="105">
        <v>64.483333333333391</v>
      </c>
      <c r="W6" s="2"/>
      <c r="X6" s="107"/>
      <c r="Y6" s="265"/>
      <c r="Z6" s="266"/>
      <c r="AA6" s="111">
        <f>M6-J6</f>
        <v>-298.94029464978212</v>
      </c>
      <c r="AB6" s="112">
        <f>M6/J6</f>
        <v>0.88502296359623767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1687.3719579382669</v>
      </c>
      <c r="N21" s="139">
        <f t="shared" ref="N21:N26" si="5">M21/L21</f>
        <v>102.26496714777375</v>
      </c>
      <c r="O21" s="140">
        <f t="shared" ref="O21:O26" si="6">L21-I21</f>
        <v>0</v>
      </c>
      <c r="P21" s="141">
        <f t="shared" ref="P21:P26" si="7">N21-K21</f>
        <v>-12.88654800374141</v>
      </c>
      <c r="Q21" s="142">
        <f t="shared" ref="Q21:Q26" si="8">N21/K21</f>
        <v>0.88809050417803514</v>
      </c>
      <c r="R21" s="274"/>
      <c r="S21" s="143">
        <f>S5</f>
        <v>0.25</v>
      </c>
      <c r="T21" s="144">
        <f>INDEX(T5:T20,COUNTA(T5:T20))</f>
        <v>0.55450231481481482</v>
      </c>
      <c r="U21" s="145"/>
      <c r="V21" s="145"/>
      <c r="W21" s="146"/>
      <c r="X21" s="147"/>
      <c r="Y21" s="261"/>
      <c r="Z21" s="262"/>
      <c r="AA21" s="148">
        <f t="shared" ref="AA21:AA26" si="9">M21-J21</f>
        <v>-212.62804206173314</v>
      </c>
      <c r="AB21" s="149">
        <f t="shared" ref="AB21:AB26" si="10">M21/J21</f>
        <v>0.88809050417803514</v>
      </c>
      <c r="AC21" s="295"/>
    </row>
    <row r="22" spans="1:29" ht="15.75" customHeight="1">
      <c r="A22" s="267" t="s">
        <v>160</v>
      </c>
      <c r="B22" s="108" t="s">
        <v>164</v>
      </c>
      <c r="C22" s="291" t="s">
        <v>174</v>
      </c>
      <c r="D22" s="291"/>
      <c r="E22" s="158">
        <v>77.34</v>
      </c>
      <c r="F22" s="162">
        <v>3175</v>
      </c>
      <c r="G22" s="159">
        <f t="shared" ref="G22:G26" si="11">E22*F22</f>
        <v>245554.5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>F22/V22*60</f>
        <v>1770.4460966542745</v>
      </c>
      <c r="N22" s="163">
        <f t="shared" si="5"/>
        <v>70.817843866170975</v>
      </c>
      <c r="O22" s="165">
        <f t="shared" si="6"/>
        <v>0</v>
      </c>
      <c r="P22" s="166">
        <f t="shared" si="7"/>
        <v>-9.1821561338290252</v>
      </c>
      <c r="Q22" s="152">
        <f t="shared" si="8"/>
        <v>0.88522304832713716</v>
      </c>
      <c r="R22" s="272">
        <f>Q38</f>
        <v>0.8831960736900264</v>
      </c>
      <c r="S22" s="167">
        <v>0.25027777777777777</v>
      </c>
      <c r="T22" s="168">
        <v>0.32500000000000001</v>
      </c>
      <c r="U22" s="169"/>
      <c r="V22" s="170">
        <v>107.60000000000004</v>
      </c>
      <c r="W22" s="181"/>
      <c r="X22" s="163"/>
      <c r="Y22" s="275"/>
      <c r="Z22" s="276"/>
      <c r="AA22" s="109">
        <f t="shared" si="9"/>
        <v>-229.55390334572553</v>
      </c>
      <c r="AB22" s="152">
        <f t="shared" si="10"/>
        <v>0.88522304832713727</v>
      </c>
      <c r="AC22" s="352">
        <f>AB38</f>
        <v>0.8831960736900264</v>
      </c>
    </row>
    <row r="23" spans="1:29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4639</v>
      </c>
      <c r="G23" s="95">
        <f t="shared" si="11"/>
        <v>263356.03000000003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1772.1137521222406</v>
      </c>
      <c r="N23" s="99">
        <f t="shared" si="5"/>
        <v>68.158221235470791</v>
      </c>
      <c r="O23" s="101">
        <f t="shared" si="6"/>
        <v>0</v>
      </c>
      <c r="P23" s="102">
        <f t="shared" si="7"/>
        <v>-8.7648556876061292</v>
      </c>
      <c r="Q23" s="103">
        <f t="shared" si="8"/>
        <v>0.88605687606112027</v>
      </c>
      <c r="R23" s="273"/>
      <c r="S23" s="1">
        <v>0.32916666666666666</v>
      </c>
      <c r="T23" s="2">
        <v>0.43824074074074076</v>
      </c>
      <c r="U23" s="104">
        <v>5.9999999999999787</v>
      </c>
      <c r="V23" s="105">
        <v>157.06666666666672</v>
      </c>
      <c r="W23" s="106"/>
      <c r="X23" s="107"/>
      <c r="Y23" s="265"/>
      <c r="Z23" s="266"/>
      <c r="AA23" s="111">
        <f t="shared" si="9"/>
        <v>-227.88624787775939</v>
      </c>
      <c r="AB23" s="103">
        <f t="shared" si="10"/>
        <v>0.88605687606112027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1546</v>
      </c>
      <c r="G24" s="95">
        <f t="shared" si="11"/>
        <v>80175.56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1754.0497951465486</v>
      </c>
      <c r="N24" s="99">
        <f t="shared" si="5"/>
        <v>67.463453659482639</v>
      </c>
      <c r="O24" s="101">
        <f t="shared" si="6"/>
        <v>0</v>
      </c>
      <c r="P24" s="102">
        <f t="shared" si="7"/>
        <v>-9.4596232635942812</v>
      </c>
      <c r="Q24" s="103">
        <f t="shared" si="8"/>
        <v>0.87702489757327429</v>
      </c>
      <c r="R24" s="273"/>
      <c r="S24" s="1">
        <v>0.4417476851851852</v>
      </c>
      <c r="T24" s="2">
        <v>0.47847222222222224</v>
      </c>
      <c r="U24" s="104">
        <v>5.0499999999999901</v>
      </c>
      <c r="V24" s="105">
        <v>52.88333333333334</v>
      </c>
      <c r="W24" s="106">
        <v>0.47847222222222224</v>
      </c>
      <c r="X24" s="107">
        <v>0.51736111111111105</v>
      </c>
      <c r="Y24" s="265"/>
      <c r="Z24" s="266"/>
      <c r="AA24" s="111">
        <f t="shared" si="9"/>
        <v>-245.9502048534514</v>
      </c>
      <c r="AB24" s="103">
        <f t="shared" si="10"/>
        <v>0.87702489757327429</v>
      </c>
      <c r="AC24" s="294"/>
    </row>
    <row r="25" spans="1:29" ht="15.75" customHeight="1">
      <c r="A25" s="268"/>
      <c r="B25" s="92" t="s">
        <v>161</v>
      </c>
      <c r="C25" s="286" t="s">
        <v>198</v>
      </c>
      <c r="D25" s="286"/>
      <c r="E25" s="93">
        <v>57.3</v>
      </c>
      <c r="F25" s="94">
        <v>969</v>
      </c>
      <c r="G25" s="95">
        <f t="shared" si="11"/>
        <v>55523.7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1754.7283702213217</v>
      </c>
      <c r="N25" s="99">
        <f t="shared" si="5"/>
        <v>67.48955270082007</v>
      </c>
      <c r="O25" s="101">
        <f t="shared" si="6"/>
        <v>0</v>
      </c>
      <c r="P25" s="102">
        <f t="shared" si="7"/>
        <v>-9.4335242222568496</v>
      </c>
      <c r="Q25" s="103">
        <f t="shared" si="8"/>
        <v>0.87736418511066094</v>
      </c>
      <c r="R25" s="273"/>
      <c r="S25" s="1">
        <v>0.51736111111111105</v>
      </c>
      <c r="T25" s="2">
        <v>0.54037037037037039</v>
      </c>
      <c r="U25" s="104">
        <v>55.999999999999879</v>
      </c>
      <c r="V25" s="105">
        <v>33.133333333333454</v>
      </c>
      <c r="W25" s="106"/>
      <c r="X25" s="107"/>
      <c r="Y25" s="265"/>
      <c r="Z25" s="266"/>
      <c r="AA25" s="111">
        <f t="shared" si="9"/>
        <v>-245.27162977867829</v>
      </c>
      <c r="AB25" s="103">
        <f t="shared" si="10"/>
        <v>0.87736418511066083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5973</v>
      </c>
      <c r="G26" s="95">
        <f t="shared" si="11"/>
        <v>355512.96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1780.6227227558788</v>
      </c>
      <c r="N26" s="99">
        <f t="shared" si="5"/>
        <v>71.224908910235158</v>
      </c>
      <c r="O26" s="101">
        <f t="shared" si="6"/>
        <v>0</v>
      </c>
      <c r="P26" s="102">
        <f t="shared" si="7"/>
        <v>-8.7750910897648424</v>
      </c>
      <c r="Q26" s="103">
        <f t="shared" si="8"/>
        <v>0.89031136137793943</v>
      </c>
      <c r="R26" s="273"/>
      <c r="S26" s="1">
        <v>0.5444444444444444</v>
      </c>
      <c r="T26" s="2">
        <v>0.68421296296296297</v>
      </c>
      <c r="U26" s="104">
        <v>5.8666666666665712</v>
      </c>
      <c r="V26" s="105">
        <v>201.26666666666674</v>
      </c>
      <c r="W26" s="106"/>
      <c r="X26" s="107"/>
      <c r="Y26" s="265"/>
      <c r="Z26" s="266"/>
      <c r="AA26" s="111">
        <f t="shared" si="9"/>
        <v>-219.37727724412116</v>
      </c>
      <c r="AB26" s="103">
        <f t="shared" si="10"/>
        <v>0.89031136137793943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25.6</v>
      </c>
      <c r="J38" s="138">
        <f t="shared" si="13"/>
        <v>2000</v>
      </c>
      <c r="K38" s="139">
        <f t="shared" ref="K38" si="14">J38/I38</f>
        <v>78.125</v>
      </c>
      <c r="L38" s="137">
        <f t="shared" ref="L38:M38" si="15">AVERAGE(L22:L37)</f>
        <v>25.6</v>
      </c>
      <c r="M38" s="138">
        <f t="shared" si="15"/>
        <v>1766.3921473800528</v>
      </c>
      <c r="N38" s="139">
        <f t="shared" ref="N38:N43" si="16">M38/L38</f>
        <v>68.999693257033314</v>
      </c>
      <c r="O38" s="140">
        <f t="shared" ref="O38:O43" si="17">L38-I38</f>
        <v>0</v>
      </c>
      <c r="P38" s="141">
        <f t="shared" ref="P38:P43" si="18">N38-K38</f>
        <v>-9.1253067429666856</v>
      </c>
      <c r="Q38" s="142">
        <f t="shared" ref="Q38:Q43" si="19">N38/K38</f>
        <v>0.8831960736900264</v>
      </c>
      <c r="R38" s="274"/>
      <c r="S38" s="143">
        <f>S22</f>
        <v>0.25027777777777777</v>
      </c>
      <c r="T38" s="144">
        <f>INDEX(T22:T37,COUNTA(T22:T37))</f>
        <v>0.68421296296296297</v>
      </c>
      <c r="U38" s="145"/>
      <c r="V38" s="156"/>
      <c r="W38" s="135"/>
      <c r="X38" s="139"/>
      <c r="Y38" s="261"/>
      <c r="Z38" s="262"/>
      <c r="AA38" s="157">
        <f t="shared" ref="AA38:AA43" si="20">M38-J38</f>
        <v>-233.60785261994715</v>
      </c>
      <c r="AB38" s="142">
        <f t="shared" ref="AB38:AB43" si="21">M38/J38</f>
        <v>0.8831960736900264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213</v>
      </c>
      <c r="D39" s="271"/>
      <c r="E39" s="158">
        <v>65.84</v>
      </c>
      <c r="F39" s="169">
        <v>701</v>
      </c>
      <c r="G39" s="159">
        <f t="shared" ref="G39:G43" si="22">E39*F39</f>
        <v>46153.840000000004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>F39/V39*60</f>
        <v>1759.8326359832654</v>
      </c>
      <c r="N39" s="163">
        <f t="shared" si="16"/>
        <v>83.801554094441215</v>
      </c>
      <c r="O39" s="165">
        <f t="shared" si="17"/>
        <v>0</v>
      </c>
      <c r="P39" s="166">
        <f t="shared" si="18"/>
        <v>-11.436541143654026</v>
      </c>
      <c r="Q39" s="152">
        <f t="shared" si="19"/>
        <v>0.87991631799163272</v>
      </c>
      <c r="R39" s="272">
        <f>Q55</f>
        <v>0.88029067472069622</v>
      </c>
      <c r="S39" s="167">
        <v>0.25006944444444446</v>
      </c>
      <c r="T39" s="168">
        <v>0.26666666666666666</v>
      </c>
      <c r="U39" s="169"/>
      <c r="V39" s="170">
        <v>23.899999999999977</v>
      </c>
      <c r="W39" s="87"/>
      <c r="X39" s="88"/>
      <c r="Y39" s="275"/>
      <c r="Z39" s="276"/>
      <c r="AA39" s="109">
        <f t="shared" si="20"/>
        <v>-240.16736401673461</v>
      </c>
      <c r="AB39" s="152">
        <f t="shared" si="21"/>
        <v>0.87991631799163272</v>
      </c>
      <c r="AC39" s="352">
        <f>AB55</f>
        <v>0.88029067472069622</v>
      </c>
    </row>
    <row r="40" spans="1:29" ht="15.75" customHeight="1">
      <c r="A40" s="281"/>
      <c r="B40" s="153" t="s">
        <v>161</v>
      </c>
      <c r="C40" s="263" t="s">
        <v>201</v>
      </c>
      <c r="D40" s="264"/>
      <c r="E40" s="93">
        <v>56.43</v>
      </c>
      <c r="F40" s="104">
        <v>2832</v>
      </c>
      <c r="G40" s="95">
        <f t="shared" si="22"/>
        <v>159809.76</v>
      </c>
      <c r="H40" s="96"/>
      <c r="I40" s="100">
        <v>22</v>
      </c>
      <c r="J40" s="98">
        <v>2000</v>
      </c>
      <c r="K40" s="99">
        <f t="shared" si="12"/>
        <v>90.909090909090907</v>
      </c>
      <c r="L40" s="100">
        <v>22</v>
      </c>
      <c r="M40" s="98">
        <f>F40/V40*60</f>
        <v>1763.8754325259513</v>
      </c>
      <c r="N40" s="99">
        <f t="shared" si="16"/>
        <v>80.17615602390687</v>
      </c>
      <c r="O40" s="101">
        <f t="shared" si="17"/>
        <v>0</v>
      </c>
      <c r="P40" s="102">
        <f t="shared" si="18"/>
        <v>-10.732934885184036</v>
      </c>
      <c r="Q40" s="103">
        <f t="shared" si="19"/>
        <v>0.88193771626297557</v>
      </c>
      <c r="R40" s="273"/>
      <c r="S40" s="1">
        <v>0.27083333333333331</v>
      </c>
      <c r="T40" s="2">
        <v>0.33773148148148147</v>
      </c>
      <c r="U40" s="104">
        <v>5.9999999999999787</v>
      </c>
      <c r="V40" s="105">
        <v>96.333333333333343</v>
      </c>
      <c r="W40" s="106"/>
      <c r="X40" s="107"/>
      <c r="Y40" s="265"/>
      <c r="Z40" s="266"/>
      <c r="AA40" s="111">
        <f t="shared" si="20"/>
        <v>-236.12456747404872</v>
      </c>
      <c r="AB40" s="103">
        <f t="shared" si="21"/>
        <v>0.88193771626297568</v>
      </c>
      <c r="AC40" s="294"/>
    </row>
    <row r="41" spans="1:29" ht="15.75" customHeight="1">
      <c r="A41" s="281"/>
      <c r="B41" s="153" t="s">
        <v>164</v>
      </c>
      <c r="C41" s="263" t="s">
        <v>173</v>
      </c>
      <c r="D41" s="264"/>
      <c r="E41" s="93">
        <v>47.37</v>
      </c>
      <c r="F41" s="104">
        <v>1872</v>
      </c>
      <c r="G41" s="95">
        <f t="shared" si="22"/>
        <v>88676.64</v>
      </c>
      <c r="H41" s="96"/>
      <c r="I41" s="100">
        <v>21</v>
      </c>
      <c r="J41" s="98">
        <v>2000</v>
      </c>
      <c r="K41" s="99">
        <f t="shared" si="12"/>
        <v>95.238095238095241</v>
      </c>
      <c r="L41" s="100">
        <v>21</v>
      </c>
      <c r="M41" s="98">
        <f>F41/V41*60</f>
        <v>1759.5822454308084</v>
      </c>
      <c r="N41" s="99">
        <f t="shared" si="16"/>
        <v>83.789630734800397</v>
      </c>
      <c r="O41" s="101">
        <f t="shared" si="17"/>
        <v>0</v>
      </c>
      <c r="P41" s="102">
        <f t="shared" si="18"/>
        <v>-11.448464503294844</v>
      </c>
      <c r="Q41" s="103">
        <f t="shared" si="19"/>
        <v>0.87979112271540416</v>
      </c>
      <c r="R41" s="273"/>
      <c r="S41" s="1">
        <v>0.34108796296296295</v>
      </c>
      <c r="T41" s="2">
        <v>0.38541666666666669</v>
      </c>
      <c r="U41" s="104">
        <v>4.8333333333333428</v>
      </c>
      <c r="V41" s="105">
        <v>63.833333333333371</v>
      </c>
      <c r="W41" s="106"/>
      <c r="X41" s="107"/>
      <c r="Y41" s="265"/>
      <c r="Z41" s="266"/>
      <c r="AA41" s="111">
        <f t="shared" si="20"/>
        <v>-240.41775456919163</v>
      </c>
      <c r="AB41" s="103">
        <f t="shared" si="21"/>
        <v>0.87979112271540416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1332</v>
      </c>
      <c r="G42" s="95">
        <f t="shared" si="22"/>
        <v>76323.599999999991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1759.7064220183452</v>
      </c>
      <c r="N42" s="99">
        <f t="shared" si="16"/>
        <v>87.985321100917261</v>
      </c>
      <c r="O42" s="101">
        <f t="shared" si="17"/>
        <v>0</v>
      </c>
      <c r="P42" s="102">
        <f t="shared" si="18"/>
        <v>-12.014678899082739</v>
      </c>
      <c r="Q42" s="103">
        <f t="shared" si="19"/>
        <v>0.87985321100917258</v>
      </c>
      <c r="R42" s="273"/>
      <c r="S42" s="1">
        <v>0.38958333333333328</v>
      </c>
      <c r="T42" s="2">
        <v>0.4211226851851852</v>
      </c>
      <c r="U42" s="104">
        <v>5.9999999999998987</v>
      </c>
      <c r="V42" s="105">
        <v>45.416666666666757</v>
      </c>
      <c r="W42" s="106"/>
      <c r="X42" s="107"/>
      <c r="Y42" s="265"/>
      <c r="Z42" s="266"/>
      <c r="AA42" s="111">
        <f t="shared" si="20"/>
        <v>-240.29357798165483</v>
      </c>
      <c r="AB42" s="103">
        <f t="shared" si="21"/>
        <v>0.87985321100917258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2173</v>
      </c>
      <c r="G43" s="95">
        <f t="shared" si="22"/>
        <v>128989.28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>F43/V43*60</f>
        <v>1759.9100112485912</v>
      </c>
      <c r="N43" s="99">
        <f t="shared" si="16"/>
        <v>87.995500562429555</v>
      </c>
      <c r="O43" s="101">
        <f t="shared" si="17"/>
        <v>0</v>
      </c>
      <c r="P43" s="102">
        <f t="shared" si="18"/>
        <v>-12.004499437570445</v>
      </c>
      <c r="Q43" s="103">
        <f t="shared" si="19"/>
        <v>0.87995500562429552</v>
      </c>
      <c r="R43" s="273"/>
      <c r="S43" s="1">
        <v>0.42638888888888882</v>
      </c>
      <c r="T43" s="2">
        <v>0.47783564814814816</v>
      </c>
      <c r="U43" s="104">
        <v>7.5833333333332131</v>
      </c>
      <c r="V43" s="105">
        <v>74.083333333333456</v>
      </c>
      <c r="W43" s="106"/>
      <c r="X43" s="107"/>
      <c r="Y43" s="265"/>
      <c r="Z43" s="266"/>
      <c r="AA43" s="111">
        <f t="shared" si="20"/>
        <v>-240.08998875140878</v>
      </c>
      <c r="AB43" s="103">
        <f t="shared" si="21"/>
        <v>0.87995500562429563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20.8</v>
      </c>
      <c r="J55" s="138">
        <f t="shared" si="23"/>
        <v>2000</v>
      </c>
      <c r="K55" s="139">
        <f t="shared" ref="K55" si="24">J55/I55</f>
        <v>96.153846153846146</v>
      </c>
      <c r="L55" s="137">
        <f t="shared" ref="L55:M55" si="25">AVERAGE(L39:L54)</f>
        <v>20.8</v>
      </c>
      <c r="M55" s="138">
        <f t="shared" si="25"/>
        <v>1760.5813494413924</v>
      </c>
      <c r="N55" s="139">
        <f>M55/L55</f>
        <v>84.643334107759244</v>
      </c>
      <c r="O55" s="140">
        <f>L55-I55</f>
        <v>0</v>
      </c>
      <c r="P55" s="141">
        <f>N55-K55</f>
        <v>-11.510512046086902</v>
      </c>
      <c r="Q55" s="142">
        <f>N55/K55</f>
        <v>0.88029067472069622</v>
      </c>
      <c r="R55" s="274"/>
      <c r="S55" s="143">
        <f>S39</f>
        <v>0.25006944444444446</v>
      </c>
      <c r="T55" s="144">
        <f>INDEX(T39:T54,COUNTA(T39:T54))</f>
        <v>0.47783564814814816</v>
      </c>
      <c r="U55" s="145"/>
      <c r="V55" s="156"/>
      <c r="W55" s="188"/>
      <c r="X55" s="189"/>
      <c r="Y55" s="261"/>
      <c r="Z55" s="262"/>
      <c r="AA55" s="157">
        <f>M55-J55</f>
        <v>-239.41865055860762</v>
      </c>
      <c r="AB55" s="142">
        <f>M55/J55</f>
        <v>0.88029067472069622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2333</v>
      </c>
      <c r="G56" s="159">
        <f t="shared" ref="G56:G59" si="26">E56*F56</f>
        <v>138440.22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1762.2324800671422</v>
      </c>
      <c r="N56" s="163">
        <f>M56/L56</f>
        <v>73.42635333613093</v>
      </c>
      <c r="O56" s="165">
        <f>L56-I56</f>
        <v>0</v>
      </c>
      <c r="P56" s="166">
        <f>N56-K56</f>
        <v>-9.9069799972023986</v>
      </c>
      <c r="Q56" s="152">
        <f>N56/K56</f>
        <v>0.88111624003357125</v>
      </c>
      <c r="R56" s="272">
        <f>Q72</f>
        <v>0.88215256754366866</v>
      </c>
      <c r="S56" s="167">
        <v>0.25</v>
      </c>
      <c r="T56" s="168">
        <v>0.30516203703703704</v>
      </c>
      <c r="U56" s="169"/>
      <c r="V56" s="170">
        <v>79.433333333333337</v>
      </c>
      <c r="W56" s="168"/>
      <c r="X56" s="171"/>
      <c r="Y56" s="275"/>
      <c r="Z56" s="276"/>
      <c r="AA56" s="109">
        <f>M56-J56</f>
        <v>-237.76751993285779</v>
      </c>
      <c r="AB56" s="152">
        <f>M56/J56</f>
        <v>0.88111624003357114</v>
      </c>
      <c r="AC56" s="277">
        <f>AB72</f>
        <v>0.88215256754366878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4364</v>
      </c>
      <c r="G57" s="95">
        <f t="shared" si="26"/>
        <v>256035.88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1771.9828558538243</v>
      </c>
      <c r="N57" s="99">
        <f>M57/L57</f>
        <v>73.83261899390935</v>
      </c>
      <c r="O57" s="101">
        <f>L57-I57</f>
        <v>0</v>
      </c>
      <c r="P57" s="102">
        <f>N57-K57</f>
        <v>-9.500714339423979</v>
      </c>
      <c r="Q57" s="103">
        <f>N57/K57</f>
        <v>0.88599142792691221</v>
      </c>
      <c r="R57" s="273"/>
      <c r="S57" s="1">
        <v>0.31057870370370372</v>
      </c>
      <c r="T57" s="2">
        <v>0.41319444444444442</v>
      </c>
      <c r="U57" s="104">
        <v>7.8000000000000203</v>
      </c>
      <c r="V57" s="105">
        <v>147.76666666666662</v>
      </c>
      <c r="W57" s="106"/>
      <c r="X57" s="107"/>
      <c r="Y57" s="265"/>
      <c r="Z57" s="266"/>
      <c r="AA57" s="111">
        <f>M57-J57</f>
        <v>-228.01714414617572</v>
      </c>
      <c r="AB57" s="103">
        <f>M57/J57</f>
        <v>0.8859914279269121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3163</v>
      </c>
      <c r="G58" s="95">
        <f t="shared" si="26"/>
        <v>226312.65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1760.4823747680894</v>
      </c>
      <c r="N58" s="99">
        <f>M58/L58</f>
        <v>73.353432282003723</v>
      </c>
      <c r="O58" s="101">
        <f>L58-I58</f>
        <v>0</v>
      </c>
      <c r="P58" s="102">
        <f>N58-K58</f>
        <v>-9.9799010513296054</v>
      </c>
      <c r="Q58" s="103">
        <f>N58/K58</f>
        <v>0.88024118738404478</v>
      </c>
      <c r="R58" s="273"/>
      <c r="S58" s="1">
        <v>0.41680555555555554</v>
      </c>
      <c r="T58" s="2">
        <v>0.49166666666666664</v>
      </c>
      <c r="U58" s="104">
        <v>5.2000000000000135</v>
      </c>
      <c r="V58" s="105">
        <v>107.79999999999998</v>
      </c>
      <c r="W58" s="106">
        <v>0.49166666666666664</v>
      </c>
      <c r="X58" s="107">
        <v>0.53271990740740738</v>
      </c>
      <c r="Y58" s="265"/>
      <c r="Z58" s="266"/>
      <c r="AA58" s="111">
        <f>M58-J58</f>
        <v>-239.51762523191064</v>
      </c>
      <c r="AB58" s="103">
        <f>M58/J58</f>
        <v>0.88024118738404467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4021</v>
      </c>
      <c r="G59" s="95">
        <f t="shared" si="26"/>
        <v>239410.34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1762.5228296602945</v>
      </c>
      <c r="N59" s="99">
        <f>M59/L59</f>
        <v>76.631427376534546</v>
      </c>
      <c r="O59" s="101">
        <f>L59-I59</f>
        <v>0</v>
      </c>
      <c r="P59" s="102">
        <f>N59-K59</f>
        <v>-10.325094362595891</v>
      </c>
      <c r="Q59" s="103">
        <f>N59/K59</f>
        <v>0.8812614148301473</v>
      </c>
      <c r="R59" s="273"/>
      <c r="S59" s="1">
        <v>0.53271990740740738</v>
      </c>
      <c r="T59" s="2">
        <v>0.62777777777777777</v>
      </c>
      <c r="U59" s="104">
        <v>59.11666666666666</v>
      </c>
      <c r="V59" s="105">
        <v>136.88333333333335</v>
      </c>
      <c r="W59" s="106"/>
      <c r="X59" s="107"/>
      <c r="Y59" s="265"/>
      <c r="Z59" s="266"/>
      <c r="AA59" s="111">
        <f>M59-J59</f>
        <v>-237.47717033970548</v>
      </c>
      <c r="AB59" s="103">
        <f>M59/J59</f>
        <v>0.8812614148301473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1764.3051350873375</v>
      </c>
      <c r="N72" s="139">
        <f t="shared" ref="N72:N78" si="30">M72/L72</f>
        <v>74.286532003677365</v>
      </c>
      <c r="O72" s="140">
        <f t="shared" ref="O72:O78" si="31">L72-I72</f>
        <v>0</v>
      </c>
      <c r="P72" s="141">
        <f t="shared" ref="P72:P78" si="32">N72-K72</f>
        <v>-9.9239943121121144</v>
      </c>
      <c r="Q72" s="142">
        <f t="shared" ref="Q72:Q78" si="33">N72/K72</f>
        <v>0.88215256754366866</v>
      </c>
      <c r="R72" s="274"/>
      <c r="S72" s="143">
        <f>S56</f>
        <v>0.25</v>
      </c>
      <c r="T72" s="144">
        <f>INDEX(T56:T71,COUNTA(T56:T71))</f>
        <v>0.62777777777777777</v>
      </c>
      <c r="U72" s="145"/>
      <c r="V72" s="156"/>
      <c r="W72" s="135"/>
      <c r="X72" s="139"/>
      <c r="Y72" s="261"/>
      <c r="Z72" s="262"/>
      <c r="AA72" s="157">
        <f t="shared" ref="AA72:AA78" si="34">M72-J72</f>
        <v>-235.69486491266252</v>
      </c>
      <c r="AB72" s="142">
        <f t="shared" ref="AB72:AB78" si="35">M72/J72</f>
        <v>0.88215256754366878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6746</v>
      </c>
      <c r="G73" s="159">
        <f t="shared" ref="G73:G78" si="36">E73*F73</f>
        <v>256348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7">F73/V73*60</f>
        <v>3239.8078975453573</v>
      </c>
      <c r="N73" s="163">
        <f t="shared" si="30"/>
        <v>154.27656654977892</v>
      </c>
      <c r="O73" s="165">
        <f t="shared" si="31"/>
        <v>0</v>
      </c>
      <c r="P73" s="166">
        <f t="shared" si="32"/>
        <v>-17.152004878792496</v>
      </c>
      <c r="Q73" s="152">
        <f t="shared" si="33"/>
        <v>0.89994663820704379</v>
      </c>
      <c r="R73" s="272">
        <f>Q89</f>
        <v>0.88097628945885464</v>
      </c>
      <c r="S73" s="167">
        <v>0.16671296296296295</v>
      </c>
      <c r="T73" s="168">
        <v>0.25347222222222221</v>
      </c>
      <c r="U73" s="169"/>
      <c r="V73" s="170">
        <v>124.93333333333334</v>
      </c>
      <c r="W73" s="168"/>
      <c r="X73" s="171"/>
      <c r="Y73" s="275"/>
      <c r="Z73" s="276"/>
      <c r="AA73" s="109">
        <f t="shared" si="34"/>
        <v>-360.19210245464274</v>
      </c>
      <c r="AB73" s="152">
        <f t="shared" si="35"/>
        <v>0.89994663820704368</v>
      </c>
      <c r="AC73" s="277">
        <f>AB89</f>
        <v>0.88097628945885464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4769</v>
      </c>
      <c r="G74" s="95">
        <f t="shared" si="36"/>
        <v>184226.47</v>
      </c>
      <c r="H74" s="96"/>
      <c r="I74" s="97">
        <v>20</v>
      </c>
      <c r="J74" s="98">
        <v>3600</v>
      </c>
      <c r="K74" s="99">
        <f t="shared" ref="K74:K110" si="38">J74/I74</f>
        <v>180</v>
      </c>
      <c r="L74" s="100">
        <v>20</v>
      </c>
      <c r="M74" s="98">
        <f t="shared" si="37"/>
        <v>3235.6577459479818</v>
      </c>
      <c r="N74" s="99">
        <f t="shared" si="30"/>
        <v>161.7828872973991</v>
      </c>
      <c r="O74" s="101">
        <f t="shared" si="31"/>
        <v>0</v>
      </c>
      <c r="P74" s="102">
        <f t="shared" si="32"/>
        <v>-18.2171127026009</v>
      </c>
      <c r="Q74" s="103">
        <f t="shared" si="33"/>
        <v>0.89879381831888394</v>
      </c>
      <c r="R74" s="273"/>
      <c r="S74" s="1">
        <v>0.2583333333333333</v>
      </c>
      <c r="T74" s="2">
        <v>0.31974537037037037</v>
      </c>
      <c r="U74" s="104">
        <v>6.9999999999999751</v>
      </c>
      <c r="V74" s="105">
        <v>88.43333333333338</v>
      </c>
      <c r="W74" s="106"/>
      <c r="X74" s="107"/>
      <c r="Y74" s="265"/>
      <c r="Z74" s="266"/>
      <c r="AA74" s="111">
        <f t="shared" si="34"/>
        <v>-364.34225405201823</v>
      </c>
      <c r="AB74" s="103">
        <f t="shared" si="35"/>
        <v>0.89879381831888383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3723</v>
      </c>
      <c r="G75" s="95">
        <f t="shared" si="36"/>
        <v>116418.20999999999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3100.3469812630087</v>
      </c>
      <c r="N75" s="99">
        <f t="shared" si="30"/>
        <v>163.1761569085794</v>
      </c>
      <c r="O75" s="101">
        <f t="shared" si="31"/>
        <v>0</v>
      </c>
      <c r="P75" s="102">
        <f t="shared" si="32"/>
        <v>-26.297527301946928</v>
      </c>
      <c r="Q75" s="103">
        <f t="shared" si="33"/>
        <v>0.86120749479528014</v>
      </c>
      <c r="R75" s="273"/>
      <c r="S75" s="1">
        <v>0.32430555555555551</v>
      </c>
      <c r="T75" s="2">
        <v>0.37434027777777779</v>
      </c>
      <c r="U75" s="104">
        <v>6.5666666666666007</v>
      </c>
      <c r="V75" s="105">
        <v>72.050000000000068</v>
      </c>
      <c r="W75" s="106"/>
      <c r="X75" s="107"/>
      <c r="Y75" s="265"/>
      <c r="Z75" s="266"/>
      <c r="AA75" s="111">
        <f t="shared" si="34"/>
        <v>-499.65301873699127</v>
      </c>
      <c r="AB75" s="103">
        <f t="shared" si="35"/>
        <v>0.86120749479528025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5627</v>
      </c>
      <c r="G76" s="95">
        <f t="shared" si="36"/>
        <v>213488.37999999998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3105.0275904353148</v>
      </c>
      <c r="N76" s="99">
        <f t="shared" si="30"/>
        <v>147.85845668739594</v>
      </c>
      <c r="O76" s="101">
        <f t="shared" si="31"/>
        <v>0</v>
      </c>
      <c r="P76" s="102">
        <f t="shared" si="32"/>
        <v>-23.570114741175473</v>
      </c>
      <c r="Q76" s="103">
        <f t="shared" si="33"/>
        <v>0.86250766400980972</v>
      </c>
      <c r="R76" s="273"/>
      <c r="S76" s="1">
        <v>0.37865740740740739</v>
      </c>
      <c r="T76" s="2">
        <v>0.45416666666666666</v>
      </c>
      <c r="U76" s="104">
        <v>6.2166666666666259</v>
      </c>
      <c r="V76" s="105">
        <v>108.73333333333336</v>
      </c>
      <c r="W76" s="106">
        <v>0.45416666666666666</v>
      </c>
      <c r="X76" s="107">
        <v>0.4951388888888888</v>
      </c>
      <c r="Y76" s="265"/>
      <c r="Z76" s="266"/>
      <c r="AA76" s="191">
        <f t="shared" si="34"/>
        <v>-494.97240956468522</v>
      </c>
      <c r="AB76" s="192">
        <f t="shared" si="35"/>
        <v>0.86250766400980972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1175</v>
      </c>
      <c r="G77" s="95">
        <f t="shared" si="36"/>
        <v>53650.499999999993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1587.2420262664102</v>
      </c>
      <c r="N77" s="99">
        <f t="shared" si="30"/>
        <v>79.362101313320508</v>
      </c>
      <c r="O77" s="101">
        <f t="shared" si="31"/>
        <v>0</v>
      </c>
      <c r="P77" s="102">
        <f t="shared" si="32"/>
        <v>-10.637898686679492</v>
      </c>
      <c r="Q77" s="103">
        <f t="shared" si="33"/>
        <v>0.88180112570356117</v>
      </c>
      <c r="R77" s="273"/>
      <c r="S77" s="1">
        <v>0.4951388888888888</v>
      </c>
      <c r="T77" s="2">
        <v>0.52598379629629632</v>
      </c>
      <c r="U77" s="104">
        <v>58.999999999999872</v>
      </c>
      <c r="V77" s="105">
        <v>44.416666666666842</v>
      </c>
      <c r="W77" s="106"/>
      <c r="X77" s="107"/>
      <c r="Y77" s="265"/>
      <c r="Z77" s="266"/>
      <c r="AA77" s="191">
        <f t="shared" si="34"/>
        <v>-212.75797373358978</v>
      </c>
      <c r="AB77" s="192">
        <f t="shared" si="35"/>
        <v>0.88180112570356128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2420</v>
      </c>
      <c r="G78" s="115">
        <f t="shared" si="36"/>
        <v>139706.6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1589.4909688013099</v>
      </c>
      <c r="N78" s="99">
        <f t="shared" si="30"/>
        <v>72.249589490968631</v>
      </c>
      <c r="O78" s="101">
        <f t="shared" si="31"/>
        <v>0</v>
      </c>
      <c r="P78" s="102">
        <f t="shared" si="32"/>
        <v>-9.5685923272131816</v>
      </c>
      <c r="Q78" s="103">
        <f t="shared" si="33"/>
        <v>0.88305053822294999</v>
      </c>
      <c r="R78" s="273"/>
      <c r="S78" s="1">
        <v>0.53124999999999989</v>
      </c>
      <c r="T78" s="2">
        <v>0.59468750000000004</v>
      </c>
      <c r="U78" s="104">
        <v>7.5833333333331332</v>
      </c>
      <c r="V78" s="105">
        <v>91.350000000000207</v>
      </c>
      <c r="W78" s="106"/>
      <c r="X78" s="107"/>
      <c r="Y78" s="265"/>
      <c r="Z78" s="266"/>
      <c r="AA78" s="191">
        <f t="shared" si="34"/>
        <v>-210.50903119869008</v>
      </c>
      <c r="AB78" s="192">
        <f t="shared" si="35"/>
        <v>0.88305053822294999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2642.928868376564</v>
      </c>
      <c r="N89" s="139">
        <f t="shared" ref="N89:N94" si="42">M89/L89</f>
        <v>128.92335943300313</v>
      </c>
      <c r="O89" s="140">
        <f t="shared" ref="O89:O94" si="43">L89-I89</f>
        <v>0</v>
      </c>
      <c r="P89" s="141">
        <f t="shared" ref="P89:P94" si="44">N89-K89</f>
        <v>-17.41810398163102</v>
      </c>
      <c r="Q89" s="142">
        <f t="shared" ref="Q89:Q94" si="45">N89/K89</f>
        <v>0.88097628945885464</v>
      </c>
      <c r="R89" s="274"/>
      <c r="S89" s="143">
        <f>S73</f>
        <v>0.16671296296296295</v>
      </c>
      <c r="T89" s="144">
        <f>INDEX(T73:T88,COUNTA(T73:T88))</f>
        <v>0.59468750000000004</v>
      </c>
      <c r="U89" s="145"/>
      <c r="V89" s="156"/>
      <c r="W89" s="135"/>
      <c r="X89" s="139"/>
      <c r="Y89" s="261"/>
      <c r="Z89" s="262"/>
      <c r="AA89" s="157">
        <f t="shared" ref="AA89:AA94" si="46">M89-J89</f>
        <v>-357.07113162343603</v>
      </c>
      <c r="AB89" s="142">
        <f t="shared" ref="AB89:AB94" si="47">M89/J89</f>
        <v>0.88097628945885464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1901</v>
      </c>
      <c r="G90" s="159">
        <f t="shared" ref="G90:G94" si="48">E90*F90</f>
        <v>65071.229999999996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2603.1190566755422</v>
      </c>
      <c r="N90" s="163">
        <f t="shared" si="42"/>
        <v>162.69494104222139</v>
      </c>
      <c r="O90" s="165">
        <f t="shared" si="43"/>
        <v>0</v>
      </c>
      <c r="P90" s="166">
        <f t="shared" si="44"/>
        <v>-24.805058957778613</v>
      </c>
      <c r="Q90" s="152">
        <f t="shared" si="45"/>
        <v>0.86770635222518078</v>
      </c>
      <c r="R90" s="272">
        <f>Q106</f>
        <v>0.87372971906483998</v>
      </c>
      <c r="S90" s="167">
        <v>0.16679398148148147</v>
      </c>
      <c r="T90" s="168">
        <v>0.19722222222222222</v>
      </c>
      <c r="U90" s="169"/>
      <c r="V90" s="170">
        <v>43.81666666666667</v>
      </c>
      <c r="W90" s="173"/>
      <c r="X90" s="151"/>
      <c r="Y90" s="275"/>
      <c r="Z90" s="276"/>
      <c r="AA90" s="109">
        <f t="shared" si="46"/>
        <v>-396.8809433244578</v>
      </c>
      <c r="AB90" s="152">
        <f t="shared" si="47"/>
        <v>0.86770635222518078</v>
      </c>
      <c r="AC90" s="277">
        <f>AB106</f>
        <v>0.87372971906483998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1553</v>
      </c>
      <c r="G91" s="95">
        <f t="shared" si="48"/>
        <v>53997.810000000005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2604.0055891942234</v>
      </c>
      <c r="N91" s="99">
        <f t="shared" si="42"/>
        <v>236.7277808358385</v>
      </c>
      <c r="O91" s="101">
        <f t="shared" si="43"/>
        <v>0</v>
      </c>
      <c r="P91" s="102">
        <f t="shared" si="44"/>
        <v>-35.999491891434246</v>
      </c>
      <c r="Q91" s="103">
        <f t="shared" si="45"/>
        <v>0.86800186306474114</v>
      </c>
      <c r="R91" s="273"/>
      <c r="S91" s="1">
        <v>0.20153935185185184</v>
      </c>
      <c r="T91" s="2">
        <v>0.22638888888888889</v>
      </c>
      <c r="U91" s="104">
        <v>6.2166666666666659</v>
      </c>
      <c r="V91" s="105">
        <v>35.783333333333346</v>
      </c>
      <c r="W91" s="106"/>
      <c r="X91" s="107"/>
      <c r="Y91" s="265"/>
      <c r="Z91" s="266"/>
      <c r="AA91" s="111">
        <f t="shared" si="46"/>
        <v>-395.99441080577662</v>
      </c>
      <c r="AB91" s="103">
        <f t="shared" si="47"/>
        <v>0.86800186306474114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6379</v>
      </c>
      <c r="G92" s="95">
        <f t="shared" si="48"/>
        <v>228559.56999999998</v>
      </c>
      <c r="H92" s="96"/>
      <c r="I92" s="97">
        <v>12</v>
      </c>
      <c r="J92" s="98">
        <v>3273</v>
      </c>
      <c r="K92" s="99">
        <f t="shared" si="38"/>
        <v>272.75</v>
      </c>
      <c r="L92" s="100">
        <v>12</v>
      </c>
      <c r="M92" s="98">
        <f>F92/V92*60</f>
        <v>2904.3126343746044</v>
      </c>
      <c r="N92" s="99">
        <f t="shared" si="42"/>
        <v>242.02605286455037</v>
      </c>
      <c r="O92" s="101">
        <f t="shared" si="43"/>
        <v>0</v>
      </c>
      <c r="P92" s="102">
        <f t="shared" si="44"/>
        <v>-30.723947135449635</v>
      </c>
      <c r="Q92" s="103">
        <f t="shared" si="45"/>
        <v>0.88735491426049629</v>
      </c>
      <c r="R92" s="273"/>
      <c r="S92" s="1">
        <v>0.26056712962962963</v>
      </c>
      <c r="T92" s="2">
        <v>0.35208333333333336</v>
      </c>
      <c r="U92" s="104">
        <v>7.2166666666667023</v>
      </c>
      <c r="V92" s="105">
        <v>131.78333333333336</v>
      </c>
      <c r="W92" s="106"/>
      <c r="X92" s="107"/>
      <c r="Y92" s="265"/>
      <c r="Z92" s="266"/>
      <c r="AA92" s="111">
        <f t="shared" si="46"/>
        <v>-368.68736562539561</v>
      </c>
      <c r="AB92" s="103">
        <f t="shared" si="47"/>
        <v>0.88735491426049629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4573</v>
      </c>
      <c r="G93" s="95">
        <f t="shared" si="48"/>
        <v>166502.93</v>
      </c>
      <c r="H93" s="113"/>
      <c r="I93" s="97">
        <v>11</v>
      </c>
      <c r="J93" s="98">
        <v>3273</v>
      </c>
      <c r="K93" s="99">
        <f t="shared" si="38"/>
        <v>297.54545454545456</v>
      </c>
      <c r="L93" s="114">
        <v>11</v>
      </c>
      <c r="M93" s="98">
        <f>F93/V93*60</f>
        <v>2898.890649762282</v>
      </c>
      <c r="N93" s="99">
        <f t="shared" si="42"/>
        <v>263.53551361475292</v>
      </c>
      <c r="O93" s="101">
        <f t="shared" si="43"/>
        <v>0</v>
      </c>
      <c r="P93" s="102">
        <f t="shared" si="44"/>
        <v>-34.009940930701646</v>
      </c>
      <c r="Q93" s="103">
        <f t="shared" si="45"/>
        <v>0.8856983347883538</v>
      </c>
      <c r="R93" s="273"/>
      <c r="S93" s="1">
        <v>0.35649305555555555</v>
      </c>
      <c r="T93" s="2">
        <v>0.42222222222222222</v>
      </c>
      <c r="U93" s="104">
        <v>6.3499999999999535</v>
      </c>
      <c r="V93" s="105">
        <v>94.65</v>
      </c>
      <c r="W93" s="106"/>
      <c r="X93" s="107"/>
      <c r="Y93" s="265"/>
      <c r="Z93" s="266"/>
      <c r="AA93" s="111">
        <f t="shared" si="46"/>
        <v>-374.10935023771799</v>
      </c>
      <c r="AB93" s="103">
        <f t="shared" si="47"/>
        <v>0.8856983347883538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2173</v>
      </c>
      <c r="G94" s="115">
        <f t="shared" si="48"/>
        <v>93286.89</v>
      </c>
      <c r="H94" s="116"/>
      <c r="I94" s="97">
        <v>15</v>
      </c>
      <c r="J94" s="98">
        <v>3600</v>
      </c>
      <c r="K94" s="99">
        <f t="shared" si="38"/>
        <v>240</v>
      </c>
      <c r="L94" s="100">
        <v>15</v>
      </c>
      <c r="M94" s="98">
        <f>F94/V94*60</f>
        <v>3096.9121140142502</v>
      </c>
      <c r="N94" s="99">
        <f t="shared" si="42"/>
        <v>206.46080760095001</v>
      </c>
      <c r="O94" s="101">
        <f t="shared" si="43"/>
        <v>0</v>
      </c>
      <c r="P94" s="102">
        <f t="shared" si="44"/>
        <v>-33.539192399049995</v>
      </c>
      <c r="Q94" s="103">
        <f t="shared" si="45"/>
        <v>0.86025336500395833</v>
      </c>
      <c r="R94" s="273"/>
      <c r="S94" s="1">
        <v>0.42569444444444443</v>
      </c>
      <c r="T94" s="2">
        <v>0.45493055555555556</v>
      </c>
      <c r="U94" s="104">
        <v>4.9999999999999822</v>
      </c>
      <c r="V94" s="105">
        <v>42.100000000000023</v>
      </c>
      <c r="W94" s="106"/>
      <c r="X94" s="107"/>
      <c r="Y94" s="265"/>
      <c r="Z94" s="266"/>
      <c r="AA94" s="111">
        <f t="shared" si="46"/>
        <v>-503.08788598574984</v>
      </c>
      <c r="AB94" s="103">
        <f t="shared" si="47"/>
        <v>0.86025336500395833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2821.448008804181</v>
      </c>
      <c r="N106" s="139">
        <f>M106/L106</f>
        <v>217.03446221570624</v>
      </c>
      <c r="O106" s="140">
        <f>L106-I106</f>
        <v>0</v>
      </c>
      <c r="P106" s="141">
        <f>N106-K106</f>
        <v>-31.365537784293736</v>
      </c>
      <c r="Q106" s="142">
        <f>N106/K106</f>
        <v>0.87372971906483998</v>
      </c>
      <c r="R106" s="274"/>
      <c r="S106" s="143">
        <f>S90</f>
        <v>0.16679398148148147</v>
      </c>
      <c r="T106" s="144">
        <f>INDEX(T90:T105,COUNTA(T90:T105))</f>
        <v>0.45493055555555556</v>
      </c>
      <c r="U106" s="145"/>
      <c r="V106" s="156"/>
      <c r="W106" s="135"/>
      <c r="X106" s="139"/>
      <c r="Y106" s="261"/>
      <c r="Z106" s="262"/>
      <c r="AA106" s="157">
        <f>M106-J106</f>
        <v>-407.75199119581885</v>
      </c>
      <c r="AB106" s="142">
        <f>M106/J106</f>
        <v>0.87372971906483998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1061</v>
      </c>
      <c r="G107" s="159">
        <f t="shared" ref="G107:G110" si="52">E107*F107</f>
        <v>28254.43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2867.5675675675634</v>
      </c>
      <c r="N107" s="163">
        <f>M107/L107</f>
        <v>477.92792792792721</v>
      </c>
      <c r="O107" s="165">
        <f>L107-I107</f>
        <v>0</v>
      </c>
      <c r="P107" s="166">
        <f>N107-K107</f>
        <v>-67.572072072072785</v>
      </c>
      <c r="Q107" s="152">
        <f>N107/K107</f>
        <v>0.87612819051865665</v>
      </c>
      <c r="R107" s="272">
        <f>Q123</f>
        <v>0.89882498105797826</v>
      </c>
      <c r="S107" s="193">
        <v>0.38749999999999996</v>
      </c>
      <c r="T107" s="194">
        <v>0.40291666666666665</v>
      </c>
      <c r="U107" s="169"/>
      <c r="V107" s="170">
        <v>22.200000000000031</v>
      </c>
      <c r="W107" s="168"/>
      <c r="X107" s="171"/>
      <c r="Y107" s="275"/>
      <c r="Z107" s="276"/>
      <c r="AA107" s="109">
        <f>M107-J107</f>
        <v>-405.4324324324366</v>
      </c>
      <c r="AB107" s="152">
        <f>M107/J107</f>
        <v>0.87612819051865676</v>
      </c>
      <c r="AC107" s="277">
        <f>AB123</f>
        <v>0.89882498105797826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821</v>
      </c>
      <c r="G108" s="95">
        <f t="shared" si="52"/>
        <v>16510.310000000001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3255.0660792951326</v>
      </c>
      <c r="N108" s="99">
        <f>M108/L108</f>
        <v>542.51101321585543</v>
      </c>
      <c r="O108" s="101">
        <f>L108-I108</f>
        <v>0</v>
      </c>
      <c r="P108" s="102">
        <f>N108-K108</f>
        <v>-57.488986784144572</v>
      </c>
      <c r="Q108" s="103">
        <f>N108/K108</f>
        <v>0.9041850220264257</v>
      </c>
      <c r="R108" s="273"/>
      <c r="S108" s="1">
        <v>0.40624999999999994</v>
      </c>
      <c r="T108" s="2">
        <v>0.41675925925925927</v>
      </c>
      <c r="U108" s="104">
        <v>4.799999999999951</v>
      </c>
      <c r="V108" s="105">
        <v>15.133333333333434</v>
      </c>
      <c r="W108" s="106"/>
      <c r="X108" s="113"/>
      <c r="Y108" s="265"/>
      <c r="Z108" s="266"/>
      <c r="AA108" s="111">
        <f>M108-J108</f>
        <v>-344.93392070486743</v>
      </c>
      <c r="AB108" s="103">
        <f>M108/J108</f>
        <v>0.9041850220264257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2038</v>
      </c>
      <c r="G109" s="95">
        <f t="shared" si="52"/>
        <v>50399.74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3265.1535380507257</v>
      </c>
      <c r="N109" s="99">
        <f>M109/L109</f>
        <v>544.19225634178758</v>
      </c>
      <c r="O109" s="101">
        <f>L109-I109</f>
        <v>0</v>
      </c>
      <c r="P109" s="102">
        <f>N109-K109</f>
        <v>-55.807743658212416</v>
      </c>
      <c r="Q109" s="103">
        <f>N109/K109</f>
        <v>0.90698709390297927</v>
      </c>
      <c r="R109" s="273"/>
      <c r="S109" s="1">
        <v>0.42152777777777772</v>
      </c>
      <c r="T109" s="2">
        <v>0.44753472222222224</v>
      </c>
      <c r="U109" s="104">
        <v>6.8666666666665677</v>
      </c>
      <c r="V109" s="105">
        <v>37.450000000000102</v>
      </c>
      <c r="W109" s="106"/>
      <c r="X109" s="107"/>
      <c r="Y109" s="265"/>
      <c r="Z109" s="266"/>
      <c r="AA109" s="111">
        <f>M109-J109</f>
        <v>-334.84646194927427</v>
      </c>
      <c r="AB109" s="103">
        <f>M109/J109</f>
        <v>0.90698709390297938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1724</v>
      </c>
      <c r="G110" s="95">
        <f t="shared" si="52"/>
        <v>42634.520000000004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3261.376773515507</v>
      </c>
      <c r="N110" s="99">
        <f>M110/L110</f>
        <v>543.5627955859178</v>
      </c>
      <c r="O110" s="101">
        <f>L110-I110</f>
        <v>0</v>
      </c>
      <c r="P110" s="102">
        <f>N110-K110</f>
        <v>-56.437204414082203</v>
      </c>
      <c r="Q110" s="103">
        <f>N110/K110</f>
        <v>0.9059379926431963</v>
      </c>
      <c r="R110" s="273"/>
      <c r="S110" s="1">
        <v>0.45089120370370372</v>
      </c>
      <c r="T110" s="2">
        <v>0.47291666666666665</v>
      </c>
      <c r="U110" s="104">
        <v>4.8333333333333428</v>
      </c>
      <c r="V110" s="105">
        <v>31.716666666666615</v>
      </c>
      <c r="W110" s="106"/>
      <c r="X110" s="113"/>
      <c r="Y110" s="265"/>
      <c r="Z110" s="266"/>
      <c r="AA110" s="111">
        <f>M110-J110</f>
        <v>-338.62322648449299</v>
      </c>
      <c r="AB110" s="103">
        <f>M110/J110</f>
        <v>0.90593799264319641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3162.2909896072319</v>
      </c>
      <c r="N123" s="139">
        <f>M123/L123</f>
        <v>527.04849826787199</v>
      </c>
      <c r="O123" s="140">
        <f>L123-I123</f>
        <v>0</v>
      </c>
      <c r="P123" s="141">
        <f>N123-K123</f>
        <v>-59.326501732128008</v>
      </c>
      <c r="Q123" s="142">
        <f>N123/K123</f>
        <v>0.89882498105797826</v>
      </c>
      <c r="R123" s="274"/>
      <c r="S123" s="143">
        <f>S107</f>
        <v>0.38749999999999996</v>
      </c>
      <c r="T123" s="144">
        <f>INDEX(T107:T122,COUNTA(T107:T122))</f>
        <v>0.47291666666666665</v>
      </c>
      <c r="U123" s="145"/>
      <c r="V123" s="156"/>
      <c r="W123" s="135"/>
      <c r="X123" s="139"/>
      <c r="Y123" s="261"/>
      <c r="Z123" s="262"/>
      <c r="AA123" s="157">
        <f>M123-J123</f>
        <v>-355.95901039276805</v>
      </c>
      <c r="AB123" s="142">
        <f>M123/J123</f>
        <v>0.89882498105797826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189</v>
      </c>
      <c r="D124" s="271"/>
      <c r="E124" s="158">
        <v>56.87</v>
      </c>
      <c r="F124" s="87">
        <v>1971</v>
      </c>
      <c r="G124" s="159">
        <f t="shared" ref="G124:G126" si="56">E124*F124</f>
        <v>112090.76999999999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1762.4441132637871</v>
      </c>
      <c r="N124" s="163">
        <f>M124/L124</f>
        <v>76.628004924512481</v>
      </c>
      <c r="O124" s="165">
        <f>L124-I124</f>
        <v>0</v>
      </c>
      <c r="P124" s="166">
        <f>N124-K124</f>
        <v>-10.328516814617956</v>
      </c>
      <c r="Q124" s="152">
        <f>N124/K124</f>
        <v>0.88122205663189346</v>
      </c>
      <c r="R124" s="272">
        <f>Q140</f>
        <v>0.88104112895532272</v>
      </c>
      <c r="S124" s="167">
        <v>0.70833333333333337</v>
      </c>
      <c r="T124" s="168">
        <v>0.75493055555555555</v>
      </c>
      <c r="U124" s="169"/>
      <c r="V124" s="170">
        <v>67.099999999999937</v>
      </c>
      <c r="W124" s="168"/>
      <c r="X124" s="171"/>
      <c r="Y124" s="275"/>
      <c r="Z124" s="276"/>
      <c r="AA124" s="109">
        <f>M124-J124</f>
        <v>-237.55588673621287</v>
      </c>
      <c r="AB124" s="152">
        <f>M124/J124</f>
        <v>0.88122205663189357</v>
      </c>
      <c r="AC124" s="277">
        <f>AB140</f>
        <v>0.88104112895532272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94">
        <v>1752</v>
      </c>
      <c r="G125" s="95">
        <f t="shared" si="56"/>
        <v>88773.84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1762.2799664710799</v>
      </c>
      <c r="N125" s="99">
        <f>M125/L125</f>
        <v>88.113998323554</v>
      </c>
      <c r="O125" s="101">
        <f>L125-I125</f>
        <v>0</v>
      </c>
      <c r="P125" s="102">
        <f>N125-K125</f>
        <v>-11.886001676446</v>
      </c>
      <c r="Q125" s="103">
        <f>N125/K125</f>
        <v>0.88113998323553999</v>
      </c>
      <c r="R125" s="273"/>
      <c r="S125" s="1">
        <v>0.75996527777777778</v>
      </c>
      <c r="T125" s="2">
        <v>0.80138888888888893</v>
      </c>
      <c r="U125" s="104">
        <v>7.2500000000000142</v>
      </c>
      <c r="V125" s="105">
        <v>59.650000000000048</v>
      </c>
      <c r="W125" s="106"/>
      <c r="X125" s="107"/>
      <c r="Y125" s="265"/>
      <c r="Z125" s="266"/>
      <c r="AA125" s="111">
        <f>M125-J125</f>
        <v>-237.72003352892011</v>
      </c>
      <c r="AB125" s="103">
        <f>M125/J125</f>
        <v>0.88113998323553999</v>
      </c>
      <c r="AC125" s="278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94">
        <v>1671</v>
      </c>
      <c r="G126" s="95">
        <f t="shared" si="56"/>
        <v>74025.299999999988</v>
      </c>
      <c r="H126" s="96"/>
      <c r="I126" s="97">
        <v>17</v>
      </c>
      <c r="J126" s="98">
        <v>2000</v>
      </c>
      <c r="K126" s="99">
        <f t="shared" si="57"/>
        <v>117.64705882352941</v>
      </c>
      <c r="L126" s="100">
        <v>17</v>
      </c>
      <c r="M126" s="98">
        <f>F126/V126*60</f>
        <v>1761.5226939970703</v>
      </c>
      <c r="N126" s="99">
        <f>M126/L126</f>
        <v>103.61898199982767</v>
      </c>
      <c r="O126" s="101">
        <f>L126-I126</f>
        <v>0</v>
      </c>
      <c r="P126" s="102">
        <f>N126-K126</f>
        <v>-14.028076823701738</v>
      </c>
      <c r="Q126" s="103">
        <f>N126/K126</f>
        <v>0.88076134699853526</v>
      </c>
      <c r="R126" s="273"/>
      <c r="S126" s="1">
        <v>0.80561342592592589</v>
      </c>
      <c r="T126" s="2">
        <v>0.84513888888888888</v>
      </c>
      <c r="U126" s="104">
        <v>6.0833333333332185</v>
      </c>
      <c r="V126" s="105">
        <v>56.916666666666714</v>
      </c>
      <c r="W126" s="106"/>
      <c r="X126" s="107"/>
      <c r="Y126" s="265"/>
      <c r="Z126" s="266"/>
      <c r="AA126" s="111">
        <f>M126-J126</f>
        <v>-238.47730600292971</v>
      </c>
      <c r="AB126" s="103">
        <f>M126/J126</f>
        <v>0.88076134699853514</v>
      </c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20</v>
      </c>
      <c r="J140" s="138">
        <f t="shared" si="58"/>
        <v>2000</v>
      </c>
      <c r="K140" s="139">
        <f t="shared" ref="K140" si="59">J140/I140</f>
        <v>100</v>
      </c>
      <c r="L140" s="137">
        <f t="shared" ref="L140:M140" si="60">AVERAGE(L124:L139)</f>
        <v>20</v>
      </c>
      <c r="M140" s="138">
        <f t="shared" si="60"/>
        <v>1762.0822579106455</v>
      </c>
      <c r="N140" s="139">
        <f>M140/L140</f>
        <v>88.104112895532268</v>
      </c>
      <c r="O140" s="140">
        <f>L140-I140</f>
        <v>0</v>
      </c>
      <c r="P140" s="141">
        <f>N140-K140</f>
        <v>-11.895887104467732</v>
      </c>
      <c r="Q140" s="142">
        <f>N140/K140</f>
        <v>0.88104112895532272</v>
      </c>
      <c r="R140" s="274"/>
      <c r="S140" s="143">
        <f>S124</f>
        <v>0.70833333333333337</v>
      </c>
      <c r="T140" s="144">
        <f>INDEX(T124:T139,COUNTA(T124:T139))</f>
        <v>0.84513888888888888</v>
      </c>
      <c r="U140" s="145"/>
      <c r="V140" s="156"/>
      <c r="W140" s="135"/>
      <c r="X140" s="139"/>
      <c r="Y140" s="261"/>
      <c r="Z140" s="262"/>
      <c r="AA140" s="157">
        <f>M140-J140</f>
        <v>-237.91774208935453</v>
      </c>
      <c r="AB140" s="142">
        <f>M140/J140</f>
        <v>0.88104112895532272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234</v>
      </c>
      <c r="D141" s="271"/>
      <c r="E141" s="158">
        <v>57.3</v>
      </c>
      <c r="F141" s="169">
        <v>4908</v>
      </c>
      <c r="G141" s="159">
        <f t="shared" ref="G141" si="61">E141*F141</f>
        <v>281228.39999999997</v>
      </c>
      <c r="H141" s="160"/>
      <c r="I141" s="161">
        <v>21</v>
      </c>
      <c r="J141" s="162">
        <v>2000</v>
      </c>
      <c r="K141" s="163">
        <f>J141/I141</f>
        <v>95.238095238095241</v>
      </c>
      <c r="L141" s="164">
        <v>21</v>
      </c>
      <c r="M141" s="162">
        <f>F141/V141*60</f>
        <v>1763.3532934131749</v>
      </c>
      <c r="N141" s="163">
        <f>M141/L141</f>
        <v>83.96920444824643</v>
      </c>
      <c r="O141" s="165">
        <f>L141-I141</f>
        <v>0</v>
      </c>
      <c r="P141" s="166">
        <f>N141-K141</f>
        <v>-11.268890789848811</v>
      </c>
      <c r="Q141" s="152">
        <f>N141/K141</f>
        <v>0.88167664670658752</v>
      </c>
      <c r="R141" s="272">
        <f>Q157</f>
        <v>0.88167664670658752</v>
      </c>
      <c r="S141" s="167">
        <v>0.70833333333333337</v>
      </c>
      <c r="T141" s="168">
        <v>0.82430555555555551</v>
      </c>
      <c r="U141" s="169"/>
      <c r="V141" s="170">
        <v>166.99999999999989</v>
      </c>
      <c r="W141" s="87"/>
      <c r="X141" s="88"/>
      <c r="Y141" s="275"/>
      <c r="Z141" s="276"/>
      <c r="AA141" s="109">
        <f>M141-J141</f>
        <v>-236.64670658682508</v>
      </c>
      <c r="AB141" s="152">
        <f>M141/J141</f>
        <v>0.88167664670658741</v>
      </c>
      <c r="AC141" s="352">
        <f>AB157</f>
        <v>0.88167664670658741</v>
      </c>
    </row>
    <row r="142" spans="1:29" ht="15.75" customHeight="1">
      <c r="A142" s="281"/>
      <c r="B142" s="153"/>
      <c r="C142" s="263"/>
      <c r="D142" s="264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3"/>
      <c r="S142" s="1"/>
      <c r="T142" s="2"/>
      <c r="U142" s="104"/>
      <c r="V142" s="105"/>
      <c r="W142" s="106"/>
      <c r="X142" s="107"/>
      <c r="Y142" s="265"/>
      <c r="Z142" s="266"/>
      <c r="AA142" s="111"/>
      <c r="AB142" s="103"/>
      <c r="AC142" s="294"/>
    </row>
    <row r="143" spans="1:29" ht="15.75" customHeight="1">
      <c r="A143" s="281"/>
      <c r="B143" s="153"/>
      <c r="C143" s="263"/>
      <c r="D143" s="264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3"/>
      <c r="S143" s="1"/>
      <c r="T143" s="2"/>
      <c r="U143" s="104"/>
      <c r="V143" s="105"/>
      <c r="W143" s="106"/>
      <c r="X143" s="107"/>
      <c r="Y143" s="265"/>
      <c r="Z143" s="266"/>
      <c r="AA143" s="111"/>
      <c r="AB143" s="103"/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2">AVERAGE(I141:I156)</f>
        <v>21</v>
      </c>
      <c r="J157" s="138">
        <f t="shared" si="62"/>
        <v>2000</v>
      </c>
      <c r="K157" s="139">
        <f t="shared" ref="K157" si="63">J157/I157</f>
        <v>95.238095238095241</v>
      </c>
      <c r="L157" s="137">
        <f t="shared" ref="L157:M157" si="64">AVERAGE(L141:L156)</f>
        <v>21</v>
      </c>
      <c r="M157" s="138">
        <f t="shared" si="64"/>
        <v>1763.3532934131749</v>
      </c>
      <c r="N157" s="139">
        <f>M157/L157</f>
        <v>83.96920444824643</v>
      </c>
      <c r="O157" s="140">
        <f>L157-I157</f>
        <v>0</v>
      </c>
      <c r="P157" s="141">
        <f>N157-K157</f>
        <v>-11.268890789848811</v>
      </c>
      <c r="Q157" s="142">
        <f>N157/K157</f>
        <v>0.88167664670658752</v>
      </c>
      <c r="R157" s="274"/>
      <c r="S157" s="143">
        <f>S141</f>
        <v>0.70833333333333337</v>
      </c>
      <c r="T157" s="144">
        <f>INDEX(T141:T156,COUNTA(T141:T156))</f>
        <v>0.82430555555555551</v>
      </c>
      <c r="U157" s="145"/>
      <c r="V157" s="156"/>
      <c r="W157" s="188"/>
      <c r="X157" s="189"/>
      <c r="Y157" s="261"/>
      <c r="Z157" s="262"/>
      <c r="AA157" s="157">
        <f>M157-J157</f>
        <v>-236.64670658682508</v>
      </c>
      <c r="AB157" s="142">
        <f>M157/J157</f>
        <v>0.88167664670658741</v>
      </c>
      <c r="AC157" s="295"/>
    </row>
    <row r="158" spans="1:29" ht="15.75" customHeight="1">
      <c r="A158" s="267" t="s">
        <v>235</v>
      </c>
      <c r="B158" s="183" t="s">
        <v>161</v>
      </c>
      <c r="C158" s="270" t="s">
        <v>192</v>
      </c>
      <c r="D158" s="271"/>
      <c r="E158" s="158">
        <v>56.79</v>
      </c>
      <c r="F158" s="87">
        <v>2517</v>
      </c>
      <c r="G158" s="159">
        <f t="shared" ref="G158:G159" si="65">E158*F158</f>
        <v>142940.43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1762.536471503598</v>
      </c>
      <c r="N158" s="163">
        <f>M158/L158</f>
        <v>76.632020500156429</v>
      </c>
      <c r="O158" s="165">
        <f>L158-I158</f>
        <v>0</v>
      </c>
      <c r="P158" s="166">
        <f>N158-K158</f>
        <v>-10.324501238974008</v>
      </c>
      <c r="Q158" s="152">
        <f>N158/K158</f>
        <v>0.88126823575179891</v>
      </c>
      <c r="R158" s="272">
        <f>Q174</f>
        <v>0.88197333198977312</v>
      </c>
      <c r="S158" s="167">
        <v>0.70855324074074078</v>
      </c>
      <c r="T158" s="168">
        <v>0.7680555555555556</v>
      </c>
      <c r="U158" s="169"/>
      <c r="V158" s="170">
        <v>85.683333333333351</v>
      </c>
      <c r="W158" s="168"/>
      <c r="X158" s="171"/>
      <c r="Y158" s="275"/>
      <c r="Z158" s="276"/>
      <c r="AA158" s="109">
        <f>M158-J158</f>
        <v>-237.46352849640198</v>
      </c>
      <c r="AB158" s="152">
        <f>M158/J158</f>
        <v>0.88126823575179902</v>
      </c>
      <c r="AC158" s="277">
        <f>AB174</f>
        <v>0.88197333198977323</v>
      </c>
    </row>
    <row r="159" spans="1:29" ht="15.75" customHeight="1">
      <c r="A159" s="268"/>
      <c r="B159" s="153" t="s">
        <v>161</v>
      </c>
      <c r="C159" s="263" t="s">
        <v>190</v>
      </c>
      <c r="D159" s="264"/>
      <c r="E159" s="93">
        <v>47.6</v>
      </c>
      <c r="F159" s="94">
        <v>2446</v>
      </c>
      <c r="G159" s="95">
        <f t="shared" si="65"/>
        <v>116429.6</v>
      </c>
      <c r="H159" s="96"/>
      <c r="I159" s="97">
        <v>23</v>
      </c>
      <c r="J159" s="98">
        <v>2000</v>
      </c>
      <c r="K159" s="99">
        <f t="shared" ref="K159" si="66">J159/I159</f>
        <v>86.956521739130437</v>
      </c>
      <c r="L159" s="100">
        <v>23</v>
      </c>
      <c r="M159" s="98">
        <f>F159/V159*60</f>
        <v>1765.3568564554946</v>
      </c>
      <c r="N159" s="99">
        <f>M159/L159</f>
        <v>76.754645932847595</v>
      </c>
      <c r="O159" s="101">
        <f>L159-I159</f>
        <v>0</v>
      </c>
      <c r="P159" s="102">
        <f>N159-K159</f>
        <v>-10.201875806282843</v>
      </c>
      <c r="Q159" s="103">
        <f>N159/K159</f>
        <v>0.88267842822774734</v>
      </c>
      <c r="R159" s="273"/>
      <c r="S159" s="1">
        <v>0.77222222222222225</v>
      </c>
      <c r="T159" s="2">
        <v>0.82995370370370369</v>
      </c>
      <c r="U159" s="104">
        <v>5.9999999999999787</v>
      </c>
      <c r="V159" s="105">
        <v>83.133333333333269</v>
      </c>
      <c r="W159" s="106"/>
      <c r="X159" s="107"/>
      <c r="Y159" s="265"/>
      <c r="Z159" s="266"/>
      <c r="AA159" s="111">
        <f>M159-J159</f>
        <v>-234.64314354450539</v>
      </c>
      <c r="AB159" s="103">
        <f>M159/J159</f>
        <v>0.88267842822774734</v>
      </c>
      <c r="AC159" s="278"/>
    </row>
    <row r="160" spans="1:29" ht="15.75" customHeight="1">
      <c r="A160" s="268"/>
      <c r="B160" s="153"/>
      <c r="C160" s="263"/>
      <c r="D160" s="264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3"/>
      <c r="S160" s="1"/>
      <c r="T160" s="2"/>
      <c r="U160" s="104"/>
      <c r="V160" s="105"/>
      <c r="W160" s="106"/>
      <c r="X160" s="107"/>
      <c r="Y160" s="265"/>
      <c r="Z160" s="266"/>
      <c r="AA160" s="111"/>
      <c r="AB160" s="103"/>
      <c r="AC160" s="278"/>
    </row>
    <row r="161" spans="1:29" ht="15.75" customHeight="1">
      <c r="A161" s="268"/>
      <c r="B161" s="153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153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153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153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17"/>
      <c r="T164" s="118"/>
      <c r="U164" s="104"/>
      <c r="V164" s="105"/>
      <c r="W164" s="118"/>
      <c r="X164" s="190"/>
      <c r="Y164" s="265"/>
      <c r="Z164" s="266"/>
      <c r="AA164" s="111"/>
      <c r="AB164" s="103"/>
      <c r="AC164" s="278"/>
    </row>
    <row r="165" spans="1:29" ht="15.75" customHeight="1">
      <c r="A165" s="268"/>
      <c r="B165" s="153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17"/>
      <c r="T165" s="118"/>
      <c r="U165" s="104"/>
      <c r="V165" s="105"/>
      <c r="W165" s="118"/>
      <c r="X165" s="190"/>
      <c r="Y165" s="265"/>
      <c r="Z165" s="266"/>
      <c r="AA165" s="111"/>
      <c r="AB165" s="103"/>
      <c r="AC165" s="278"/>
    </row>
    <row r="166" spans="1:29" ht="15.75" customHeight="1">
      <c r="A166" s="268"/>
      <c r="B166" s="153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17"/>
      <c r="T166" s="118"/>
      <c r="U166" s="104"/>
      <c r="V166" s="105"/>
      <c r="W166" s="118"/>
      <c r="X166" s="190"/>
      <c r="Y166" s="265"/>
      <c r="Z166" s="266"/>
      <c r="AA166" s="111"/>
      <c r="AB166" s="103"/>
      <c r="AC166" s="278"/>
    </row>
    <row r="167" spans="1:29" ht="15.75" customHeight="1">
      <c r="A167" s="268"/>
      <c r="B167" s="153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17"/>
      <c r="T167" s="118"/>
      <c r="U167" s="104"/>
      <c r="V167" s="105"/>
      <c r="W167" s="118"/>
      <c r="X167" s="190"/>
      <c r="Y167" s="265"/>
      <c r="Z167" s="266"/>
      <c r="AA167" s="111"/>
      <c r="AB167" s="103"/>
      <c r="AC167" s="278"/>
    </row>
    <row r="168" spans="1:29" ht="15.75" customHeight="1">
      <c r="A168" s="268"/>
      <c r="B168" s="153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17"/>
      <c r="T168" s="118"/>
      <c r="U168" s="104"/>
      <c r="V168" s="105"/>
      <c r="W168" s="118"/>
      <c r="X168" s="190"/>
      <c r="Y168" s="265"/>
      <c r="Z168" s="266"/>
      <c r="AA168" s="111"/>
      <c r="AB168" s="103"/>
      <c r="AC168" s="278"/>
    </row>
    <row r="169" spans="1:29" ht="15.75" customHeight="1">
      <c r="A169" s="268"/>
      <c r="B169" s="153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17"/>
      <c r="T169" s="118"/>
      <c r="U169" s="104"/>
      <c r="V169" s="105"/>
      <c r="W169" s="118"/>
      <c r="X169" s="190"/>
      <c r="Y169" s="265"/>
      <c r="Z169" s="266"/>
      <c r="AA169" s="111"/>
      <c r="AB169" s="103"/>
      <c r="AC169" s="278"/>
    </row>
    <row r="170" spans="1:29" ht="15.75" customHeight="1">
      <c r="A170" s="268"/>
      <c r="B170" s="153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17"/>
      <c r="T170" s="118"/>
      <c r="U170" s="104"/>
      <c r="V170" s="105"/>
      <c r="W170" s="118"/>
      <c r="X170" s="190"/>
      <c r="Y170" s="265"/>
      <c r="Z170" s="266"/>
      <c r="AA170" s="111"/>
      <c r="AB170" s="103"/>
      <c r="AC170" s="278"/>
    </row>
    <row r="171" spans="1:29" ht="15.75" customHeight="1">
      <c r="A171" s="268"/>
      <c r="B171" s="153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17"/>
      <c r="T171" s="118"/>
      <c r="U171" s="104"/>
      <c r="V171" s="105"/>
      <c r="W171" s="118"/>
      <c r="X171" s="190"/>
      <c r="Y171" s="265"/>
      <c r="Z171" s="266"/>
      <c r="AA171" s="111"/>
      <c r="AB171" s="103"/>
      <c r="AC171" s="278"/>
    </row>
    <row r="172" spans="1:29" ht="15.75" customHeight="1">
      <c r="A172" s="268"/>
      <c r="B172" s="153"/>
      <c r="C172" s="263"/>
      <c r="D172" s="264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17"/>
      <c r="T172" s="118"/>
      <c r="U172" s="104"/>
      <c r="V172" s="105"/>
      <c r="W172" s="118"/>
      <c r="X172" s="190"/>
      <c r="Y172" s="265"/>
      <c r="Z172" s="266"/>
      <c r="AA172" s="111"/>
      <c r="AB172" s="103"/>
      <c r="AC172" s="278"/>
    </row>
    <row r="173" spans="1:29" ht="15.75" customHeight="1">
      <c r="A173" s="268"/>
      <c r="B173" s="153"/>
      <c r="C173" s="263"/>
      <c r="D173" s="264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135"/>
      <c r="G174" s="136"/>
      <c r="H174" s="91"/>
      <c r="I174" s="137">
        <f t="shared" ref="I174:J174" si="67">AVERAGE(I158:I173)</f>
        <v>23</v>
      </c>
      <c r="J174" s="138">
        <f t="shared" si="67"/>
        <v>2000</v>
      </c>
      <c r="K174" s="139">
        <f t="shared" ref="K174" si="68">J174/I174</f>
        <v>86.956521739130437</v>
      </c>
      <c r="L174" s="137">
        <f t="shared" ref="L174:M174" si="69">AVERAGE(L158:L173)</f>
        <v>23</v>
      </c>
      <c r="M174" s="138">
        <f t="shared" si="69"/>
        <v>1763.9466639795464</v>
      </c>
      <c r="N174" s="139">
        <f>M174/L174</f>
        <v>76.693333216502012</v>
      </c>
      <c r="O174" s="140">
        <f>L174-I174</f>
        <v>0</v>
      </c>
      <c r="P174" s="141">
        <f>N174-K174</f>
        <v>-10.263188522628425</v>
      </c>
      <c r="Q174" s="142">
        <f>N174/K174</f>
        <v>0.88197333198977312</v>
      </c>
      <c r="R174" s="274"/>
      <c r="S174" s="143">
        <f>S158</f>
        <v>0.70855324074074078</v>
      </c>
      <c r="T174" s="144">
        <f>INDEX(T158:T173,COUNTA(T158:T173))</f>
        <v>0.82995370370370369</v>
      </c>
      <c r="U174" s="145"/>
      <c r="V174" s="156"/>
      <c r="W174" s="135"/>
      <c r="X174" s="139"/>
      <c r="Y174" s="261"/>
      <c r="Z174" s="262"/>
      <c r="AA174" s="157">
        <f>M174-J174</f>
        <v>-236.05333602045357</v>
      </c>
      <c r="AB174" s="142">
        <f>M174/J174</f>
        <v>0.88197333198977323</v>
      </c>
      <c r="AC174" s="279"/>
    </row>
    <row r="176" spans="1:29">
      <c r="Y176" s="259" t="s">
        <v>142</v>
      </c>
      <c r="Z176" s="259"/>
    </row>
    <row r="177" spans="25:26">
      <c r="Y177" s="259" t="s">
        <v>143</v>
      </c>
      <c r="Z177" s="259"/>
    </row>
    <row r="178" spans="25:26">
      <c r="Y178" s="259" t="s">
        <v>144</v>
      </c>
      <c r="Z178" s="259"/>
    </row>
    <row r="179" spans="25:26">
      <c r="Y179" s="259" t="s">
        <v>145</v>
      </c>
      <c r="Z179" s="259"/>
    </row>
    <row r="180" spans="25:26">
      <c r="Y180" s="259" t="s">
        <v>146</v>
      </c>
      <c r="Z180" s="259"/>
    </row>
    <row r="181" spans="25:26">
      <c r="Y181" s="259" t="s">
        <v>147</v>
      </c>
      <c r="Z181" s="259"/>
    </row>
    <row r="182" spans="25:26">
      <c r="Y182" s="259" t="s">
        <v>148</v>
      </c>
      <c r="Z182" s="259"/>
    </row>
    <row r="183" spans="25:26">
      <c r="Y183" s="259" t="s">
        <v>149</v>
      </c>
      <c r="Z183" s="259"/>
    </row>
    <row r="184" spans="25:26">
      <c r="Y184" s="259" t="s">
        <v>150</v>
      </c>
      <c r="Z184" s="259"/>
    </row>
    <row r="185" spans="25:26">
      <c r="Y185" s="259" t="s">
        <v>151</v>
      </c>
      <c r="Z185" s="259"/>
    </row>
    <row r="186" spans="25:26">
      <c r="Y186" s="259" t="s">
        <v>152</v>
      </c>
      <c r="Z186" s="259"/>
    </row>
    <row r="187" spans="25:26">
      <c r="Y187" s="259" t="s">
        <v>153</v>
      </c>
      <c r="Z187" s="259"/>
    </row>
    <row r="188" spans="25:26">
      <c r="Y188" s="259" t="s">
        <v>154</v>
      </c>
      <c r="Z188" s="25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318" priority="3" operator="greaterThan">
      <formula>0</formula>
    </cfRule>
  </conditionalFormatting>
  <conditionalFormatting sqref="P5:P174 AA5:AA174">
    <cfRule type="cellIs" dxfId="317" priority="6" operator="lessThan">
      <formula>0</formula>
    </cfRule>
  </conditionalFormatting>
  <conditionalFormatting sqref="Q5:Q174 AB5:AB174">
    <cfRule type="cellIs" dxfId="316" priority="4" operator="greaterThan">
      <formula>1</formula>
    </cfRule>
    <cfRule type="cellIs" dxfId="315" priority="5" operator="lessThan">
      <formula>0.8</formula>
    </cfRule>
  </conditionalFormatting>
  <conditionalFormatting sqref="R5:R174 AC124:AC141">
    <cfRule type="cellIs" dxfId="314" priority="7" operator="lessThan">
      <formula>0.8</formula>
    </cfRule>
  </conditionalFormatting>
  <conditionalFormatting sqref="AC5:AC22 AC56:AC91">
    <cfRule type="cellIs" dxfId="313" priority="9" operator="lessThan">
      <formula>0.8</formula>
    </cfRule>
  </conditionalFormatting>
  <conditionalFormatting sqref="AC39">
    <cfRule type="cellIs" dxfId="312" priority="12" operator="lessThan">
      <formula>0.8</formula>
    </cfRule>
  </conditionalFormatting>
  <conditionalFormatting sqref="AC54">
    <cfRule type="cellIs" dxfId="311" priority="11" operator="lessThan">
      <formula>0.8</formula>
    </cfRule>
  </conditionalFormatting>
  <conditionalFormatting sqref="AC97:AC105">
    <cfRule type="cellIs" dxfId="310" priority="10" operator="lessThan">
      <formula>0.8</formula>
    </cfRule>
  </conditionalFormatting>
  <conditionalFormatting sqref="AC107:AC112">
    <cfRule type="cellIs" dxfId="309" priority="8" operator="lessThan">
      <formula>0.8</formula>
    </cfRule>
  </conditionalFormatting>
  <conditionalFormatting sqref="AC156">
    <cfRule type="cellIs" dxfId="308" priority="2" operator="lessThan">
      <formula>0.8</formula>
    </cfRule>
  </conditionalFormatting>
  <conditionalFormatting sqref="AC158:AC174">
    <cfRule type="cellIs" dxfId="307" priority="1" operator="lessThan">
      <formula>0.8</formula>
    </cfRule>
  </conditionalFormatting>
  <dataValidations count="1">
    <dataValidation type="list" allowBlank="1" showInputMessage="1" showErrorMessage="1" sqref="Y5:Z174" xr:uid="{133728B9-D1E9-4E55-A17A-FEE832458BEF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1C2D-F1F7-409D-8C23-BAD1C5FE3156}">
  <sheetPr>
    <tabColor theme="9" tint="0.59999389629810485"/>
  </sheetPr>
  <dimension ref="B1:AR36"/>
  <sheetViews>
    <sheetView zoomScale="70" zoomScaleNormal="70" workbookViewId="0">
      <selection activeCell="S15" sqref="S1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244</v>
      </c>
      <c r="D3" s="249"/>
      <c r="E3" s="7" t="s">
        <v>2</v>
      </c>
      <c r="F3" s="250">
        <f>'1012(18度C)'!D1+'1012(4度C)'!D1</f>
        <v>243434</v>
      </c>
      <c r="G3" s="251"/>
      <c r="H3" s="7" t="s">
        <v>3</v>
      </c>
      <c r="I3" s="252">
        <f>'1012(18度C)'!F1+'1012(4度C)'!F1</f>
        <v>7715093.0099999998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443.91559595917983</v>
      </c>
      <c r="F6" s="227" t="e">
        <f>AVERAGE(#REF!,D13:K13)</f>
        <v>#REF!</v>
      </c>
      <c r="G6" s="228">
        <f>AVERAGE(D13:K13)</f>
        <v>193.53676443368357</v>
      </c>
      <c r="H6" s="229"/>
      <c r="I6" s="228">
        <f>AVERAGE(L13:O13)</f>
        <v>94.064872325741888</v>
      </c>
      <c r="J6" s="229"/>
      <c r="K6" s="228">
        <f>AVERAGE(D27:O27)</f>
        <v>630.35889586401083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389.70513033471065</v>
      </c>
      <c r="F7" s="231" t="e">
        <f>AVERAGE(#REF!,D14:K14)</f>
        <v>#REF!</v>
      </c>
      <c r="G7" s="218">
        <f>AVERAGE(D14:K14)</f>
        <v>171.88253387687305</v>
      </c>
      <c r="H7" s="219"/>
      <c r="I7" s="218">
        <f>AVERAGE(L14:O14)</f>
        <v>82.875946343203353</v>
      </c>
      <c r="J7" s="219"/>
      <c r="K7" s="218">
        <f>AVERAGE(D28:O28)</f>
        <v>552.04534544537114</v>
      </c>
      <c r="L7" s="219"/>
      <c r="M7" s="218">
        <f>AVERAGE(P28:X28)</f>
        <v>683.94601763779519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0.87899211242178177</v>
      </c>
      <c r="F8" s="223" t="e">
        <f>AVERAGE(D15:K15,#REF!)</f>
        <v>#REF!</v>
      </c>
      <c r="G8" s="224">
        <f>AVERAGE(D15:K15)</f>
        <v>0.88387624233696371</v>
      </c>
      <c r="H8" s="225"/>
      <c r="I8" s="224">
        <f>AVERAGE(L15:O15)</f>
        <v>0.88107393740410223</v>
      </c>
      <c r="J8" s="225"/>
      <c r="K8" s="224">
        <f>AVERAGE(D29:O29)</f>
        <v>0.87491127554146286</v>
      </c>
      <c r="L8" s="225"/>
      <c r="M8" s="224">
        <f>AVERAGE(P29:X29)</f>
        <v>0.87580223980751593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78.125</v>
      </c>
      <c r="F13" s="24">
        <v>96.153846153846146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>
        <v>100</v>
      </c>
      <c r="N13" s="24">
        <v>95.238095238095241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102.26566591028111</v>
      </c>
      <c r="E14" s="28">
        <v>68.995467138683495</v>
      </c>
      <c r="F14" s="28">
        <v>84.648663734748396</v>
      </c>
      <c r="G14" s="28">
        <v>74.280335059163306</v>
      </c>
      <c r="H14" s="28">
        <v>128.91565060714072</v>
      </c>
      <c r="I14" s="28">
        <v>217.03899577444551</v>
      </c>
      <c r="J14" s="28" t="s">
        <v>36</v>
      </c>
      <c r="K14" s="55">
        <v>527.03295891364871</v>
      </c>
      <c r="L14" s="27" t="s">
        <v>36</v>
      </c>
      <c r="M14" s="67">
        <v>88.096713930685752</v>
      </c>
      <c r="N14" s="28">
        <v>83.853265732180148</v>
      </c>
      <c r="O14" s="29">
        <v>76.677859366744144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0.88809657237875705</v>
      </c>
      <c r="E15" s="32">
        <f t="shared" si="0"/>
        <v>0.88314197937514871</v>
      </c>
      <c r="F15" s="32">
        <f t="shared" si="0"/>
        <v>0.88034610284138337</v>
      </c>
      <c r="G15" s="32">
        <f t="shared" si="0"/>
        <v>0.88207897882756425</v>
      </c>
      <c r="H15" s="32">
        <f t="shared" si="0"/>
        <v>0.88092361248212825</v>
      </c>
      <c r="I15" s="32">
        <f t="shared" si="0"/>
        <v>0.87374797010646343</v>
      </c>
      <c r="J15" s="32" t="s">
        <v>36</v>
      </c>
      <c r="K15" s="56">
        <f t="shared" ref="K15" si="1">K14/K13</f>
        <v>0.89879848034730114</v>
      </c>
      <c r="L15" s="31" t="s">
        <v>36</v>
      </c>
      <c r="M15" s="68">
        <f t="shared" ref="M15:O15" si="2">M14/M13</f>
        <v>0.88096713930685755</v>
      </c>
      <c r="N15" s="32">
        <f t="shared" si="2"/>
        <v>0.88045929018789149</v>
      </c>
      <c r="O15" s="33">
        <f t="shared" si="2"/>
        <v>0.88179538271755764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0.25018518518518518</v>
      </c>
      <c r="E16" s="2">
        <v>0.25</v>
      </c>
      <c r="F16" s="2">
        <v>0.25018518518518518</v>
      </c>
      <c r="G16" s="2">
        <v>0.25</v>
      </c>
      <c r="H16" s="2">
        <v>0.16689814814814816</v>
      </c>
      <c r="I16" s="2">
        <v>0.16666666666666666</v>
      </c>
      <c r="J16" s="2" t="s">
        <v>36</v>
      </c>
      <c r="K16" s="3">
        <v>0.3833333333333333</v>
      </c>
      <c r="L16" s="1" t="s">
        <v>36</v>
      </c>
      <c r="M16" s="69">
        <v>0.70846064814814813</v>
      </c>
      <c r="N16" s="2">
        <v>0.70856481481481481</v>
      </c>
      <c r="O16" s="4">
        <v>0.70839120370370368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0.54097222222222219</v>
      </c>
      <c r="E17" s="2">
        <v>0.68888888888888888</v>
      </c>
      <c r="F17" s="2">
        <v>0.5493055555555556</v>
      </c>
      <c r="G17" s="2">
        <v>0.60773148148148148</v>
      </c>
      <c r="H17" s="2">
        <v>0.60347222222222219</v>
      </c>
      <c r="I17" s="2">
        <v>0.4513888888888889</v>
      </c>
      <c r="J17" s="2" t="s">
        <v>36</v>
      </c>
      <c r="K17" s="3">
        <v>0.46597222222222223</v>
      </c>
      <c r="L17" s="1" t="s">
        <v>36</v>
      </c>
      <c r="M17" s="69">
        <v>0.84407407407407409</v>
      </c>
      <c r="N17" s="2">
        <v>0.81944444444444442</v>
      </c>
      <c r="O17" s="4">
        <v>0.8305555555555556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</v>
      </c>
      <c r="F18" s="35">
        <v>20.8</v>
      </c>
      <c r="G18" s="35">
        <v>23.75</v>
      </c>
      <c r="H18" s="35">
        <v>20.5</v>
      </c>
      <c r="I18" s="35">
        <v>13</v>
      </c>
      <c r="J18" s="35" t="s">
        <v>36</v>
      </c>
      <c r="K18" s="57">
        <v>6</v>
      </c>
      <c r="L18" s="34" t="s">
        <v>36</v>
      </c>
      <c r="M18" s="70">
        <v>20</v>
      </c>
      <c r="N18" s="35">
        <v>21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182.73300229182564</v>
      </c>
      <c r="E28" s="28" t="s">
        <v>36</v>
      </c>
      <c r="F28" s="28" t="s">
        <v>36</v>
      </c>
      <c r="G28" s="28">
        <v>284.82833081407887</v>
      </c>
      <c r="H28" s="28">
        <v>382.60239760741325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732.71263932693614</v>
      </c>
      <c r="N28" s="28">
        <v>994.3128256368833</v>
      </c>
      <c r="O28" s="28">
        <v>735.08287699508958</v>
      </c>
      <c r="P28" s="27">
        <v>245.18297307622325</v>
      </c>
      <c r="Q28" s="28" t="s">
        <v>36</v>
      </c>
      <c r="R28" s="28" t="s">
        <v>36</v>
      </c>
      <c r="S28" s="28" t="s">
        <v>36</v>
      </c>
      <c r="T28" s="28">
        <v>739.71259406783793</v>
      </c>
      <c r="U28" s="28" t="s">
        <v>36</v>
      </c>
      <c r="V28" s="28">
        <v>675.02596693469218</v>
      </c>
      <c r="W28" s="28">
        <v>852.24792108735289</v>
      </c>
      <c r="X28" s="29">
        <v>907.56063302286952</v>
      </c>
    </row>
    <row r="29" spans="2:44" ht="40.15" customHeight="1">
      <c r="B29" s="206"/>
      <c r="C29" s="30" t="s">
        <v>38</v>
      </c>
      <c r="D29" s="32">
        <f>D28/D27</f>
        <v>0.86290584415584337</v>
      </c>
      <c r="E29" s="32" t="s">
        <v>36</v>
      </c>
      <c r="F29" s="32" t="s">
        <v>36</v>
      </c>
      <c r="G29" s="32">
        <f>G28/G27</f>
        <v>0.87030878859857441</v>
      </c>
      <c r="H29" s="32">
        <f>H28/H27</f>
        <v>0.88292860986326138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0.88813653251749836</v>
      </c>
      <c r="N29" s="32">
        <f>N28/N27</f>
        <v>0.86461984837989847</v>
      </c>
      <c r="O29" s="32">
        <f>O28/O27</f>
        <v>0.88056802973370107</v>
      </c>
      <c r="P29" s="31">
        <f>P28/P27</f>
        <v>0.86835636297829066</v>
      </c>
      <c r="Q29" s="32" t="s">
        <v>36</v>
      </c>
      <c r="R29" s="32" t="s">
        <v>36</v>
      </c>
      <c r="S29" s="32" t="s">
        <v>36</v>
      </c>
      <c r="T29" s="32">
        <f>T28/T27</f>
        <v>0.8806102310331404</v>
      </c>
      <c r="U29" s="32" t="s">
        <v>36</v>
      </c>
      <c r="V29" s="32">
        <f>V28/V27</f>
        <v>0.88639773435868674</v>
      </c>
      <c r="W29" s="32">
        <f>W28/W27</f>
        <v>0.87930341064568152</v>
      </c>
      <c r="X29" s="33">
        <f>X28/X27</f>
        <v>0.86434346002178053</v>
      </c>
    </row>
    <row r="30" spans="2:44" ht="17.25" customHeight="1">
      <c r="B30" s="207" t="s">
        <v>39</v>
      </c>
      <c r="C30" s="15" t="s">
        <v>40</v>
      </c>
      <c r="D30" s="2">
        <v>0.37777777777777777</v>
      </c>
      <c r="E30" s="2" t="s">
        <v>36</v>
      </c>
      <c r="F30" s="2" t="s">
        <v>36</v>
      </c>
      <c r="G30" s="2">
        <v>0.23125000000000001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0.16679398148148147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0.7084259259259259</v>
      </c>
      <c r="U30" s="2" t="s">
        <v>36</v>
      </c>
      <c r="V30" s="2">
        <v>0.7086689814814815</v>
      </c>
      <c r="W30" s="2">
        <v>0.70833333333333337</v>
      </c>
      <c r="X30" s="4">
        <v>0.70854166666666663</v>
      </c>
    </row>
    <row r="31" spans="2:44" ht="17.25" customHeight="1">
      <c r="B31" s="204"/>
      <c r="C31" s="15" t="s">
        <v>41</v>
      </c>
      <c r="D31" s="2">
        <v>0.45231481481481484</v>
      </c>
      <c r="E31" s="2" t="s">
        <v>36</v>
      </c>
      <c r="F31" s="2" t="s">
        <v>36</v>
      </c>
      <c r="G31" s="2">
        <v>0.25561342592592595</v>
      </c>
      <c r="H31" s="2">
        <v>0.37858796296296299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0.4135300925925926</v>
      </c>
      <c r="N31" s="2">
        <v>0.47180555555555553</v>
      </c>
      <c r="O31" s="2">
        <v>0.45164351851851853</v>
      </c>
      <c r="P31" s="1">
        <v>0.8246296296296296</v>
      </c>
      <c r="Q31" s="2" t="s">
        <v>36</v>
      </c>
      <c r="R31" s="2" t="s">
        <v>36</v>
      </c>
      <c r="S31" s="2" t="s">
        <v>36</v>
      </c>
      <c r="T31" s="2">
        <v>0.91193287037037041</v>
      </c>
      <c r="U31" s="2" t="s">
        <v>36</v>
      </c>
      <c r="V31" s="2">
        <v>0.90763888888888888</v>
      </c>
      <c r="W31" s="2">
        <v>1.0631944444444446</v>
      </c>
      <c r="X31" s="4">
        <v>1.0697800925925927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6C7E-599E-42D2-B08A-00978ACB5589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S15" sqref="S15"/>
      <selection pane="bottomLeft" activeCell="S15" sqref="S1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135398</v>
      </c>
      <c r="E1" s="77" t="s">
        <v>3</v>
      </c>
      <c r="F1" s="78">
        <f>SUM(G5:G191)</f>
        <v>2639315.7600000007</v>
      </c>
      <c r="G1" s="79" t="s">
        <v>73</v>
      </c>
      <c r="H1" s="80">
        <f>L21+L38+L55+L72+L89+L106+L123+L140+L157+L174+L191</f>
        <v>72.25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45942</v>
      </c>
      <c r="B2" s="326"/>
      <c r="C2" s="82" t="s">
        <v>34</v>
      </c>
      <c r="D2" s="83">
        <f>AVERAGE(N21,N38,N55,N72,N89,N106,N123,N140,N157,N174,N191)</f>
        <v>612.00019644192753</v>
      </c>
      <c r="E2" s="83" t="s">
        <v>80</v>
      </c>
      <c r="F2" s="84">
        <f>F1/D1</f>
        <v>19.49301880382281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2659</v>
      </c>
      <c r="G5" s="95">
        <f t="shared" ref="G5:G6" si="0">E5*F5</f>
        <v>79371.150000000009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3107.9220779220777</v>
      </c>
      <c r="N5" s="99">
        <f>M5/L5</f>
        <v>182.81894576012223</v>
      </c>
      <c r="O5" s="101">
        <f>L5-I5</f>
        <v>0</v>
      </c>
      <c r="P5" s="102">
        <f>N5-K5</f>
        <v>-28.945760122230695</v>
      </c>
      <c r="Q5" s="103">
        <f>N5/K5</f>
        <v>0.86331168831168836</v>
      </c>
      <c r="R5" s="273">
        <f>Q21</f>
        <v>0.86290584415584337</v>
      </c>
      <c r="S5" s="1">
        <v>0.37777777777777777</v>
      </c>
      <c r="T5" s="2">
        <v>0.41342592592592592</v>
      </c>
      <c r="U5" s="104">
        <v>3.9999999999999858</v>
      </c>
      <c r="V5" s="105">
        <v>51.333333333333336</v>
      </c>
      <c r="W5" s="106"/>
      <c r="X5" s="107"/>
      <c r="Y5" s="275"/>
      <c r="Z5" s="276"/>
      <c r="AA5" s="109">
        <f>M5-J5</f>
        <v>-492.07792207792227</v>
      </c>
      <c r="AB5" s="110">
        <f>M5/J5</f>
        <v>0.86331168831168825</v>
      </c>
      <c r="AC5" s="292">
        <f>AB21</f>
        <v>0.86290584415584337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2553</v>
      </c>
      <c r="G6" s="95">
        <f t="shared" si="0"/>
        <v>75364.56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3104.9999999999941</v>
      </c>
      <c r="N6" s="99">
        <f>M6/L6</f>
        <v>182.64705882352905</v>
      </c>
      <c r="O6" s="101">
        <f>L6-I6</f>
        <v>0</v>
      </c>
      <c r="P6" s="102">
        <f>N6-K6</f>
        <v>-29.117647058823877</v>
      </c>
      <c r="Q6" s="103">
        <f>N6/K6</f>
        <v>0.86249999999999838</v>
      </c>
      <c r="R6" s="273"/>
      <c r="S6" s="1">
        <v>0.41805555555555551</v>
      </c>
      <c r="T6" s="2">
        <v>0.45231481481481484</v>
      </c>
      <c r="U6" s="104">
        <v>6.6666666666666163</v>
      </c>
      <c r="V6" s="105">
        <v>49.333333333333428</v>
      </c>
      <c r="W6" s="106">
        <v>0.45231481481481484</v>
      </c>
      <c r="X6" s="107">
        <v>0.49375000000000002</v>
      </c>
      <c r="Y6" s="265"/>
      <c r="Z6" s="266"/>
      <c r="AA6" s="111">
        <f>M6-J6</f>
        <v>-495.00000000000591</v>
      </c>
      <c r="AB6" s="112">
        <f>M6/J6</f>
        <v>0.86249999999999838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3106.4610389610361</v>
      </c>
      <c r="N21" s="139">
        <f>M21/L21</f>
        <v>182.73300229182564</v>
      </c>
      <c r="O21" s="140">
        <f>L21-I21</f>
        <v>0</v>
      </c>
      <c r="P21" s="141">
        <f>N21-K21</f>
        <v>-29.031703590527286</v>
      </c>
      <c r="Q21" s="142">
        <f>N21/K21</f>
        <v>0.86290584415584337</v>
      </c>
      <c r="R21" s="274"/>
      <c r="S21" s="143">
        <f>S5</f>
        <v>0.37777777777777777</v>
      </c>
      <c r="T21" s="144">
        <f>INDEX(T5:T20,COUNTA(T5:T20))</f>
        <v>0.45231481481481484</v>
      </c>
      <c r="U21" s="145"/>
      <c r="V21" s="145"/>
      <c r="W21" s="146"/>
      <c r="X21" s="147"/>
      <c r="Y21" s="261"/>
      <c r="Z21" s="262"/>
      <c r="AA21" s="148">
        <f>M21-J21</f>
        <v>-493.53896103896386</v>
      </c>
      <c r="AB21" s="149">
        <f>M21/J21</f>
        <v>0.86290584415584337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1832</v>
      </c>
      <c r="G22" s="95">
        <f t="shared" ref="G22" si="5">E22*F22</f>
        <v>46972.480000000003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3133.1116389548674</v>
      </c>
      <c r="N22" s="99">
        <f>M22/L22</f>
        <v>284.82833081407887</v>
      </c>
      <c r="O22" s="101">
        <f>L22-I22</f>
        <v>0</v>
      </c>
      <c r="P22" s="102">
        <f>N22-K22</f>
        <v>-42.444396458648384</v>
      </c>
      <c r="Q22" s="103">
        <f>N22/K22</f>
        <v>0.87030878859857441</v>
      </c>
      <c r="R22" s="272">
        <f>Q38</f>
        <v>0.87030878859857441</v>
      </c>
      <c r="S22" s="1">
        <v>0.23125000000000001</v>
      </c>
      <c r="T22" s="2">
        <v>0.25561342592592595</v>
      </c>
      <c r="U22" s="104">
        <v>6.0000000000000187</v>
      </c>
      <c r="V22" s="105">
        <v>35.083333333333357</v>
      </c>
      <c r="W22" s="106"/>
      <c r="X22" s="151"/>
      <c r="Y22" s="275"/>
      <c r="Z22" s="276"/>
      <c r="AA22" s="109">
        <f>M22-J22</f>
        <v>-466.88836104513257</v>
      </c>
      <c r="AB22" s="152">
        <f>M22/J22</f>
        <v>0.8703087885985743</v>
      </c>
      <c r="AC22" s="277">
        <f>AB38</f>
        <v>0.8703087885985743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3133.1116389548674</v>
      </c>
      <c r="N38" s="139">
        <f>M38/L38</f>
        <v>284.82833081407887</v>
      </c>
      <c r="O38" s="140">
        <f>L38-I38</f>
        <v>0</v>
      </c>
      <c r="P38" s="141">
        <f>N38-K38</f>
        <v>-42.444396458648384</v>
      </c>
      <c r="Q38" s="142">
        <f>N38/K38</f>
        <v>0.87030878859857441</v>
      </c>
      <c r="R38" s="274"/>
      <c r="S38" s="143">
        <f>S22</f>
        <v>0.23125000000000001</v>
      </c>
      <c r="T38" s="144">
        <f>INDEX(T22:T37,COUNTA(T22:T37))</f>
        <v>0.25561342592592595</v>
      </c>
      <c r="U38" s="145"/>
      <c r="V38" s="156"/>
      <c r="W38" s="135"/>
      <c r="X38" s="139"/>
      <c r="Y38" s="261"/>
      <c r="Z38" s="262"/>
      <c r="AA38" s="157">
        <f>M38-J38</f>
        <v>-466.88836104513257</v>
      </c>
      <c r="AB38" s="142">
        <f>M38/J38</f>
        <v>0.8703087885985743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922</v>
      </c>
      <c r="G39" s="159">
        <f t="shared" ref="G39:G41" si="9">E39*F39</f>
        <v>12963.32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2293.8493434692427</v>
      </c>
      <c r="N39" s="163">
        <f>M39/L39</f>
        <v>382.30822391154044</v>
      </c>
      <c r="O39" s="165">
        <f>L39-I39</f>
        <v>0</v>
      </c>
      <c r="P39" s="166">
        <f>N39-K39</f>
        <v>-51.025109421792877</v>
      </c>
      <c r="Q39" s="152">
        <f>N39/K39</f>
        <v>0.88224974748817031</v>
      </c>
      <c r="R39" s="272">
        <f>Q55</f>
        <v>0.88292860986326138</v>
      </c>
      <c r="S39" s="167">
        <v>0.25</v>
      </c>
      <c r="T39" s="168">
        <v>0.26674768518518521</v>
      </c>
      <c r="U39" s="169"/>
      <c r="V39" s="170">
        <v>24.116666666666706</v>
      </c>
      <c r="W39" s="168"/>
      <c r="X39" s="171"/>
      <c r="Y39" s="275"/>
      <c r="Z39" s="276"/>
      <c r="AA39" s="109">
        <f>M39-J39</f>
        <v>-306.15065653075726</v>
      </c>
      <c r="AB39" s="152">
        <f>M39/J39</f>
        <v>0.88224974748817031</v>
      </c>
      <c r="AC39" s="277">
        <f>AB55</f>
        <v>0.88292860986326138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2528</v>
      </c>
      <c r="G40" s="95">
        <f t="shared" si="9"/>
        <v>44821.440000000002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2296.4420893262677</v>
      </c>
      <c r="N40" s="99">
        <f>M40/L40</f>
        <v>382.7403482210446</v>
      </c>
      <c r="O40" s="101">
        <f>L40-I40</f>
        <v>0</v>
      </c>
      <c r="P40" s="102">
        <f>N40-K40</f>
        <v>-50.592985112288716</v>
      </c>
      <c r="Q40" s="103">
        <f>N40/K40</f>
        <v>0.88324695743317994</v>
      </c>
      <c r="R40" s="273"/>
      <c r="S40" s="1">
        <v>0.27152777777777776</v>
      </c>
      <c r="T40" s="2">
        <v>0.31739583333333332</v>
      </c>
      <c r="U40" s="104">
        <v>6.8833333333332636</v>
      </c>
      <c r="V40" s="105">
        <v>66.050000000000011</v>
      </c>
      <c r="W40" s="106"/>
      <c r="X40" s="113"/>
      <c r="Y40" s="265"/>
      <c r="Z40" s="266"/>
      <c r="AA40" s="111">
        <f>M40-J40</f>
        <v>-303.55791067373229</v>
      </c>
      <c r="AB40" s="103">
        <f>M40/J40</f>
        <v>0.88324695743317994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3145</v>
      </c>
      <c r="G41" s="95">
        <f t="shared" si="9"/>
        <v>45571.05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2296.5517241379289</v>
      </c>
      <c r="N41" s="99">
        <f>M41/L41</f>
        <v>382.75862068965483</v>
      </c>
      <c r="O41" s="101">
        <f>L41-I41</f>
        <v>0</v>
      </c>
      <c r="P41" s="102">
        <f>N41-K41</f>
        <v>-50.574712643678481</v>
      </c>
      <c r="Q41" s="103">
        <f>N41/K41</f>
        <v>0.88328912466843423</v>
      </c>
      <c r="R41" s="273"/>
      <c r="S41" s="1">
        <v>0.32152777777777775</v>
      </c>
      <c r="T41" s="2">
        <v>0.37858796296296299</v>
      </c>
      <c r="U41" s="104">
        <v>5.9499999999999709</v>
      </c>
      <c r="V41" s="105">
        <v>82.166666666666742</v>
      </c>
      <c r="W41" s="106"/>
      <c r="X41" s="113"/>
      <c r="Y41" s="265"/>
      <c r="Z41" s="266"/>
      <c r="AA41" s="111">
        <f>M41-J41</f>
        <v>-303.44827586207111</v>
      </c>
      <c r="AB41" s="103">
        <f>M41/J41</f>
        <v>0.88328912466843423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2295.6143856444796</v>
      </c>
      <c r="N55" s="139">
        <f t="shared" ref="N55:N60" si="14">M55/L55</f>
        <v>382.60239760741325</v>
      </c>
      <c r="O55" s="140">
        <f t="shared" ref="O55:O60" si="15">L55-I55</f>
        <v>0</v>
      </c>
      <c r="P55" s="141">
        <f t="shared" ref="P55:P60" si="16">N55-K55</f>
        <v>-50.730935725920062</v>
      </c>
      <c r="Q55" s="142">
        <f t="shared" ref="Q55:Q60" si="17">N55/K55</f>
        <v>0.88292860986326138</v>
      </c>
      <c r="R55" s="274"/>
      <c r="S55" s="143">
        <f>S39</f>
        <v>0.25</v>
      </c>
      <c r="T55" s="144">
        <f>INDEX(T39:T54,COUNTA(T39:T54))</f>
        <v>0.37858796296296299</v>
      </c>
      <c r="U55" s="145"/>
      <c r="V55" s="156"/>
      <c r="W55" s="135"/>
      <c r="X55" s="139"/>
      <c r="Y55" s="261"/>
      <c r="Z55" s="262"/>
      <c r="AA55" s="157">
        <f t="shared" ref="AA55:AA60" si="18">M55-J55</f>
        <v>-304.38561435552037</v>
      </c>
      <c r="AB55" s="142">
        <f t="shared" ref="AB55:AB60" si="19">M55/J55</f>
        <v>0.88292860986326138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915</v>
      </c>
      <c r="G56" s="159">
        <f t="shared" ref="G56:G60" si="20">E56*F56</f>
        <v>19626.75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>F56/V56*60</f>
        <v>2917.6262178919378</v>
      </c>
      <c r="N56" s="163">
        <f t="shared" si="14"/>
        <v>972.54207263064598</v>
      </c>
      <c r="O56" s="165">
        <f t="shared" si="15"/>
        <v>0</v>
      </c>
      <c r="P56" s="166">
        <f t="shared" si="16"/>
        <v>-127.45792736935402</v>
      </c>
      <c r="Q56" s="152">
        <f t="shared" si="17"/>
        <v>0.88412915693695093</v>
      </c>
      <c r="R56" s="272">
        <f>Q72</f>
        <v>0.88813653251749836</v>
      </c>
      <c r="S56" s="167">
        <v>0.16679398148148147</v>
      </c>
      <c r="T56" s="168">
        <v>0.17986111111111111</v>
      </c>
      <c r="U56" s="169"/>
      <c r="V56" s="170">
        <v>18.816666666666677</v>
      </c>
      <c r="W56" s="173"/>
      <c r="X56" s="151"/>
      <c r="Y56" s="275"/>
      <c r="Z56" s="276"/>
      <c r="AA56" s="109">
        <f t="shared" si="18"/>
        <v>-382.37378210806219</v>
      </c>
      <c r="AB56" s="152">
        <f t="shared" si="19"/>
        <v>0.88412915693695082</v>
      </c>
      <c r="AC56" s="277">
        <f>AB72</f>
        <v>0.88813653251749836</v>
      </c>
    </row>
    <row r="57" spans="1:29" ht="15.75" customHeight="1">
      <c r="A57" s="268"/>
      <c r="B57" s="92" t="s">
        <v>111</v>
      </c>
      <c r="C57" s="263" t="s">
        <v>115</v>
      </c>
      <c r="D57" s="264"/>
      <c r="E57" s="93">
        <v>22.28</v>
      </c>
      <c r="F57" s="94">
        <v>1482</v>
      </c>
      <c r="G57" s="95">
        <f t="shared" si="20"/>
        <v>33018.959999999999</v>
      </c>
      <c r="H57" s="96"/>
      <c r="I57" s="97">
        <v>5</v>
      </c>
      <c r="J57" s="98">
        <v>3300</v>
      </c>
      <c r="K57" s="99">
        <f t="shared" ref="K57:K60" si="21">J57/I57</f>
        <v>660</v>
      </c>
      <c r="L57" s="100">
        <v>5</v>
      </c>
      <c r="M57" s="98">
        <f>F57/V57*60</f>
        <v>2923.3972602739741</v>
      </c>
      <c r="N57" s="99">
        <f t="shared" si="14"/>
        <v>584.67945205479487</v>
      </c>
      <c r="O57" s="101">
        <f t="shared" si="15"/>
        <v>0</v>
      </c>
      <c r="P57" s="102">
        <f t="shared" si="16"/>
        <v>-75.320547945205135</v>
      </c>
      <c r="Q57" s="103">
        <f t="shared" si="17"/>
        <v>0.88587795765878008</v>
      </c>
      <c r="R57" s="273"/>
      <c r="S57" s="1">
        <v>0.18472222222222223</v>
      </c>
      <c r="T57" s="2">
        <v>0.20584490740740741</v>
      </c>
      <c r="U57" s="104">
        <v>7.0000000000000151</v>
      </c>
      <c r="V57" s="105">
        <v>30.41666666666665</v>
      </c>
      <c r="W57" s="106"/>
      <c r="X57" s="107"/>
      <c r="Y57" s="265"/>
      <c r="Z57" s="266"/>
      <c r="AA57" s="111">
        <f t="shared" si="18"/>
        <v>-376.6027397260259</v>
      </c>
      <c r="AB57" s="103">
        <f t="shared" si="19"/>
        <v>0.88587795765878008</v>
      </c>
      <c r="AC57" s="278"/>
    </row>
    <row r="58" spans="1:29" ht="15.75" customHeight="1">
      <c r="A58" s="268"/>
      <c r="B58" s="92" t="s">
        <v>111</v>
      </c>
      <c r="C58" s="263" t="s">
        <v>116</v>
      </c>
      <c r="D58" s="264"/>
      <c r="E58" s="93">
        <v>17.89</v>
      </c>
      <c r="F58" s="94">
        <v>3606</v>
      </c>
      <c r="G58" s="95">
        <f t="shared" si="20"/>
        <v>64511.340000000004</v>
      </c>
      <c r="H58" s="96"/>
      <c r="I58" s="97">
        <v>4</v>
      </c>
      <c r="J58" s="98">
        <v>3300</v>
      </c>
      <c r="K58" s="99">
        <f t="shared" si="21"/>
        <v>825</v>
      </c>
      <c r="L58" s="100">
        <v>4</v>
      </c>
      <c r="M58" s="98">
        <f>F58/V58*60</f>
        <v>2930.383747178329</v>
      </c>
      <c r="N58" s="99">
        <f t="shared" si="14"/>
        <v>732.59593679458226</v>
      </c>
      <c r="O58" s="101">
        <f t="shared" si="15"/>
        <v>0</v>
      </c>
      <c r="P58" s="102">
        <f t="shared" si="16"/>
        <v>-92.404063205417742</v>
      </c>
      <c r="Q58" s="103">
        <f t="shared" si="17"/>
        <v>0.88799507490252394</v>
      </c>
      <c r="R58" s="273"/>
      <c r="S58" s="1">
        <v>0.21122685185185186</v>
      </c>
      <c r="T58" s="2">
        <v>0.26250000000000001</v>
      </c>
      <c r="U58" s="104">
        <v>7.7500000000000124</v>
      </c>
      <c r="V58" s="105">
        <v>73.833333333333343</v>
      </c>
      <c r="W58" s="106"/>
      <c r="X58" s="107"/>
      <c r="Y58" s="265"/>
      <c r="Z58" s="266"/>
      <c r="AA58" s="111">
        <f t="shared" si="18"/>
        <v>-369.61625282167097</v>
      </c>
      <c r="AB58" s="103">
        <f t="shared" si="19"/>
        <v>0.88799507490252394</v>
      </c>
      <c r="AC58" s="278"/>
    </row>
    <row r="59" spans="1:29" ht="15.75" customHeight="1">
      <c r="A59" s="268"/>
      <c r="B59" s="92" t="s">
        <v>111</v>
      </c>
      <c r="C59" s="263" t="s">
        <v>211</v>
      </c>
      <c r="D59" s="264"/>
      <c r="E59" s="93">
        <v>21.45</v>
      </c>
      <c r="F59" s="94">
        <v>4057</v>
      </c>
      <c r="G59" s="95">
        <f t="shared" si="20"/>
        <v>87022.65</v>
      </c>
      <c r="H59" s="96"/>
      <c r="I59" s="97">
        <v>4</v>
      </c>
      <c r="J59" s="98">
        <v>3300</v>
      </c>
      <c r="K59" s="99">
        <f t="shared" si="21"/>
        <v>825</v>
      </c>
      <c r="L59" s="100">
        <v>4</v>
      </c>
      <c r="M59" s="98">
        <f>F59/V59*60</f>
        <v>2956.5182186234824</v>
      </c>
      <c r="N59" s="99">
        <f t="shared" si="14"/>
        <v>739.12955465587061</v>
      </c>
      <c r="O59" s="101">
        <f t="shared" si="15"/>
        <v>0</v>
      </c>
      <c r="P59" s="102">
        <f t="shared" si="16"/>
        <v>-85.870445344129394</v>
      </c>
      <c r="Q59" s="103">
        <f t="shared" si="17"/>
        <v>0.8959146117040856</v>
      </c>
      <c r="R59" s="273"/>
      <c r="S59" s="1">
        <v>0.2673611111111111</v>
      </c>
      <c r="T59" s="2">
        <v>0.32453703703703701</v>
      </c>
      <c r="U59" s="104">
        <v>6.9999999999999751</v>
      </c>
      <c r="V59" s="105">
        <v>82.333333333333314</v>
      </c>
      <c r="W59" s="106"/>
      <c r="X59" s="107"/>
      <c r="Y59" s="265"/>
      <c r="Z59" s="266"/>
      <c r="AA59" s="111">
        <f t="shared" si="18"/>
        <v>-343.48178137651757</v>
      </c>
      <c r="AB59" s="103">
        <f t="shared" si="19"/>
        <v>0.8959146117040856</v>
      </c>
      <c r="AC59" s="278"/>
    </row>
    <row r="60" spans="1:29" ht="15.75" customHeight="1">
      <c r="A60" s="268"/>
      <c r="B60" s="92" t="s">
        <v>111</v>
      </c>
      <c r="C60" s="263" t="s">
        <v>117</v>
      </c>
      <c r="D60" s="264"/>
      <c r="E60" s="93">
        <v>16.66</v>
      </c>
      <c r="F60" s="94">
        <v>5925</v>
      </c>
      <c r="G60" s="95">
        <f t="shared" si="20"/>
        <v>98710.5</v>
      </c>
      <c r="H60" s="113"/>
      <c r="I60" s="97">
        <v>4</v>
      </c>
      <c r="J60" s="98">
        <v>3300</v>
      </c>
      <c r="K60" s="99">
        <f t="shared" si="21"/>
        <v>825</v>
      </c>
      <c r="L60" s="114">
        <v>4</v>
      </c>
      <c r="M60" s="98">
        <f>F60/V60*60</f>
        <v>2926.3273425709972</v>
      </c>
      <c r="N60" s="99">
        <f t="shared" si="14"/>
        <v>731.5818356427493</v>
      </c>
      <c r="O60" s="101">
        <f t="shared" si="15"/>
        <v>0</v>
      </c>
      <c r="P60" s="102">
        <f t="shared" si="16"/>
        <v>-93.418164357250703</v>
      </c>
      <c r="Q60" s="103">
        <f t="shared" si="17"/>
        <v>0.88676586138515068</v>
      </c>
      <c r="R60" s="273"/>
      <c r="S60" s="1">
        <v>0.32916666666666666</v>
      </c>
      <c r="T60" s="2">
        <v>0.4135300925925926</v>
      </c>
      <c r="U60" s="104">
        <v>6.6666666666666963</v>
      </c>
      <c r="V60" s="105">
        <v>121.48333333333335</v>
      </c>
      <c r="W60" s="106"/>
      <c r="X60" s="107"/>
      <c r="Y60" s="265"/>
      <c r="Z60" s="266"/>
      <c r="AA60" s="111">
        <f t="shared" si="18"/>
        <v>-373.67265742900281</v>
      </c>
      <c r="AB60" s="103">
        <f t="shared" si="19"/>
        <v>0.88676586138515068</v>
      </c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2">AVERAGE(I56:I71)</f>
        <v>4</v>
      </c>
      <c r="J72" s="138">
        <f t="shared" si="22"/>
        <v>3300</v>
      </c>
      <c r="K72" s="139">
        <f t="shared" ref="K72" si="23">J72/I72</f>
        <v>825</v>
      </c>
      <c r="L72" s="137">
        <f t="shared" ref="L72:M72" si="24">AVERAGE(L56:L71)</f>
        <v>4</v>
      </c>
      <c r="M72" s="138">
        <f t="shared" si="24"/>
        <v>2930.8505573077446</v>
      </c>
      <c r="N72" s="139">
        <f>M72/L72</f>
        <v>732.71263932693614</v>
      </c>
      <c r="O72" s="140">
        <f>L72-I72</f>
        <v>0</v>
      </c>
      <c r="P72" s="141">
        <f>N72-K72</f>
        <v>-92.287360673063858</v>
      </c>
      <c r="Q72" s="142">
        <f>N72/K72</f>
        <v>0.88813653251749836</v>
      </c>
      <c r="R72" s="274"/>
      <c r="S72" s="143">
        <f>S56</f>
        <v>0.16679398148148147</v>
      </c>
      <c r="T72" s="144">
        <f>INDEX(T56:T71,COUNTA(T56:T71))</f>
        <v>0.4135300925925926</v>
      </c>
      <c r="U72" s="145"/>
      <c r="V72" s="156"/>
      <c r="W72" s="89"/>
      <c r="X72" s="91"/>
      <c r="Y72" s="261"/>
      <c r="Z72" s="262"/>
      <c r="AA72" s="157">
        <f>M72-J72</f>
        <v>-369.14944269225543</v>
      </c>
      <c r="AB72" s="142">
        <f>M72/J72</f>
        <v>0.88813653251749836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2131</v>
      </c>
      <c r="G73" s="159">
        <f t="shared" ref="G73:G76" si="25">E73*F73</f>
        <v>38741.58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3089.6496173983082</v>
      </c>
      <c r="N73" s="163">
        <f>M73/L73</f>
        <v>1029.8832057994362</v>
      </c>
      <c r="O73" s="165">
        <f>L73-I73</f>
        <v>0</v>
      </c>
      <c r="P73" s="166">
        <f>N73-K73</f>
        <v>-170.11679420056385</v>
      </c>
      <c r="Q73" s="152">
        <f>N73/K73</f>
        <v>0.85823600483286344</v>
      </c>
      <c r="R73" s="272">
        <f>Q89</f>
        <v>0.86461984837989847</v>
      </c>
      <c r="S73" s="167">
        <v>0.16666666666666666</v>
      </c>
      <c r="T73" s="168">
        <v>0.19540509259259259</v>
      </c>
      <c r="U73" s="169"/>
      <c r="V73" s="170">
        <v>41.38333333333334</v>
      </c>
      <c r="W73" s="173"/>
      <c r="X73" s="151"/>
      <c r="Y73" s="275"/>
      <c r="Z73" s="276"/>
      <c r="AA73" s="109">
        <f>M73-J73</f>
        <v>-510.35038260169176</v>
      </c>
      <c r="AB73" s="152">
        <f>M73/J73</f>
        <v>0.85823600483286344</v>
      </c>
      <c r="AC73" s="277">
        <f>AB89</f>
        <v>0.86461984837989858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2901</v>
      </c>
      <c r="G74" s="95">
        <f t="shared" si="25"/>
        <v>52740.18</v>
      </c>
      <c r="H74" s="96"/>
      <c r="I74" s="97">
        <v>3</v>
      </c>
      <c r="J74" s="98">
        <v>3600</v>
      </c>
      <c r="K74" s="99">
        <f t="shared" ref="K74:K110" si="26">J74/I74</f>
        <v>1200</v>
      </c>
      <c r="L74" s="100">
        <v>3</v>
      </c>
      <c r="M74" s="98">
        <f>F74/V74*60</f>
        <v>3087.9952690715572</v>
      </c>
      <c r="N74" s="99">
        <f>M74/L74</f>
        <v>1029.3317563571857</v>
      </c>
      <c r="O74" s="101">
        <f>L74-I74</f>
        <v>0</v>
      </c>
      <c r="P74" s="102">
        <f>N74-K74</f>
        <v>-170.66824364281433</v>
      </c>
      <c r="Q74" s="103">
        <f>N74/K74</f>
        <v>0.85777646363098803</v>
      </c>
      <c r="R74" s="273"/>
      <c r="S74" s="1">
        <v>0.2076388888888889</v>
      </c>
      <c r="T74" s="2">
        <v>0.24678240740740739</v>
      </c>
      <c r="U74" s="104">
        <v>17.616666666666688</v>
      </c>
      <c r="V74" s="105">
        <v>56.366666666666632</v>
      </c>
      <c r="W74" s="106"/>
      <c r="X74" s="107"/>
      <c r="Y74" s="265"/>
      <c r="Z74" s="266"/>
      <c r="AA74" s="111">
        <f>M74-J74</f>
        <v>-512.00473092844277</v>
      </c>
      <c r="AB74" s="103">
        <f>M74/J74</f>
        <v>0.85777646363098814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7377</v>
      </c>
      <c r="G75" s="95">
        <f t="shared" si="25"/>
        <v>105343.56</v>
      </c>
      <c r="H75" s="96"/>
      <c r="I75" s="97">
        <v>3</v>
      </c>
      <c r="J75" s="98">
        <v>3600</v>
      </c>
      <c r="K75" s="99">
        <f t="shared" si="26"/>
        <v>1200</v>
      </c>
      <c r="L75" s="100">
        <v>3</v>
      </c>
      <c r="M75" s="98">
        <f>F75/V75*60</f>
        <v>3095.2447552447561</v>
      </c>
      <c r="N75" s="99">
        <f>M75/L75</f>
        <v>1031.748251748252</v>
      </c>
      <c r="O75" s="101">
        <f>L75-I75</f>
        <v>0</v>
      </c>
      <c r="P75" s="102">
        <f>N75-K75</f>
        <v>-168.25174825174804</v>
      </c>
      <c r="Q75" s="103">
        <f>N75/K75</f>
        <v>0.85979020979020992</v>
      </c>
      <c r="R75" s="273"/>
      <c r="S75" s="1">
        <v>0.2590277777777778</v>
      </c>
      <c r="T75" s="2">
        <v>0.35833333333333334</v>
      </c>
      <c r="U75" s="104">
        <v>17.633333333333386</v>
      </c>
      <c r="V75" s="105">
        <v>142.99999999999997</v>
      </c>
      <c r="W75" s="106"/>
      <c r="X75" s="107"/>
      <c r="Y75" s="265"/>
      <c r="Z75" s="266"/>
      <c r="AA75" s="111">
        <f>M75-J75</f>
        <v>-504.75524475524389</v>
      </c>
      <c r="AB75" s="103">
        <f>M75/J75</f>
        <v>0.85979020979021004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6399</v>
      </c>
      <c r="G76" s="95">
        <f t="shared" si="25"/>
        <v>89777.97</v>
      </c>
      <c r="H76" s="96"/>
      <c r="I76" s="97">
        <v>3</v>
      </c>
      <c r="J76" s="98">
        <v>3000</v>
      </c>
      <c r="K76" s="99">
        <f t="shared" si="26"/>
        <v>1000</v>
      </c>
      <c r="L76" s="100">
        <v>3</v>
      </c>
      <c r="M76" s="98">
        <f>F76/V76*60</f>
        <v>2658.864265927979</v>
      </c>
      <c r="N76" s="99">
        <f>M76/L76</f>
        <v>886.28808864265966</v>
      </c>
      <c r="O76" s="101">
        <f>L76-I76</f>
        <v>0</v>
      </c>
      <c r="P76" s="102">
        <f>N76-K76</f>
        <v>-113.71191135734034</v>
      </c>
      <c r="Q76" s="103">
        <f>N76/K76</f>
        <v>0.88628808864265962</v>
      </c>
      <c r="R76" s="273"/>
      <c r="S76" s="1">
        <v>0.37152777777777779</v>
      </c>
      <c r="T76" s="2">
        <v>0.47180555555555553</v>
      </c>
      <c r="U76" s="104">
        <v>19.000000000000014</v>
      </c>
      <c r="V76" s="105">
        <v>144.39999999999995</v>
      </c>
      <c r="W76" s="106"/>
      <c r="X76" s="107"/>
      <c r="Y76" s="265"/>
      <c r="Z76" s="266"/>
      <c r="AA76" s="111">
        <f>M76-J76</f>
        <v>-341.13573407202102</v>
      </c>
      <c r="AB76" s="103">
        <f>M76/J76</f>
        <v>0.88628808864265962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7">AVERAGE(I73:I88)</f>
        <v>3</v>
      </c>
      <c r="J89" s="138">
        <f t="shared" si="27"/>
        <v>3450</v>
      </c>
      <c r="K89" s="139">
        <f t="shared" ref="K89" si="28">J89/I89</f>
        <v>1150</v>
      </c>
      <c r="L89" s="137">
        <f t="shared" ref="L89:M89" si="29">AVERAGE(L73:L88)</f>
        <v>3</v>
      </c>
      <c r="M89" s="138">
        <f t="shared" si="29"/>
        <v>2982.93847691065</v>
      </c>
      <c r="N89" s="139">
        <f t="shared" ref="N89:N95" si="30">M89/L89</f>
        <v>994.3128256368833</v>
      </c>
      <c r="O89" s="140">
        <f t="shared" ref="O89:O95" si="31">L89-I89</f>
        <v>0</v>
      </c>
      <c r="P89" s="141">
        <f t="shared" ref="P89:P95" si="32">N89-K89</f>
        <v>-155.6871743631167</v>
      </c>
      <c r="Q89" s="142">
        <f t="shared" ref="Q89:Q95" si="33">N89/K89</f>
        <v>0.86461984837989847</v>
      </c>
      <c r="R89" s="274"/>
      <c r="S89" s="143">
        <f>S73</f>
        <v>0.16666666666666666</v>
      </c>
      <c r="T89" s="144">
        <f>INDEX(T73:T88,COUNTA(T73:T88))</f>
        <v>0.47180555555555553</v>
      </c>
      <c r="U89" s="145"/>
      <c r="V89" s="156"/>
      <c r="W89" s="89"/>
      <c r="X89" s="91"/>
      <c r="Y89" s="261"/>
      <c r="Z89" s="262"/>
      <c r="AA89" s="157">
        <f t="shared" ref="AA89:AA95" si="34">M89-J89</f>
        <v>-467.06152308934998</v>
      </c>
      <c r="AB89" s="142">
        <f t="shared" ref="AB89:AB95" si="35">M89/J89</f>
        <v>0.86461984837989858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2309</v>
      </c>
      <c r="G90" s="159">
        <f t="shared" ref="G90:G95" si="36">E90*F90</f>
        <v>57794.270000000004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7">F90/V90*60</f>
        <v>2881.2478336221825</v>
      </c>
      <c r="N90" s="163">
        <f t="shared" si="30"/>
        <v>720.31195840554562</v>
      </c>
      <c r="O90" s="165">
        <f t="shared" si="31"/>
        <v>0</v>
      </c>
      <c r="P90" s="166">
        <f t="shared" si="32"/>
        <v>-104.68804159445438</v>
      </c>
      <c r="Q90" s="152">
        <f t="shared" si="33"/>
        <v>0.87310540412793414</v>
      </c>
      <c r="R90" s="272">
        <f>Q106</f>
        <v>0.88056802973370107</v>
      </c>
      <c r="S90" s="167">
        <v>0.16666666666666666</v>
      </c>
      <c r="T90" s="168">
        <v>0.20005787037037037</v>
      </c>
      <c r="U90" s="169"/>
      <c r="V90" s="170">
        <v>48.08333333333335</v>
      </c>
      <c r="W90" s="168"/>
      <c r="X90" s="171"/>
      <c r="Y90" s="275"/>
      <c r="Z90" s="276"/>
      <c r="AA90" s="109">
        <f t="shared" si="34"/>
        <v>-418.7521663778175</v>
      </c>
      <c r="AB90" s="152">
        <f t="shared" si="35"/>
        <v>0.87310540412793414</v>
      </c>
      <c r="AC90" s="277">
        <f>AB106</f>
        <v>0.88056802973370107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2268</v>
      </c>
      <c r="G91" s="95">
        <f t="shared" si="36"/>
        <v>57720.6</v>
      </c>
      <c r="H91" s="96"/>
      <c r="I91" s="97">
        <v>4</v>
      </c>
      <c r="J91" s="98">
        <v>3300</v>
      </c>
      <c r="K91" s="99">
        <f t="shared" si="26"/>
        <v>825</v>
      </c>
      <c r="L91" s="100">
        <v>4</v>
      </c>
      <c r="M91" s="98">
        <f t="shared" si="37"/>
        <v>2895.3191489361707</v>
      </c>
      <c r="N91" s="99">
        <f t="shared" si="30"/>
        <v>723.82978723404267</v>
      </c>
      <c r="O91" s="101">
        <f t="shared" si="31"/>
        <v>0</v>
      </c>
      <c r="P91" s="102">
        <f t="shared" si="32"/>
        <v>-101.17021276595733</v>
      </c>
      <c r="Q91" s="103">
        <f t="shared" si="33"/>
        <v>0.87736943907156684</v>
      </c>
      <c r="R91" s="273"/>
      <c r="S91" s="1">
        <v>0.21388888888888888</v>
      </c>
      <c r="T91" s="2">
        <v>0.24652777777777776</v>
      </c>
      <c r="U91" s="104">
        <v>19.91666666666665</v>
      </c>
      <c r="V91" s="105">
        <v>46.999999999999993</v>
      </c>
      <c r="W91" s="106"/>
      <c r="X91" s="113"/>
      <c r="Y91" s="265"/>
      <c r="Z91" s="266"/>
      <c r="AA91" s="111">
        <f t="shared" si="34"/>
        <v>-404.68085106382932</v>
      </c>
      <c r="AB91" s="103">
        <f t="shared" si="35"/>
        <v>0.87736943907156684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890</v>
      </c>
      <c r="G92" s="95">
        <f t="shared" si="36"/>
        <v>23789.7</v>
      </c>
      <c r="H92" s="96"/>
      <c r="I92" s="97">
        <v>4</v>
      </c>
      <c r="J92" s="98">
        <v>3300</v>
      </c>
      <c r="K92" s="99">
        <f t="shared" si="26"/>
        <v>825</v>
      </c>
      <c r="L92" s="100">
        <v>4</v>
      </c>
      <c r="M92" s="98">
        <f t="shared" si="37"/>
        <v>2896.9258589511664</v>
      </c>
      <c r="N92" s="99">
        <f t="shared" si="30"/>
        <v>724.23146473779161</v>
      </c>
      <c r="O92" s="101">
        <f t="shared" si="31"/>
        <v>0</v>
      </c>
      <c r="P92" s="102">
        <f t="shared" si="32"/>
        <v>-100.76853526220839</v>
      </c>
      <c r="Q92" s="103">
        <f t="shared" si="33"/>
        <v>0.87785632089429289</v>
      </c>
      <c r="R92" s="273"/>
      <c r="S92" s="1">
        <v>0.2583333333333333</v>
      </c>
      <c r="T92" s="2">
        <v>0.27113425925925927</v>
      </c>
      <c r="U92" s="104">
        <v>16.999999999999979</v>
      </c>
      <c r="V92" s="105">
        <v>18.43333333333339</v>
      </c>
      <c r="W92" s="106"/>
      <c r="X92" s="113"/>
      <c r="Y92" s="265"/>
      <c r="Z92" s="266"/>
      <c r="AA92" s="111">
        <f t="shared" si="34"/>
        <v>-403.07414104883355</v>
      </c>
      <c r="AB92" s="103">
        <f t="shared" si="35"/>
        <v>0.87785632089429289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3065</v>
      </c>
      <c r="G93" s="95">
        <f t="shared" si="36"/>
        <v>91950</v>
      </c>
      <c r="H93" s="96"/>
      <c r="I93" s="97">
        <v>4</v>
      </c>
      <c r="J93" s="98">
        <v>3000</v>
      </c>
      <c r="K93" s="99">
        <f t="shared" si="26"/>
        <v>750</v>
      </c>
      <c r="L93" s="100">
        <v>4</v>
      </c>
      <c r="M93" s="98">
        <f t="shared" si="37"/>
        <v>2668.4401451027811</v>
      </c>
      <c r="N93" s="99">
        <f t="shared" si="30"/>
        <v>667.11003627569528</v>
      </c>
      <c r="O93" s="101">
        <f t="shared" si="31"/>
        <v>0</v>
      </c>
      <c r="P93" s="102">
        <f t="shared" si="32"/>
        <v>-82.889963724304721</v>
      </c>
      <c r="Q93" s="103">
        <f t="shared" si="33"/>
        <v>0.88948004836759376</v>
      </c>
      <c r="R93" s="273"/>
      <c r="S93" s="1">
        <v>0.28408564814814813</v>
      </c>
      <c r="T93" s="2">
        <v>0.33194444444444443</v>
      </c>
      <c r="U93" s="104">
        <v>18.649999999999956</v>
      </c>
      <c r="V93" s="105">
        <v>68.916666666666671</v>
      </c>
      <c r="W93" s="106"/>
      <c r="X93" s="107"/>
      <c r="Y93" s="265"/>
      <c r="Z93" s="266"/>
      <c r="AA93" s="111">
        <f t="shared" si="34"/>
        <v>-331.55985489721888</v>
      </c>
      <c r="AB93" s="103">
        <f t="shared" si="35"/>
        <v>0.88948004836759376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2432</v>
      </c>
      <c r="G94" s="95">
        <f t="shared" si="36"/>
        <v>60362.239999999998</v>
      </c>
      <c r="H94" s="113"/>
      <c r="I94" s="97">
        <v>4</v>
      </c>
      <c r="J94" s="98">
        <v>3300</v>
      </c>
      <c r="K94" s="99">
        <f t="shared" si="26"/>
        <v>825</v>
      </c>
      <c r="L94" s="114">
        <v>4</v>
      </c>
      <c r="M94" s="98">
        <f t="shared" si="37"/>
        <v>2891.4134742404226</v>
      </c>
      <c r="N94" s="99">
        <f t="shared" si="30"/>
        <v>722.85336856010565</v>
      </c>
      <c r="O94" s="101">
        <f t="shared" si="31"/>
        <v>0</v>
      </c>
      <c r="P94" s="102">
        <f t="shared" si="32"/>
        <v>-102.14663143989435</v>
      </c>
      <c r="Q94" s="103">
        <f t="shared" si="33"/>
        <v>0.87618590128497653</v>
      </c>
      <c r="R94" s="273"/>
      <c r="S94" s="1">
        <v>0.34444444444444444</v>
      </c>
      <c r="T94" s="2">
        <v>0.37949074074074074</v>
      </c>
      <c r="U94" s="104">
        <v>18.000000000000014</v>
      </c>
      <c r="V94" s="105">
        <v>50.466666666666669</v>
      </c>
      <c r="W94" s="106"/>
      <c r="X94" s="107"/>
      <c r="Y94" s="265"/>
      <c r="Z94" s="266"/>
      <c r="AA94" s="111">
        <f t="shared" si="34"/>
        <v>-408.5865257595774</v>
      </c>
      <c r="AB94" s="103">
        <f t="shared" si="35"/>
        <v>0.87618590128497653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3893</v>
      </c>
      <c r="G95" s="115">
        <f t="shared" si="36"/>
        <v>116790</v>
      </c>
      <c r="H95" s="116"/>
      <c r="I95" s="97">
        <v>3</v>
      </c>
      <c r="J95" s="98">
        <v>3000</v>
      </c>
      <c r="K95" s="99">
        <f t="shared" si="26"/>
        <v>1000</v>
      </c>
      <c r="L95" s="100">
        <v>3</v>
      </c>
      <c r="M95" s="98">
        <f t="shared" si="37"/>
        <v>2673.559710034338</v>
      </c>
      <c r="N95" s="99">
        <f t="shared" si="30"/>
        <v>891.18657001144595</v>
      </c>
      <c r="O95" s="101">
        <f t="shared" si="31"/>
        <v>0</v>
      </c>
      <c r="P95" s="102">
        <f t="shared" si="32"/>
        <v>-108.81342998855405</v>
      </c>
      <c r="Q95" s="103">
        <f t="shared" si="33"/>
        <v>0.89118657001144597</v>
      </c>
      <c r="R95" s="273"/>
      <c r="S95" s="1">
        <v>0.39097222222222222</v>
      </c>
      <c r="T95" s="2">
        <v>0.45164351851851853</v>
      </c>
      <c r="U95" s="104">
        <v>16.533333333333331</v>
      </c>
      <c r="V95" s="105">
        <v>87.366666666666674</v>
      </c>
      <c r="W95" s="106"/>
      <c r="X95" s="4"/>
      <c r="Y95" s="265"/>
      <c r="Z95" s="266"/>
      <c r="AA95" s="111">
        <f t="shared" si="34"/>
        <v>-326.44028996566203</v>
      </c>
      <c r="AB95" s="103">
        <f t="shared" si="35"/>
        <v>0.89118657001144597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8">AVERAGE(I90:I105)</f>
        <v>3.8333333333333335</v>
      </c>
      <c r="J106" s="138">
        <f t="shared" si="38"/>
        <v>3200</v>
      </c>
      <c r="K106" s="139">
        <f t="shared" ref="K106" si="39">J106/I106</f>
        <v>834.78260869565213</v>
      </c>
      <c r="L106" s="137">
        <f t="shared" ref="L106:M106" si="40">AVERAGE(L90:L105)</f>
        <v>3.8333333333333335</v>
      </c>
      <c r="M106" s="138">
        <f t="shared" si="40"/>
        <v>2817.8176951478436</v>
      </c>
      <c r="N106" s="139">
        <f>M106/L106</f>
        <v>735.08287699508958</v>
      </c>
      <c r="O106" s="140">
        <f>L106-I106</f>
        <v>0</v>
      </c>
      <c r="P106" s="141">
        <f>N106-K106</f>
        <v>-99.699731700562552</v>
      </c>
      <c r="Q106" s="142">
        <f>N106/K106</f>
        <v>0.88056802973370107</v>
      </c>
      <c r="R106" s="274"/>
      <c r="S106" s="143">
        <f>S90</f>
        <v>0.16666666666666666</v>
      </c>
      <c r="T106" s="144">
        <f>INDEX(T90:T105,COUNTA(T90:T105))</f>
        <v>0.45164351851851853</v>
      </c>
      <c r="U106" s="145"/>
      <c r="V106" s="156"/>
      <c r="W106" s="135"/>
      <c r="X106" s="139"/>
      <c r="Y106" s="261"/>
      <c r="Z106" s="262"/>
      <c r="AA106" s="157">
        <f>M106-J106</f>
        <v>-382.18230485215645</v>
      </c>
      <c r="AB106" s="142">
        <f>M106/J106</f>
        <v>0.88056802973370107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737</v>
      </c>
      <c r="G107" s="159">
        <f t="shared" ref="G107:G110" si="41">E107*F107</f>
        <v>9890.5399999999991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3154.8156956004982</v>
      </c>
      <c r="N107" s="163">
        <f>M107/L107</f>
        <v>525.8026159334164</v>
      </c>
      <c r="O107" s="165">
        <f>L107-I107</f>
        <v>0</v>
      </c>
      <c r="P107" s="166">
        <f>N107-K107</f>
        <v>-74.197384066583595</v>
      </c>
      <c r="Q107" s="152">
        <f>N107/K107</f>
        <v>0.87633769322236066</v>
      </c>
      <c r="R107" s="272">
        <f>Q123</f>
        <v>0.86835636297829066</v>
      </c>
      <c r="S107" s="167">
        <v>0.70833333333333337</v>
      </c>
      <c r="T107" s="168">
        <v>0.7180671296296296</v>
      </c>
      <c r="U107" s="169"/>
      <c r="V107" s="170">
        <v>14.016666666666566</v>
      </c>
      <c r="W107" s="168"/>
      <c r="X107" s="171"/>
      <c r="Y107" s="275"/>
      <c r="Z107" s="276"/>
      <c r="AA107" s="109">
        <f>M107-J107</f>
        <v>-445.1843043995018</v>
      </c>
      <c r="AB107" s="152">
        <f>M107/J107</f>
        <v>0.87633769322236066</v>
      </c>
      <c r="AC107" s="277">
        <f>AB123</f>
        <v>0.86835636297829066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2122</v>
      </c>
      <c r="G108" s="95">
        <f t="shared" si="41"/>
        <v>54408.08</v>
      </c>
      <c r="H108" s="96"/>
      <c r="I108" s="97">
        <v>11</v>
      </c>
      <c r="J108" s="98">
        <v>3600</v>
      </c>
      <c r="K108" s="99">
        <f t="shared" si="26"/>
        <v>327.27272727272725</v>
      </c>
      <c r="L108" s="100">
        <v>11</v>
      </c>
      <c r="M108" s="98">
        <f>F108/V108*60</f>
        <v>3133.388022969647</v>
      </c>
      <c r="N108" s="99">
        <f>M108/L108</f>
        <v>284.85345663360425</v>
      </c>
      <c r="O108" s="101">
        <f>L108-I108</f>
        <v>0</v>
      </c>
      <c r="P108" s="102">
        <f>N108-K108</f>
        <v>-42.419270639122999</v>
      </c>
      <c r="Q108" s="103">
        <f>N108/K108</f>
        <v>0.87038556193601302</v>
      </c>
      <c r="R108" s="273"/>
      <c r="S108" s="1">
        <v>0.72317129629629628</v>
      </c>
      <c r="T108" s="2">
        <v>0.75138888888888888</v>
      </c>
      <c r="U108" s="104">
        <v>7.3500000000000298</v>
      </c>
      <c r="V108" s="105">
        <v>40.63333333333334</v>
      </c>
      <c r="W108" s="106"/>
      <c r="X108" s="113"/>
      <c r="Y108" s="265"/>
      <c r="Z108" s="266"/>
      <c r="AA108" s="111">
        <f>M108-J108</f>
        <v>-466.61197703035305</v>
      </c>
      <c r="AB108" s="103">
        <f>M108/J108</f>
        <v>0.87038556193601302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2354</v>
      </c>
      <c r="G109" s="95">
        <f t="shared" si="41"/>
        <v>69490.080000000002</v>
      </c>
      <c r="H109" s="96"/>
      <c r="I109" s="97">
        <v>17</v>
      </c>
      <c r="J109" s="98">
        <v>3600</v>
      </c>
      <c r="K109" s="99">
        <f t="shared" si="26"/>
        <v>211.76470588235293</v>
      </c>
      <c r="L109" s="100">
        <v>17</v>
      </c>
      <c r="M109" s="98">
        <f>F109/V109*60</f>
        <v>3105.3133015756703</v>
      </c>
      <c r="N109" s="99">
        <f>M109/L109</f>
        <v>182.6654883279806</v>
      </c>
      <c r="O109" s="101">
        <f>L109-I109</f>
        <v>0</v>
      </c>
      <c r="P109" s="102">
        <f>N109-K109</f>
        <v>-29.099217554372331</v>
      </c>
      <c r="Q109" s="103">
        <f>N109/K109</f>
        <v>0.86258702821546396</v>
      </c>
      <c r="R109" s="273"/>
      <c r="S109" s="1">
        <v>0.75486111111111109</v>
      </c>
      <c r="T109" s="2">
        <v>0.78644675925925922</v>
      </c>
      <c r="U109" s="104">
        <v>4.9999999999999822</v>
      </c>
      <c r="V109" s="105">
        <v>45.483333333333306</v>
      </c>
      <c r="W109" s="106"/>
      <c r="X109" s="113"/>
      <c r="Y109" s="265"/>
      <c r="Z109" s="266"/>
      <c r="AA109" s="111">
        <f>M109-J109</f>
        <v>-494.68669842432973</v>
      </c>
      <c r="AB109" s="103">
        <f>M109/J109</f>
        <v>0.86258702821546396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2461</v>
      </c>
      <c r="G110" s="95">
        <f t="shared" si="41"/>
        <v>73460.850000000006</v>
      </c>
      <c r="H110" s="96"/>
      <c r="I110" s="97">
        <v>17</v>
      </c>
      <c r="J110" s="98">
        <v>3600</v>
      </c>
      <c r="K110" s="99">
        <f t="shared" si="26"/>
        <v>211.76470588235293</v>
      </c>
      <c r="L110" s="100">
        <v>17</v>
      </c>
      <c r="M110" s="98">
        <f>F110/V110*60</f>
        <v>3110.8146067415719</v>
      </c>
      <c r="N110" s="99">
        <f>M110/L110</f>
        <v>182.98909451421011</v>
      </c>
      <c r="O110" s="101">
        <f>L110-I110</f>
        <v>0</v>
      </c>
      <c r="P110" s="102">
        <f>N110-K110</f>
        <v>-28.775611368142819</v>
      </c>
      <c r="Q110" s="103">
        <f>N110/K110</f>
        <v>0.86411516853932557</v>
      </c>
      <c r="R110" s="273"/>
      <c r="S110" s="1">
        <v>0.79166666666666663</v>
      </c>
      <c r="T110" s="2">
        <v>0.8246296296296296</v>
      </c>
      <c r="U110" s="104">
        <v>7.5166666666666693</v>
      </c>
      <c r="V110" s="105">
        <v>47.466666666666683</v>
      </c>
      <c r="W110" s="106"/>
      <c r="X110" s="107"/>
      <c r="Y110" s="265"/>
      <c r="Z110" s="266"/>
      <c r="AA110" s="111">
        <f>M110-J110</f>
        <v>-489.18539325842812</v>
      </c>
      <c r="AB110" s="103">
        <f>M110/J110</f>
        <v>0.86411516853932557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12.75</v>
      </c>
      <c r="J123" s="138">
        <f t="shared" si="42"/>
        <v>3600</v>
      </c>
      <c r="K123" s="139">
        <f t="shared" ref="K123" si="43">J123/I123</f>
        <v>282.35294117647061</v>
      </c>
      <c r="L123" s="137">
        <f t="shared" ref="L123:M123" si="44">AVERAGE(L107:L122)</f>
        <v>12.75</v>
      </c>
      <c r="M123" s="138">
        <f t="shared" si="44"/>
        <v>3126.0829067218465</v>
      </c>
      <c r="N123" s="139">
        <f>M123/L123</f>
        <v>245.18297307622325</v>
      </c>
      <c r="O123" s="140">
        <f>L123-I123</f>
        <v>0</v>
      </c>
      <c r="P123" s="141">
        <f>N123-K123</f>
        <v>-37.16996810024736</v>
      </c>
      <c r="Q123" s="142">
        <f>N123/K123</f>
        <v>0.86835636297829066</v>
      </c>
      <c r="R123" s="274"/>
      <c r="S123" s="143">
        <f>S107</f>
        <v>0.70833333333333337</v>
      </c>
      <c r="T123" s="144">
        <f>INDEX(T107:T122,COUNTA(T107:T122))</f>
        <v>0.8246296296296296</v>
      </c>
      <c r="U123" s="145"/>
      <c r="V123" s="156"/>
      <c r="W123" s="135"/>
      <c r="X123" s="139"/>
      <c r="Y123" s="261"/>
      <c r="Z123" s="262"/>
      <c r="AA123" s="157">
        <f>M123-J123</f>
        <v>-473.91709327815352</v>
      </c>
      <c r="AB123" s="142">
        <f>M123/J123</f>
        <v>0.86835636297829066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1352</v>
      </c>
      <c r="G124" s="159">
        <f t="shared" ref="G124:G127" si="45">E124*F124</f>
        <v>37288.159999999996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2628.0777537796994</v>
      </c>
      <c r="N124" s="163">
        <f>M124/L124</f>
        <v>657.01943844492484</v>
      </c>
      <c r="O124" s="165">
        <f>L124-I124</f>
        <v>0</v>
      </c>
      <c r="P124" s="166">
        <f>N124-K124</f>
        <v>-92.980561555075155</v>
      </c>
      <c r="Q124" s="152">
        <f>N124/K124</f>
        <v>0.87602591792656648</v>
      </c>
      <c r="R124" s="272">
        <f>Q140</f>
        <v>0.8806102310331404</v>
      </c>
      <c r="S124" s="167">
        <v>0.7084259259259259</v>
      </c>
      <c r="T124" s="168">
        <v>0.72986111111111107</v>
      </c>
      <c r="U124" s="169"/>
      <c r="V124" s="170">
        <v>30.866666666666642</v>
      </c>
      <c r="W124" s="173"/>
      <c r="X124" s="151"/>
      <c r="Y124" s="275"/>
      <c r="Z124" s="276"/>
      <c r="AA124" s="109">
        <f>M124-J124</f>
        <v>-371.92224622030062</v>
      </c>
      <c r="AB124" s="152">
        <f>M124/J124</f>
        <v>0.87602591792656648</v>
      </c>
      <c r="AC124" s="277">
        <f>AB140</f>
        <v>0.8806102310331404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1064</v>
      </c>
      <c r="G125" s="95">
        <f t="shared" si="45"/>
        <v>25695.599999999999</v>
      </c>
      <c r="H125" s="96"/>
      <c r="I125" s="97">
        <v>4</v>
      </c>
      <c r="J125" s="98">
        <v>3000</v>
      </c>
      <c r="K125" s="99">
        <f t="shared" ref="K125:K127" si="46">J125/I125</f>
        <v>750</v>
      </c>
      <c r="L125" s="100">
        <v>4</v>
      </c>
      <c r="M125" s="98">
        <f>F125/V125*60</f>
        <v>2621.7659137577034</v>
      </c>
      <c r="N125" s="99">
        <f>M125/L125</f>
        <v>655.44147843942585</v>
      </c>
      <c r="O125" s="101">
        <f>L125-I125</f>
        <v>0</v>
      </c>
      <c r="P125" s="102">
        <f>N125-K125</f>
        <v>-94.55852156057415</v>
      </c>
      <c r="Q125" s="103">
        <f>N125/K125</f>
        <v>0.87392197125256776</v>
      </c>
      <c r="R125" s="273"/>
      <c r="S125" s="1">
        <v>0.73263888888888895</v>
      </c>
      <c r="T125" s="2">
        <v>0.74954861111111115</v>
      </c>
      <c r="U125" s="104">
        <v>4.0000000000001457</v>
      </c>
      <c r="V125" s="105">
        <v>24.349999999999969</v>
      </c>
      <c r="W125" s="106"/>
      <c r="X125" s="107"/>
      <c r="Y125" s="265"/>
      <c r="Z125" s="266"/>
      <c r="AA125" s="111">
        <f>M125-J125</f>
        <v>-378.2340862422966</v>
      </c>
      <c r="AB125" s="103">
        <f>M125/J125</f>
        <v>0.87392197125256776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4397</v>
      </c>
      <c r="G126" s="95">
        <f t="shared" si="45"/>
        <v>73429.899999999994</v>
      </c>
      <c r="H126" s="96"/>
      <c r="I126" s="97">
        <v>3</v>
      </c>
      <c r="J126" s="98">
        <v>3300</v>
      </c>
      <c r="K126" s="99">
        <f t="shared" si="46"/>
        <v>1100</v>
      </c>
      <c r="L126" s="100">
        <v>3</v>
      </c>
      <c r="M126" s="98">
        <f>F126/V126*60</f>
        <v>2915.6750782832942</v>
      </c>
      <c r="N126" s="99">
        <f>M126/L126</f>
        <v>971.89169276109806</v>
      </c>
      <c r="O126" s="101">
        <f>L126-I126</f>
        <v>0</v>
      </c>
      <c r="P126" s="102">
        <f>N126-K126</f>
        <v>-128.10830723890194</v>
      </c>
      <c r="Q126" s="103">
        <f>N126/K126</f>
        <v>0.88353790251008912</v>
      </c>
      <c r="R126" s="273"/>
      <c r="S126" s="1">
        <v>0.75277777777777777</v>
      </c>
      <c r="T126" s="2">
        <v>0.81561342592592589</v>
      </c>
      <c r="U126" s="104">
        <v>4.6499999999999275</v>
      </c>
      <c r="V126" s="105">
        <v>90.483333333333306</v>
      </c>
      <c r="W126" s="106"/>
      <c r="X126" s="107"/>
      <c r="Y126" s="265"/>
      <c r="Z126" s="266"/>
      <c r="AA126" s="111">
        <f>M126-J126</f>
        <v>-384.32492171670583</v>
      </c>
      <c r="AB126" s="103">
        <f>M126/J126</f>
        <v>0.88353790251008912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6553</v>
      </c>
      <c r="G127" s="95">
        <f t="shared" si="45"/>
        <v>117233.17</v>
      </c>
      <c r="H127" s="96"/>
      <c r="I127" s="97">
        <v>4</v>
      </c>
      <c r="J127" s="98">
        <v>3300</v>
      </c>
      <c r="K127" s="99">
        <f t="shared" si="46"/>
        <v>825</v>
      </c>
      <c r="L127" s="100">
        <v>4</v>
      </c>
      <c r="M127" s="98">
        <f>F127/V127*60</f>
        <v>2930.1701651968719</v>
      </c>
      <c r="N127" s="99">
        <f>M127/L127</f>
        <v>732.54254129921799</v>
      </c>
      <c r="O127" s="101">
        <f>L127-I127</f>
        <v>0</v>
      </c>
      <c r="P127" s="102">
        <f>N127-K127</f>
        <v>-92.457458700782013</v>
      </c>
      <c r="Q127" s="103">
        <f>N127/K127</f>
        <v>0.88793035308996116</v>
      </c>
      <c r="R127" s="273"/>
      <c r="S127" s="1">
        <v>0.81875000000000009</v>
      </c>
      <c r="T127" s="2">
        <v>0.91193287037037041</v>
      </c>
      <c r="U127" s="104">
        <v>4.5166666666668398</v>
      </c>
      <c r="V127" s="105">
        <v>134.18333333333325</v>
      </c>
      <c r="W127" s="106"/>
      <c r="X127" s="107"/>
      <c r="Y127" s="265"/>
      <c r="Z127" s="266"/>
      <c r="AA127" s="111">
        <f>M127-J127</f>
        <v>-369.82983480312805</v>
      </c>
      <c r="AB127" s="103">
        <f>M127/J127</f>
        <v>0.88793035308996116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7">AVERAGE(I124:I139)</f>
        <v>3.75</v>
      </c>
      <c r="J140" s="138">
        <f t="shared" si="47"/>
        <v>3150</v>
      </c>
      <c r="K140" s="139">
        <f t="shared" ref="K140" si="48">J140/I140</f>
        <v>840</v>
      </c>
      <c r="L140" s="137">
        <f t="shared" ref="L140:M140" si="49">AVERAGE(L124:L139)</f>
        <v>3.75</v>
      </c>
      <c r="M140" s="138">
        <f t="shared" si="49"/>
        <v>2773.9222277543922</v>
      </c>
      <c r="N140" s="139">
        <f>M140/L140</f>
        <v>739.71259406783793</v>
      </c>
      <c r="O140" s="140">
        <f>L140-I140</f>
        <v>0</v>
      </c>
      <c r="P140" s="141">
        <f>N140-K140</f>
        <v>-100.28740593216207</v>
      </c>
      <c r="Q140" s="142">
        <f>N140/K140</f>
        <v>0.8806102310331404</v>
      </c>
      <c r="R140" s="274"/>
      <c r="S140" s="143">
        <f>S124</f>
        <v>0.7084259259259259</v>
      </c>
      <c r="T140" s="144">
        <f>INDEX(T124:T139,COUNTA(T124:T139))</f>
        <v>0.91193287037037041</v>
      </c>
      <c r="U140" s="145"/>
      <c r="V140" s="156"/>
      <c r="W140" s="89"/>
      <c r="X140" s="91"/>
      <c r="Y140" s="261"/>
      <c r="Z140" s="262"/>
      <c r="AA140" s="157">
        <f>M140-J140</f>
        <v>-376.07777224560778</v>
      </c>
      <c r="AB140" s="142">
        <f>M140/J140</f>
        <v>0.8806102310331404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2023</v>
      </c>
      <c r="G141" s="159">
        <f t="shared" ref="G141:G143" si="50">E141*F141</f>
        <v>45072.44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2923.6451224407838</v>
      </c>
      <c r="N141" s="163">
        <f>M141/L141</f>
        <v>584.72902448815671</v>
      </c>
      <c r="O141" s="165">
        <f>L141-I141</f>
        <v>0</v>
      </c>
      <c r="P141" s="166">
        <f>N141-K141</f>
        <v>-75.270975511843289</v>
      </c>
      <c r="Q141" s="152">
        <f>N141/K141</f>
        <v>0.88595306740629809</v>
      </c>
      <c r="R141" s="272">
        <f>Q157</f>
        <v>0.88639773435868674</v>
      </c>
      <c r="S141" s="167">
        <v>0.7086689814814815</v>
      </c>
      <c r="T141" s="168">
        <v>0.73750000000000004</v>
      </c>
      <c r="U141" s="169"/>
      <c r="V141" s="170">
        <v>41.516666666666708</v>
      </c>
      <c r="W141" s="173"/>
      <c r="X141" s="151"/>
      <c r="Y141" s="275"/>
      <c r="Z141" s="276"/>
      <c r="AA141" s="109">
        <f>M141-J141</f>
        <v>-376.35487755921622</v>
      </c>
      <c r="AB141" s="152">
        <f>M141/J141</f>
        <v>0.88595306740629809</v>
      </c>
      <c r="AC141" s="277">
        <f>AB157</f>
        <v>0.88639773435868663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1614</v>
      </c>
      <c r="G142" s="95">
        <f t="shared" si="50"/>
        <v>29342.52</v>
      </c>
      <c r="H142" s="96"/>
      <c r="I142" s="97">
        <v>4</v>
      </c>
      <c r="J142" s="98">
        <v>3300</v>
      </c>
      <c r="K142" s="99">
        <f t="shared" ref="K142:K180" si="51">J142/I142</f>
        <v>825</v>
      </c>
      <c r="L142" s="100">
        <v>4</v>
      </c>
      <c r="M142" s="98">
        <f>F142/V142*60</f>
        <v>2921.2669683258</v>
      </c>
      <c r="N142" s="99">
        <f>M142/L142</f>
        <v>730.31674208145</v>
      </c>
      <c r="O142" s="101">
        <f>L142-I142</f>
        <v>0</v>
      </c>
      <c r="P142" s="102">
        <f>N142-K142</f>
        <v>-94.683257918549998</v>
      </c>
      <c r="Q142" s="103">
        <f>N142/K142</f>
        <v>0.88523241464418179</v>
      </c>
      <c r="R142" s="273"/>
      <c r="S142" s="1">
        <v>0.74027777777777781</v>
      </c>
      <c r="T142" s="2">
        <v>0.76329861111111108</v>
      </c>
      <c r="U142" s="104">
        <v>3.9999999999999858</v>
      </c>
      <c r="V142" s="105">
        <v>33.149999999999906</v>
      </c>
      <c r="W142" s="106"/>
      <c r="X142" s="107"/>
      <c r="Y142" s="265"/>
      <c r="Z142" s="266"/>
      <c r="AA142" s="111">
        <f>M142-J142</f>
        <v>-378.73303167419999</v>
      </c>
      <c r="AB142" s="103">
        <f>M142/J142</f>
        <v>0.88523241464418179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9891</v>
      </c>
      <c r="G143" s="95">
        <f t="shared" si="50"/>
        <v>164784.06</v>
      </c>
      <c r="H143" s="96"/>
      <c r="I143" s="97">
        <v>4</v>
      </c>
      <c r="J143" s="98">
        <v>3300</v>
      </c>
      <c r="K143" s="99">
        <f t="shared" si="51"/>
        <v>825</v>
      </c>
      <c r="L143" s="100">
        <v>4</v>
      </c>
      <c r="M143" s="98">
        <f>F143/V143*60</f>
        <v>2930.4254793844134</v>
      </c>
      <c r="N143" s="99">
        <f>M143/L143</f>
        <v>732.60636984610335</v>
      </c>
      <c r="O143" s="101">
        <f>L143-I143</f>
        <v>0</v>
      </c>
      <c r="P143" s="102">
        <f>N143-K143</f>
        <v>-92.393630153896652</v>
      </c>
      <c r="Q143" s="103">
        <f>N143/K143</f>
        <v>0.88800772102557979</v>
      </c>
      <c r="R143" s="273"/>
      <c r="S143" s="1">
        <v>0.76700231481481485</v>
      </c>
      <c r="T143" s="2">
        <v>0.90763888888888888</v>
      </c>
      <c r="U143" s="104">
        <v>5.333333333333421</v>
      </c>
      <c r="V143" s="105">
        <v>202.51666666666662</v>
      </c>
      <c r="W143" s="106"/>
      <c r="X143" s="107"/>
      <c r="Y143" s="265"/>
      <c r="Z143" s="266"/>
      <c r="AA143" s="111">
        <f>M143-J143</f>
        <v>-369.57452061558661</v>
      </c>
      <c r="AB143" s="103">
        <f>M143/J143</f>
        <v>0.88800772102557979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2">AVERAGE(I141:I156)</f>
        <v>4.333333333333333</v>
      </c>
      <c r="J157" s="138">
        <f t="shared" si="52"/>
        <v>3300</v>
      </c>
      <c r="K157" s="139">
        <f t="shared" ref="K157" si="53">J157/I157</f>
        <v>761.53846153846155</v>
      </c>
      <c r="L157" s="137">
        <f t="shared" ref="L157:M157" si="54">AVERAGE(L141:L156)</f>
        <v>4.333333333333333</v>
      </c>
      <c r="M157" s="138">
        <f t="shared" si="54"/>
        <v>2925.112523383666</v>
      </c>
      <c r="N157" s="139">
        <f>M157/L157</f>
        <v>675.02596693469218</v>
      </c>
      <c r="O157" s="140">
        <f>L157-I157</f>
        <v>0</v>
      </c>
      <c r="P157" s="141">
        <f>N157-K157</f>
        <v>-86.512494603769369</v>
      </c>
      <c r="Q157" s="142">
        <f>N157/K157</f>
        <v>0.88639773435868674</v>
      </c>
      <c r="R157" s="274"/>
      <c r="S157" s="143">
        <f>S141</f>
        <v>0.7086689814814815</v>
      </c>
      <c r="T157" s="144">
        <f>INDEX(T141:T156,COUNTA(T141:T156))</f>
        <v>0.90763888888888888</v>
      </c>
      <c r="U157" s="145"/>
      <c r="V157" s="156"/>
      <c r="W157" s="89"/>
      <c r="X157" s="91"/>
      <c r="Y157" s="261"/>
      <c r="Z157" s="262"/>
      <c r="AA157" s="157">
        <f>M157-J157</f>
        <v>-374.88747661633397</v>
      </c>
      <c r="AB157" s="142">
        <f>M157/J157</f>
        <v>0.88639773435868663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2620</v>
      </c>
      <c r="G158" s="159">
        <f t="shared" ref="G158:G161" si="55">E158*F158</f>
        <v>47631.6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2662.1507197290452</v>
      </c>
      <c r="N158" s="163">
        <f>M158/L158</f>
        <v>665.53767993226131</v>
      </c>
      <c r="O158" s="165">
        <f>L158-I158</f>
        <v>0</v>
      </c>
      <c r="P158" s="166">
        <f>N158-K158</f>
        <v>-84.462320067738688</v>
      </c>
      <c r="Q158" s="152">
        <f>N158/K158</f>
        <v>0.88738357324301509</v>
      </c>
      <c r="R158" s="272">
        <f>Q174</f>
        <v>0.87930341064568152</v>
      </c>
      <c r="S158" s="167">
        <v>0.70833333333333337</v>
      </c>
      <c r="T158" s="168">
        <v>0.74934027777777779</v>
      </c>
      <c r="U158" s="169"/>
      <c r="V158" s="170">
        <v>59.049999999999955</v>
      </c>
      <c r="W158" s="173"/>
      <c r="X158" s="151"/>
      <c r="Y158" s="275"/>
      <c r="Z158" s="276"/>
      <c r="AA158" s="109">
        <f>M158-J158</f>
        <v>-337.84928027095475</v>
      </c>
      <c r="AB158" s="152">
        <f>M158/J158</f>
        <v>0.88738357324301509</v>
      </c>
      <c r="AC158" s="277">
        <f>AB174</f>
        <v>0.87930341064568152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387</v>
      </c>
      <c r="G159" s="95">
        <f t="shared" si="55"/>
        <v>5429.61</v>
      </c>
      <c r="H159" s="96">
        <v>2</v>
      </c>
      <c r="I159" s="97">
        <v>3</v>
      </c>
      <c r="J159" s="98">
        <v>3000</v>
      </c>
      <c r="K159" s="99">
        <f t="shared" si="51"/>
        <v>1000</v>
      </c>
      <c r="L159" s="100">
        <v>3</v>
      </c>
      <c r="M159" s="98">
        <f>F159/V159*60</f>
        <v>2658.7786259541563</v>
      </c>
      <c r="N159" s="99">
        <f>M159/L159</f>
        <v>886.25954198471879</v>
      </c>
      <c r="O159" s="101">
        <f>L159-I159</f>
        <v>0</v>
      </c>
      <c r="P159" s="102">
        <f>N159-K159</f>
        <v>-113.74045801528121</v>
      </c>
      <c r="Q159" s="103">
        <f>N159/K159</f>
        <v>0.88625954198471879</v>
      </c>
      <c r="R159" s="273"/>
      <c r="S159" s="1">
        <v>0.76199074074074069</v>
      </c>
      <c r="T159" s="2">
        <v>0.7680555555555556</v>
      </c>
      <c r="U159" s="104">
        <v>18.216666666666583</v>
      </c>
      <c r="V159" s="105">
        <v>8.7333333333334728</v>
      </c>
      <c r="W159" s="106"/>
      <c r="X159" s="107"/>
      <c r="Y159" s="265"/>
      <c r="Z159" s="266"/>
      <c r="AA159" s="111">
        <f>M159-J159</f>
        <v>-341.22137404584373</v>
      </c>
      <c r="AB159" s="103">
        <f>M159/J159</f>
        <v>0.88625954198471879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6000</v>
      </c>
      <c r="G160" s="95">
        <f t="shared" si="55"/>
        <v>85680</v>
      </c>
      <c r="H160" s="96">
        <v>2</v>
      </c>
      <c r="I160" s="97">
        <v>3</v>
      </c>
      <c r="J160" s="98">
        <v>3600</v>
      </c>
      <c r="K160" s="99">
        <f t="shared" si="51"/>
        <v>1200</v>
      </c>
      <c r="L160" s="100">
        <v>3</v>
      </c>
      <c r="M160" s="98">
        <f>F160/V160*60</f>
        <v>3098.1067125645409</v>
      </c>
      <c r="N160" s="99">
        <f>M160/L160</f>
        <v>1032.7022375215136</v>
      </c>
      <c r="O160" s="101">
        <f>L160-I160</f>
        <v>0</v>
      </c>
      <c r="P160" s="102">
        <f>N160-K160</f>
        <v>-167.29776247848645</v>
      </c>
      <c r="Q160" s="103">
        <f>N160/K160</f>
        <v>0.86058519793459465</v>
      </c>
      <c r="R160" s="273"/>
      <c r="S160" s="1">
        <v>0.77916666666666656</v>
      </c>
      <c r="T160" s="2">
        <v>0.85986111111111108</v>
      </c>
      <c r="U160" s="104">
        <v>15.999999999999783</v>
      </c>
      <c r="V160" s="105">
        <v>116.2000000000001</v>
      </c>
      <c r="W160" s="106">
        <v>0.85986111111111108</v>
      </c>
      <c r="X160" s="107">
        <v>0.91458333333333319</v>
      </c>
      <c r="Y160" s="265"/>
      <c r="Z160" s="266"/>
      <c r="AA160" s="111">
        <f>M160-J160</f>
        <v>-501.89328743545911</v>
      </c>
      <c r="AB160" s="103">
        <f>M160/J160</f>
        <v>0.86058519793459465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9488</v>
      </c>
      <c r="G161" s="95">
        <f t="shared" si="55"/>
        <v>133116.63999999998</v>
      </c>
      <c r="H161" s="96"/>
      <c r="I161" s="97">
        <v>3</v>
      </c>
      <c r="J161" s="98">
        <v>3000</v>
      </c>
      <c r="K161" s="99">
        <f t="shared" si="51"/>
        <v>1000</v>
      </c>
      <c r="L161" s="100">
        <v>3</v>
      </c>
      <c r="M161" s="98">
        <f>F161/V161*60</f>
        <v>2660.1869158878458</v>
      </c>
      <c r="N161" s="99">
        <f>M161/L161</f>
        <v>886.72897196261522</v>
      </c>
      <c r="O161" s="101">
        <f>L161-I161</f>
        <v>0</v>
      </c>
      <c r="P161" s="102">
        <f>N161-K161</f>
        <v>-113.27102803738478</v>
      </c>
      <c r="Q161" s="103">
        <f>N161/K161</f>
        <v>0.88672897196261524</v>
      </c>
      <c r="R161" s="273"/>
      <c r="S161" s="1">
        <v>0.91458333333333319</v>
      </c>
      <c r="T161" s="2">
        <v>1.0631944444444446</v>
      </c>
      <c r="U161" s="104">
        <v>78.799999999999841</v>
      </c>
      <c r="V161" s="105">
        <v>214.00000000000037</v>
      </c>
      <c r="W161" s="106"/>
      <c r="X161" s="107"/>
      <c r="Y161" s="265"/>
      <c r="Z161" s="266"/>
      <c r="AA161" s="111">
        <f>M161-J161</f>
        <v>-339.81308411215423</v>
      </c>
      <c r="AB161" s="103">
        <f>M161/J161</f>
        <v>0.88672897196261524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3.25</v>
      </c>
      <c r="J174" s="138">
        <f t="shared" si="56"/>
        <v>3150</v>
      </c>
      <c r="K174" s="139">
        <f t="shared" ref="K174" si="57">J174/I174</f>
        <v>969.23076923076928</v>
      </c>
      <c r="L174" s="137">
        <f t="shared" ref="L174:M174" si="58">AVERAGE(L158:L173)</f>
        <v>3.25</v>
      </c>
      <c r="M174" s="138">
        <f t="shared" si="58"/>
        <v>2769.8057435338969</v>
      </c>
      <c r="N174" s="139">
        <f t="shared" ref="N174:N180" si="59">M174/L174</f>
        <v>852.24792108735289</v>
      </c>
      <c r="O174" s="140">
        <f t="shared" ref="O174:O180" si="60">L174-I174</f>
        <v>0</v>
      </c>
      <c r="P174" s="141">
        <f t="shared" ref="P174:P180" si="61">N174-K174</f>
        <v>-116.98284814341639</v>
      </c>
      <c r="Q174" s="142">
        <f t="shared" ref="Q174:Q180" si="62">N174/K174</f>
        <v>0.87930341064568152</v>
      </c>
      <c r="R174" s="274"/>
      <c r="S174" s="143">
        <f>S158</f>
        <v>0.70833333333333337</v>
      </c>
      <c r="T174" s="144">
        <f>INDEX(T158:T173,COUNTA(T158:T173))</f>
        <v>1.0631944444444446</v>
      </c>
      <c r="U174" s="145"/>
      <c r="V174" s="156"/>
      <c r="W174" s="89"/>
      <c r="X174" s="91"/>
      <c r="Y174" s="261"/>
      <c r="Z174" s="262"/>
      <c r="AA174" s="157">
        <f t="shared" ref="AA174:AA180" si="63">M174-J174</f>
        <v>-380.19425646610307</v>
      </c>
      <c r="AB174" s="142">
        <f t="shared" ref="AB174:AB180" si="64">M174/J174</f>
        <v>0.87930341064568152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654</v>
      </c>
      <c r="G175" s="159">
        <f t="shared" ref="G175:G180" si="65">E175*F175</f>
        <v>11889.72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6">F175/V175*60</f>
        <v>3089.7637795275427</v>
      </c>
      <c r="N175" s="163">
        <f t="shared" si="59"/>
        <v>1029.9212598425142</v>
      </c>
      <c r="O175" s="165">
        <f t="shared" si="60"/>
        <v>0</v>
      </c>
      <c r="P175" s="166">
        <f t="shared" si="61"/>
        <v>-170.07874015748575</v>
      </c>
      <c r="Q175" s="152">
        <f t="shared" si="62"/>
        <v>0.85826771653542855</v>
      </c>
      <c r="R175" s="272">
        <f>Q191</f>
        <v>0.86434346002178053</v>
      </c>
      <c r="S175" s="167">
        <v>0.70854166666666663</v>
      </c>
      <c r="T175" s="168">
        <v>0.71736111111111112</v>
      </c>
      <c r="U175" s="169"/>
      <c r="V175" s="170">
        <v>12.700000000000067</v>
      </c>
      <c r="W175" s="168"/>
      <c r="X175" s="171"/>
      <c r="Y175" s="275"/>
      <c r="Z175" s="276"/>
      <c r="AA175" s="174">
        <f t="shared" si="63"/>
        <v>-510.23622047245726</v>
      </c>
      <c r="AB175" s="152">
        <f t="shared" si="64"/>
        <v>0.85826771653542855</v>
      </c>
      <c r="AC175" s="277">
        <f>AB191</f>
        <v>0.86434346002178053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2220</v>
      </c>
      <c r="G176" s="95">
        <f t="shared" si="65"/>
        <v>40359.599999999999</v>
      </c>
      <c r="H176" s="96"/>
      <c r="I176" s="97">
        <v>3</v>
      </c>
      <c r="J176" s="98">
        <v>3600</v>
      </c>
      <c r="K176" s="99">
        <f t="shared" si="51"/>
        <v>1200</v>
      </c>
      <c r="L176" s="100">
        <v>3</v>
      </c>
      <c r="M176" s="98">
        <f t="shared" si="66"/>
        <v>3088.0989180834567</v>
      </c>
      <c r="N176" s="99">
        <f t="shared" si="59"/>
        <v>1029.3663060278188</v>
      </c>
      <c r="O176" s="101">
        <f t="shared" si="60"/>
        <v>0</v>
      </c>
      <c r="P176" s="102">
        <f t="shared" si="61"/>
        <v>-170.63369397218116</v>
      </c>
      <c r="Q176" s="103">
        <f t="shared" si="62"/>
        <v>0.85780525502318239</v>
      </c>
      <c r="R176" s="273"/>
      <c r="S176" s="1">
        <v>0.7270833333333333</v>
      </c>
      <c r="T176" s="2">
        <v>0.75703703703703706</v>
      </c>
      <c r="U176" s="104">
        <v>13.99999999999995</v>
      </c>
      <c r="V176" s="105">
        <v>43.133333333333411</v>
      </c>
      <c r="W176" s="106"/>
      <c r="X176" s="113"/>
      <c r="Y176" s="265"/>
      <c r="Z176" s="266"/>
      <c r="AA176" s="175">
        <f t="shared" si="63"/>
        <v>-511.90108191654326</v>
      </c>
      <c r="AB176" s="103">
        <f t="shared" si="64"/>
        <v>0.85780525502318239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3387</v>
      </c>
      <c r="G177" s="95">
        <f t="shared" si="65"/>
        <v>84065.34</v>
      </c>
      <c r="H177" s="96"/>
      <c r="I177" s="97">
        <v>4</v>
      </c>
      <c r="J177" s="98">
        <v>3300</v>
      </c>
      <c r="K177" s="99">
        <f t="shared" si="51"/>
        <v>825</v>
      </c>
      <c r="L177" s="100">
        <v>4</v>
      </c>
      <c r="M177" s="98">
        <f t="shared" si="66"/>
        <v>2879.149940968121</v>
      </c>
      <c r="N177" s="99">
        <f t="shared" si="59"/>
        <v>719.78748524203024</v>
      </c>
      <c r="O177" s="101">
        <f t="shared" si="60"/>
        <v>0</v>
      </c>
      <c r="P177" s="102">
        <f t="shared" si="61"/>
        <v>-105.21251475796976</v>
      </c>
      <c r="Q177" s="103">
        <f t="shared" si="62"/>
        <v>0.87246967908124873</v>
      </c>
      <c r="R177" s="273"/>
      <c r="S177" s="1">
        <v>0.76765046296296291</v>
      </c>
      <c r="T177" s="2">
        <v>0.81666666666666665</v>
      </c>
      <c r="U177" s="104">
        <v>15.283333333333218</v>
      </c>
      <c r="V177" s="105">
        <v>70.583333333333385</v>
      </c>
      <c r="W177" s="106"/>
      <c r="X177" s="113"/>
      <c r="Y177" s="265"/>
      <c r="Z177" s="266"/>
      <c r="AA177" s="175">
        <f t="shared" si="63"/>
        <v>-420.85005903187903</v>
      </c>
      <c r="AB177" s="103">
        <f t="shared" si="64"/>
        <v>0.87246967908124873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2877</v>
      </c>
      <c r="G178" s="95">
        <f t="shared" si="65"/>
        <v>72011.31</v>
      </c>
      <c r="H178" s="96"/>
      <c r="I178" s="97">
        <v>4</v>
      </c>
      <c r="J178" s="98">
        <v>3300</v>
      </c>
      <c r="K178" s="99">
        <f t="shared" si="51"/>
        <v>825</v>
      </c>
      <c r="L178" s="100">
        <v>4</v>
      </c>
      <c r="M178" s="98">
        <f t="shared" si="66"/>
        <v>2905.2454417952258</v>
      </c>
      <c r="N178" s="99">
        <f t="shared" si="59"/>
        <v>726.31136044880645</v>
      </c>
      <c r="O178" s="101">
        <f t="shared" si="60"/>
        <v>0</v>
      </c>
      <c r="P178" s="102">
        <f t="shared" si="61"/>
        <v>-98.688639551193546</v>
      </c>
      <c r="Q178" s="103">
        <f t="shared" si="62"/>
        <v>0.88037740660461383</v>
      </c>
      <c r="R178" s="273"/>
      <c r="S178" s="1">
        <v>0.82638888888888884</v>
      </c>
      <c r="T178" s="2">
        <v>0.867650462962963</v>
      </c>
      <c r="U178" s="104">
        <v>13.99999999999995</v>
      </c>
      <c r="V178" s="105">
        <v>59.416666666666785</v>
      </c>
      <c r="W178" s="106">
        <v>0.867650462962963</v>
      </c>
      <c r="X178" s="107">
        <v>0.92459490740740746</v>
      </c>
      <c r="Y178" s="265"/>
      <c r="Z178" s="266"/>
      <c r="AA178" s="175">
        <f t="shared" si="63"/>
        <v>-394.75455820477418</v>
      </c>
      <c r="AB178" s="103">
        <f t="shared" si="64"/>
        <v>0.88037740660461383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3740</v>
      </c>
      <c r="G179" s="95">
        <f t="shared" si="65"/>
        <v>67993.2</v>
      </c>
      <c r="H179" s="113"/>
      <c r="I179" s="97">
        <v>3</v>
      </c>
      <c r="J179" s="98">
        <v>3600</v>
      </c>
      <c r="K179" s="99">
        <f t="shared" si="51"/>
        <v>1200</v>
      </c>
      <c r="L179" s="114">
        <v>3</v>
      </c>
      <c r="M179" s="98">
        <f t="shared" si="66"/>
        <v>3091.6188289322663</v>
      </c>
      <c r="N179" s="99">
        <f t="shared" si="59"/>
        <v>1030.5396096440888</v>
      </c>
      <c r="O179" s="101">
        <f t="shared" si="60"/>
        <v>0</v>
      </c>
      <c r="P179" s="102">
        <f t="shared" si="61"/>
        <v>-169.46039035591116</v>
      </c>
      <c r="Q179" s="103">
        <f t="shared" si="62"/>
        <v>0.85878300803674068</v>
      </c>
      <c r="R179" s="273"/>
      <c r="S179" s="1">
        <v>0.92459490740740746</v>
      </c>
      <c r="T179" s="2">
        <v>0.97499999999999998</v>
      </c>
      <c r="U179" s="104">
        <v>82.000000000000028</v>
      </c>
      <c r="V179" s="105">
        <v>72.583333333333229</v>
      </c>
      <c r="W179" s="106"/>
      <c r="X179" s="107"/>
      <c r="Y179" s="265"/>
      <c r="Z179" s="266"/>
      <c r="AA179" s="175">
        <f t="shared" si="63"/>
        <v>-508.3811710677337</v>
      </c>
      <c r="AB179" s="103">
        <f t="shared" si="64"/>
        <v>0.85878300803674068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6168</v>
      </c>
      <c r="G180" s="115">
        <f t="shared" si="65"/>
        <v>88079.039999999994</v>
      </c>
      <c r="H180" s="116"/>
      <c r="I180" s="97">
        <v>3</v>
      </c>
      <c r="J180" s="98">
        <v>3600</v>
      </c>
      <c r="K180" s="99">
        <f t="shared" si="51"/>
        <v>1200</v>
      </c>
      <c r="L180" s="100">
        <v>3</v>
      </c>
      <c r="M180" s="98">
        <f t="shared" si="66"/>
        <v>3097.3357511507793</v>
      </c>
      <c r="N180" s="99">
        <f t="shared" si="59"/>
        <v>1032.445250383593</v>
      </c>
      <c r="O180" s="101">
        <f t="shared" si="60"/>
        <v>0</v>
      </c>
      <c r="P180" s="102">
        <f t="shared" si="61"/>
        <v>-167.55474961640698</v>
      </c>
      <c r="Q180" s="103">
        <f t="shared" si="62"/>
        <v>0.86037104198632752</v>
      </c>
      <c r="R180" s="273"/>
      <c r="S180" s="1">
        <v>0.98680555555555538</v>
      </c>
      <c r="T180" s="2">
        <v>1.0697800925925927</v>
      </c>
      <c r="U180" s="104">
        <v>16.99999999999978</v>
      </c>
      <c r="V180" s="105">
        <v>119.48333333333368</v>
      </c>
      <c r="W180" s="106"/>
      <c r="X180" s="4"/>
      <c r="Y180" s="265"/>
      <c r="Z180" s="266"/>
      <c r="AA180" s="175">
        <f t="shared" si="63"/>
        <v>-502.66424884922071</v>
      </c>
      <c r="AB180" s="103">
        <f t="shared" si="64"/>
        <v>0.86037104198632763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7">AVERAGE(I175:I190)</f>
        <v>3.3333333333333335</v>
      </c>
      <c r="J191" s="138">
        <f t="shared" si="67"/>
        <v>3500</v>
      </c>
      <c r="K191" s="139">
        <f t="shared" ref="K191" si="68">J191/I191</f>
        <v>1050</v>
      </c>
      <c r="L191" s="137">
        <f t="shared" ref="L191:M191" si="69">AVERAGE(L175:L190)</f>
        <v>3.3333333333333335</v>
      </c>
      <c r="M191" s="138">
        <f t="shared" si="69"/>
        <v>3025.2021100762317</v>
      </c>
      <c r="N191" s="139">
        <f>M191/L191</f>
        <v>907.56063302286952</v>
      </c>
      <c r="O191" s="140">
        <f>L191-I191</f>
        <v>0</v>
      </c>
      <c r="P191" s="141">
        <f>N191-K191</f>
        <v>-142.43936697713048</v>
      </c>
      <c r="Q191" s="142">
        <f>N191/K191</f>
        <v>0.86434346002178053</v>
      </c>
      <c r="R191" s="274"/>
      <c r="S191" s="143">
        <f>S175</f>
        <v>0.70854166666666663</v>
      </c>
      <c r="T191" s="144">
        <f>INDEX(T175:T190,COUNTA(T175:T190))</f>
        <v>1.0697800925925927</v>
      </c>
      <c r="U191" s="145"/>
      <c r="V191" s="156"/>
      <c r="W191" s="135"/>
      <c r="X191" s="139"/>
      <c r="Y191" s="261"/>
      <c r="Z191" s="262"/>
      <c r="AA191" s="177">
        <f>M191-J191</f>
        <v>-474.79788992376825</v>
      </c>
      <c r="AB191" s="142">
        <f>M191/J191</f>
        <v>0.86434346002178053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91">
    <cfRule type="cellIs" dxfId="306" priority="1" operator="greaterThan">
      <formula>0</formula>
    </cfRule>
  </conditionalFormatting>
  <conditionalFormatting sqref="P5:P191 AA5:AA191">
    <cfRule type="cellIs" dxfId="305" priority="4" operator="lessThan">
      <formula>0</formula>
    </cfRule>
  </conditionalFormatting>
  <conditionalFormatting sqref="Q5:Q191 AB5:AB191">
    <cfRule type="cellIs" dxfId="304" priority="2" operator="greaterThan">
      <formula>1</formula>
    </cfRule>
    <cfRule type="cellIs" dxfId="303" priority="3" operator="lessThan">
      <formula>0.8</formula>
    </cfRule>
  </conditionalFormatting>
  <conditionalFormatting sqref="AC5:AC23 R5:R191 AC107:AC112">
    <cfRule type="cellIs" dxfId="302" priority="5" operator="lessThan">
      <formula>0.8</formula>
    </cfRule>
  </conditionalFormatting>
  <conditionalFormatting sqref="AC29:AC37">
    <cfRule type="cellIs" dxfId="301" priority="14" operator="lessThan">
      <formula>0.8</formula>
    </cfRule>
  </conditionalFormatting>
  <conditionalFormatting sqref="AC39:AC44">
    <cfRule type="cellIs" dxfId="300" priority="13" operator="lessThan">
      <formula>0.8</formula>
    </cfRule>
  </conditionalFormatting>
  <conditionalFormatting sqref="AC56">
    <cfRule type="cellIs" dxfId="299" priority="12" operator="lessThan">
      <formula>0.8</formula>
    </cfRule>
  </conditionalFormatting>
  <conditionalFormatting sqref="AC73">
    <cfRule type="cellIs" dxfId="298" priority="7" operator="lessThan">
      <formula>0.8</formula>
    </cfRule>
  </conditionalFormatting>
  <conditionalFormatting sqref="AC90:AC95">
    <cfRule type="cellIs" dxfId="297" priority="6" operator="lessThan">
      <formula>0.8</formula>
    </cfRule>
  </conditionalFormatting>
  <conditionalFormatting sqref="AC124">
    <cfRule type="cellIs" dxfId="296" priority="11" operator="lessThan">
      <formula>0.8</formula>
    </cfRule>
  </conditionalFormatting>
  <conditionalFormatting sqref="AC141">
    <cfRule type="cellIs" dxfId="295" priority="10" operator="lessThan">
      <formula>0.8</formula>
    </cfRule>
  </conditionalFormatting>
  <conditionalFormatting sqref="AC158">
    <cfRule type="cellIs" dxfId="294" priority="9" operator="lessThan">
      <formula>0.8</formula>
    </cfRule>
  </conditionalFormatting>
  <conditionalFormatting sqref="AC175:AC180">
    <cfRule type="cellIs" dxfId="293" priority="8" operator="lessThan">
      <formula>0.8</formula>
    </cfRule>
  </conditionalFormatting>
  <dataValidations count="1">
    <dataValidation type="list" allowBlank="1" showInputMessage="1" showErrorMessage="1" sqref="Y5:Z191" xr:uid="{C49BF4D9-52D4-4AAA-8ABE-7532A3F7AF8B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B536-01CA-4AA6-B4AD-15AC76D62F6E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S15" sqref="S15"/>
      <selection pane="bottomLeft" activeCell="S15" sqref="S1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108036</v>
      </c>
      <c r="E1" s="77" t="s">
        <v>3</v>
      </c>
      <c r="F1" s="78">
        <f>SUM(G5:G174)</f>
        <v>5075777.2499999991</v>
      </c>
      <c r="G1" s="79" t="s">
        <v>73</v>
      </c>
      <c r="H1" s="80">
        <f>L21+L38+L55+L72+L89+L106+L123+L140+L157+L174</f>
        <v>190.15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45942</v>
      </c>
      <c r="B2" s="326"/>
      <c r="C2" s="82" t="s">
        <v>34</v>
      </c>
      <c r="D2" s="83">
        <f>AVERAGE(N21,N38,N55,N72,N89,N106,N123,N140,N157,N174)</f>
        <v>145.18055761677215</v>
      </c>
      <c r="E2" s="83" t="s">
        <v>80</v>
      </c>
      <c r="F2" s="84">
        <f>F1/D1</f>
        <v>46.982276741086295</v>
      </c>
      <c r="G2" s="85" t="s">
        <v>81</v>
      </c>
      <c r="H2" s="86">
        <f>COUNT(H5:H174)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3216</v>
      </c>
      <c r="G5" s="159">
        <f t="shared" ref="G5:G6" si="0">E5*F5</f>
        <v>63355.199999999997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1073.5905044510384</v>
      </c>
      <c r="N5" s="163">
        <f>M5/L5</f>
        <v>82.583884957772185</v>
      </c>
      <c r="O5" s="179">
        <f>L5-I5</f>
        <v>0</v>
      </c>
      <c r="P5" s="180">
        <f>N5-K5</f>
        <v>-9.7238073499201221</v>
      </c>
      <c r="Q5" s="132">
        <f>N5/K5</f>
        <v>0.89465875370919867</v>
      </c>
      <c r="R5" s="273">
        <f>Q21</f>
        <v>0.88809657237875705</v>
      </c>
      <c r="S5" s="167">
        <v>0.25018518518518518</v>
      </c>
      <c r="T5" s="168">
        <v>0.375</v>
      </c>
      <c r="U5" s="169"/>
      <c r="V5" s="170">
        <v>179.73333333333335</v>
      </c>
      <c r="W5" s="87"/>
      <c r="X5" s="88"/>
      <c r="Y5" s="275"/>
      <c r="Z5" s="276"/>
      <c r="AA5" s="109">
        <f>M5-J5</f>
        <v>-126.40949554896156</v>
      </c>
      <c r="AB5" s="110">
        <f>M5/J5</f>
        <v>0.89465875370919867</v>
      </c>
      <c r="AC5" s="292">
        <f>AB21</f>
        <v>0.88809657237875705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2608</v>
      </c>
      <c r="G6" s="95">
        <f t="shared" si="0"/>
        <v>78161.759999999995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2301.1764705882383</v>
      </c>
      <c r="N6" s="99">
        <f>M6/L6</f>
        <v>115.05882352941191</v>
      </c>
      <c r="O6" s="101">
        <f>L6-I6</f>
        <v>0</v>
      </c>
      <c r="P6" s="102">
        <f>N6-K6</f>
        <v>-14.94117647058809</v>
      </c>
      <c r="Q6" s="103">
        <f>N6/K6</f>
        <v>0.8850678733031685</v>
      </c>
      <c r="R6" s="273"/>
      <c r="S6" s="1">
        <v>0.49375000000000002</v>
      </c>
      <c r="T6" s="2">
        <v>0.54097222222222219</v>
      </c>
      <c r="U6" s="104">
        <v>59.666666666666671</v>
      </c>
      <c r="V6" s="105">
        <v>67.999999999999915</v>
      </c>
      <c r="W6" s="2"/>
      <c r="X6" s="107"/>
      <c r="Y6" s="265"/>
      <c r="Z6" s="266"/>
      <c r="AA6" s="111">
        <f>M6-J6</f>
        <v>-298.82352941176168</v>
      </c>
      <c r="AB6" s="112">
        <f>M6/J6</f>
        <v>0.88506787330316861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1687.3834875196385</v>
      </c>
      <c r="N21" s="139">
        <f t="shared" ref="N21:N26" si="5">M21/L21</f>
        <v>102.26566591028111</v>
      </c>
      <c r="O21" s="140">
        <f t="shared" ref="O21:O26" si="6">L21-I21</f>
        <v>0</v>
      </c>
      <c r="P21" s="141">
        <f t="shared" ref="P21:P26" si="7">N21-K21</f>
        <v>-12.885849241234041</v>
      </c>
      <c r="Q21" s="142">
        <f t="shared" ref="Q21:Q26" si="8">N21/K21</f>
        <v>0.88809657237875705</v>
      </c>
      <c r="R21" s="274"/>
      <c r="S21" s="143">
        <f>S5</f>
        <v>0.25018518518518518</v>
      </c>
      <c r="T21" s="144">
        <f>INDEX(T5:T20,COUNTA(T5:T20))</f>
        <v>0.54097222222222219</v>
      </c>
      <c r="U21" s="145"/>
      <c r="V21" s="145"/>
      <c r="W21" s="146"/>
      <c r="X21" s="147"/>
      <c r="Y21" s="261"/>
      <c r="Z21" s="262"/>
      <c r="AA21" s="148">
        <f t="shared" ref="AA21:AA26" si="9">M21-J21</f>
        <v>-212.61651248036151</v>
      </c>
      <c r="AB21" s="149">
        <f t="shared" ref="AB21:AB26" si="10">M21/J21</f>
        <v>0.88809657237875705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4645</v>
      </c>
      <c r="G22" s="159">
        <f t="shared" ref="G22:G26" si="11">E22*F22</f>
        <v>263696.65000000002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1772.149215769394</v>
      </c>
      <c r="N22" s="163">
        <f t="shared" si="5"/>
        <v>68.159585221899775</v>
      </c>
      <c r="O22" s="165">
        <f t="shared" si="6"/>
        <v>0</v>
      </c>
      <c r="P22" s="166">
        <f t="shared" si="7"/>
        <v>-8.7634917011771449</v>
      </c>
      <c r="Q22" s="152">
        <f t="shared" si="8"/>
        <v>0.88607460788469716</v>
      </c>
      <c r="R22" s="272">
        <f>Q38</f>
        <v>0.88314197937514871</v>
      </c>
      <c r="S22" s="167">
        <v>0.25</v>
      </c>
      <c r="T22" s="168">
        <v>0.35921296296296296</v>
      </c>
      <c r="U22" s="169"/>
      <c r="V22" s="170">
        <v>157.26666666666665</v>
      </c>
      <c r="W22" s="181"/>
      <c r="X22" s="163"/>
      <c r="Y22" s="275"/>
      <c r="Z22" s="276"/>
      <c r="AA22" s="109">
        <f t="shared" si="9"/>
        <v>-227.850784230606</v>
      </c>
      <c r="AB22" s="152">
        <f t="shared" si="10"/>
        <v>0.88607460788469705</v>
      </c>
      <c r="AC22" s="352">
        <f>AB38</f>
        <v>0.88314197937514871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1651</v>
      </c>
      <c r="G23" s="95">
        <f t="shared" si="11"/>
        <v>85620.86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1753.7916789613453</v>
      </c>
      <c r="N23" s="99">
        <f t="shared" si="5"/>
        <v>67.453526113897894</v>
      </c>
      <c r="O23" s="101">
        <f t="shared" si="6"/>
        <v>0</v>
      </c>
      <c r="P23" s="102">
        <f t="shared" si="7"/>
        <v>-9.4695508091790259</v>
      </c>
      <c r="Q23" s="103">
        <f t="shared" si="8"/>
        <v>0.87689583948067262</v>
      </c>
      <c r="R23" s="273"/>
      <c r="S23" s="1">
        <v>0.36458333333333331</v>
      </c>
      <c r="T23" s="2">
        <v>0.40380787037037036</v>
      </c>
      <c r="U23" s="104">
        <v>7.7333333333333165</v>
      </c>
      <c r="V23" s="105">
        <v>56.483333333333341</v>
      </c>
      <c r="W23" s="106"/>
      <c r="X23" s="107"/>
      <c r="Y23" s="265"/>
      <c r="Z23" s="266"/>
      <c r="AA23" s="111">
        <f t="shared" si="9"/>
        <v>-246.20832103865473</v>
      </c>
      <c r="AB23" s="103">
        <f t="shared" si="10"/>
        <v>0.87689583948067262</v>
      </c>
      <c r="AC23" s="294"/>
    </row>
    <row r="24" spans="1:29" ht="15.75" customHeight="1">
      <c r="A24" s="268"/>
      <c r="B24" s="92" t="s">
        <v>164</v>
      </c>
      <c r="C24" s="286" t="s">
        <v>174</v>
      </c>
      <c r="D24" s="286"/>
      <c r="E24" s="93">
        <v>77.34</v>
      </c>
      <c r="F24" s="94">
        <v>3109</v>
      </c>
      <c r="G24" s="95">
        <f t="shared" si="11"/>
        <v>240450.06</v>
      </c>
      <c r="H24" s="96"/>
      <c r="I24" s="97">
        <v>25</v>
      </c>
      <c r="J24" s="98">
        <v>2000</v>
      </c>
      <c r="K24" s="99">
        <f t="shared" si="12"/>
        <v>80</v>
      </c>
      <c r="L24" s="100">
        <v>25</v>
      </c>
      <c r="M24" s="98">
        <f>F24/V24*60</f>
        <v>1770.389117367921</v>
      </c>
      <c r="N24" s="99">
        <f t="shared" si="5"/>
        <v>70.815564694716841</v>
      </c>
      <c r="O24" s="101">
        <f t="shared" si="6"/>
        <v>0</v>
      </c>
      <c r="P24" s="102">
        <f t="shared" si="7"/>
        <v>-9.1844353052831593</v>
      </c>
      <c r="Q24" s="103">
        <f t="shared" si="8"/>
        <v>0.88519455868396046</v>
      </c>
      <c r="R24" s="273"/>
      <c r="S24" s="1">
        <v>0.40833333333333333</v>
      </c>
      <c r="T24" s="2">
        <v>0.48150462962962964</v>
      </c>
      <c r="U24" s="104">
        <v>6.5166666666666728</v>
      </c>
      <c r="V24" s="105">
        <v>105.3666666666667</v>
      </c>
      <c r="W24" s="106">
        <v>0.48150462962962964</v>
      </c>
      <c r="X24" s="107">
        <v>0.51944444444444449</v>
      </c>
      <c r="Y24" s="265"/>
      <c r="Z24" s="266"/>
      <c r="AA24" s="111">
        <f t="shared" si="9"/>
        <v>-229.61088263207898</v>
      </c>
      <c r="AB24" s="103">
        <f t="shared" si="10"/>
        <v>0.88519455868396046</v>
      </c>
      <c r="AC24" s="294"/>
    </row>
    <row r="25" spans="1:29" ht="15.75" customHeight="1">
      <c r="A25" s="268"/>
      <c r="B25" s="92" t="s">
        <v>161</v>
      </c>
      <c r="C25" s="286" t="s">
        <v>198</v>
      </c>
      <c r="D25" s="286"/>
      <c r="E25" s="93">
        <v>57.3</v>
      </c>
      <c r="F25" s="94">
        <v>949</v>
      </c>
      <c r="G25" s="95">
        <f t="shared" si="11"/>
        <v>54377.7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1754.6995377503874</v>
      </c>
      <c r="N25" s="99">
        <f t="shared" si="5"/>
        <v>67.488443759630286</v>
      </c>
      <c r="O25" s="101">
        <f t="shared" si="6"/>
        <v>0</v>
      </c>
      <c r="P25" s="102">
        <f t="shared" si="7"/>
        <v>-9.4346331634466338</v>
      </c>
      <c r="Q25" s="103">
        <f t="shared" si="8"/>
        <v>0.87734976887519378</v>
      </c>
      <c r="R25" s="273"/>
      <c r="S25" s="1">
        <v>0.51944444444444449</v>
      </c>
      <c r="T25" s="2">
        <v>0.54197916666666668</v>
      </c>
      <c r="U25" s="104">
        <v>54.633333333333375</v>
      </c>
      <c r="V25" s="105">
        <v>32.44999999999996</v>
      </c>
      <c r="W25" s="106"/>
      <c r="X25" s="107"/>
      <c r="Y25" s="265"/>
      <c r="Z25" s="266"/>
      <c r="AA25" s="111">
        <f t="shared" si="9"/>
        <v>-245.30046224961256</v>
      </c>
      <c r="AB25" s="103">
        <f t="shared" si="10"/>
        <v>0.87734976887519367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6083</v>
      </c>
      <c r="G26" s="95">
        <f t="shared" si="11"/>
        <v>362060.16000000003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1780.3902439024398</v>
      </c>
      <c r="N26" s="99">
        <f t="shared" si="5"/>
        <v>71.215609756097592</v>
      </c>
      <c r="O26" s="101">
        <f t="shared" si="6"/>
        <v>0</v>
      </c>
      <c r="P26" s="102">
        <f t="shared" si="7"/>
        <v>-8.7843902439024077</v>
      </c>
      <c r="Q26" s="103">
        <f t="shared" si="8"/>
        <v>0.89019512195121986</v>
      </c>
      <c r="R26" s="273"/>
      <c r="S26" s="1">
        <v>0.54652777777777783</v>
      </c>
      <c r="T26" s="2">
        <v>0.68888888888888888</v>
      </c>
      <c r="U26" s="104">
        <v>6.5500000000000647</v>
      </c>
      <c r="V26" s="105">
        <v>204.99999999999991</v>
      </c>
      <c r="W26" s="106"/>
      <c r="X26" s="107"/>
      <c r="Y26" s="265"/>
      <c r="Z26" s="266"/>
      <c r="AA26" s="111">
        <f t="shared" si="9"/>
        <v>-219.60975609756019</v>
      </c>
      <c r="AB26" s="103">
        <f t="shared" si="10"/>
        <v>0.89019512195121986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25.6</v>
      </c>
      <c r="J38" s="138">
        <f t="shared" si="13"/>
        <v>2000</v>
      </c>
      <c r="K38" s="139">
        <f t="shared" ref="K38" si="14">J38/I38</f>
        <v>78.125</v>
      </c>
      <c r="L38" s="137">
        <f t="shared" ref="L38:M38" si="15">AVERAGE(L22:L37)</f>
        <v>25.6</v>
      </c>
      <c r="M38" s="138">
        <f t="shared" si="15"/>
        <v>1766.2839587502974</v>
      </c>
      <c r="N38" s="139">
        <f t="shared" ref="N38:N43" si="16">M38/L38</f>
        <v>68.995467138683495</v>
      </c>
      <c r="O38" s="140">
        <f t="shared" ref="O38:O43" si="17">L38-I38</f>
        <v>0</v>
      </c>
      <c r="P38" s="141">
        <f t="shared" ref="P38:P43" si="18">N38-K38</f>
        <v>-9.1295328613165054</v>
      </c>
      <c r="Q38" s="142">
        <f t="shared" ref="Q38:Q43" si="19">N38/K38</f>
        <v>0.88314197937514871</v>
      </c>
      <c r="R38" s="274"/>
      <c r="S38" s="143">
        <f>S22</f>
        <v>0.25</v>
      </c>
      <c r="T38" s="144">
        <f>INDEX(T22:T37,COUNTA(T22:T37))</f>
        <v>0.68888888888888888</v>
      </c>
      <c r="U38" s="145"/>
      <c r="V38" s="156"/>
      <c r="W38" s="135"/>
      <c r="X38" s="139"/>
      <c r="Y38" s="261"/>
      <c r="Z38" s="262"/>
      <c r="AA38" s="157">
        <f t="shared" ref="AA38:AA43" si="20">M38-J38</f>
        <v>-233.71604124970258</v>
      </c>
      <c r="AB38" s="142">
        <f t="shared" ref="AB38:AB43" si="21">M38/J38</f>
        <v>0.88314197937514871</v>
      </c>
      <c r="AC38" s="295"/>
    </row>
    <row r="39" spans="1:29" ht="15.75" customHeight="1">
      <c r="A39" s="280" t="s">
        <v>166</v>
      </c>
      <c r="B39" s="183" t="s">
        <v>164</v>
      </c>
      <c r="C39" s="270" t="s">
        <v>213</v>
      </c>
      <c r="D39" s="271"/>
      <c r="E39" s="158">
        <v>65.84</v>
      </c>
      <c r="F39" s="169">
        <v>667</v>
      </c>
      <c r="G39" s="159">
        <f t="shared" ref="G39:G43" si="22">E39*F39</f>
        <v>43915.28</v>
      </c>
      <c r="H39" s="160"/>
      <c r="I39" s="164">
        <v>21</v>
      </c>
      <c r="J39" s="162">
        <v>2000</v>
      </c>
      <c r="K39" s="163">
        <f>J39/I39</f>
        <v>95.238095238095241</v>
      </c>
      <c r="L39" s="164">
        <v>21</v>
      </c>
      <c r="M39" s="162">
        <f>F39/V39*60</f>
        <v>1760.4105571847501</v>
      </c>
      <c r="N39" s="163">
        <f t="shared" si="16"/>
        <v>83.829074151654766</v>
      </c>
      <c r="O39" s="165">
        <f t="shared" si="17"/>
        <v>0</v>
      </c>
      <c r="P39" s="166">
        <f t="shared" si="18"/>
        <v>-11.409021086440475</v>
      </c>
      <c r="Q39" s="152">
        <f t="shared" si="19"/>
        <v>0.88020527859237496</v>
      </c>
      <c r="R39" s="272">
        <f>Q55</f>
        <v>0.88034610284138337</v>
      </c>
      <c r="S39" s="167">
        <v>0.25018518518518518</v>
      </c>
      <c r="T39" s="168">
        <v>0.26597222222222222</v>
      </c>
      <c r="U39" s="169"/>
      <c r="V39" s="170">
        <v>22.733333333333341</v>
      </c>
      <c r="W39" s="87"/>
      <c r="X39" s="88"/>
      <c r="Y39" s="275"/>
      <c r="Z39" s="276"/>
      <c r="AA39" s="109">
        <f t="shared" si="20"/>
        <v>-239.58944281524987</v>
      </c>
      <c r="AB39" s="152">
        <f t="shared" si="21"/>
        <v>0.88020527859237507</v>
      </c>
      <c r="AC39" s="352">
        <f>AB55</f>
        <v>0.88034610284138326</v>
      </c>
    </row>
    <row r="40" spans="1:29" ht="15.75" customHeight="1">
      <c r="A40" s="281"/>
      <c r="B40" s="153" t="s">
        <v>161</v>
      </c>
      <c r="C40" s="263" t="s">
        <v>201</v>
      </c>
      <c r="D40" s="264"/>
      <c r="E40" s="93">
        <v>56.43</v>
      </c>
      <c r="F40" s="104">
        <v>2959</v>
      </c>
      <c r="G40" s="95">
        <f t="shared" si="22"/>
        <v>166976.37</v>
      </c>
      <c r="H40" s="96"/>
      <c r="I40" s="100">
        <v>22</v>
      </c>
      <c r="J40" s="98">
        <v>2000</v>
      </c>
      <c r="K40" s="99">
        <f t="shared" si="12"/>
        <v>90.909090909090907</v>
      </c>
      <c r="L40" s="100">
        <v>22</v>
      </c>
      <c r="M40" s="98">
        <f>F40/V40*60</f>
        <v>1763.64238410596</v>
      </c>
      <c r="N40" s="99">
        <f t="shared" si="16"/>
        <v>80.165562913907266</v>
      </c>
      <c r="O40" s="101">
        <f t="shared" si="17"/>
        <v>0</v>
      </c>
      <c r="P40" s="102">
        <f t="shared" si="18"/>
        <v>-10.743527995183641</v>
      </c>
      <c r="Q40" s="103">
        <f t="shared" si="19"/>
        <v>0.88182119205297993</v>
      </c>
      <c r="R40" s="273"/>
      <c r="S40" s="1">
        <v>0.26967592592592593</v>
      </c>
      <c r="T40" s="2">
        <v>0.33958333333333335</v>
      </c>
      <c r="U40" s="104">
        <v>5.333333333333341</v>
      </c>
      <c r="V40" s="105">
        <v>100.66666666666669</v>
      </c>
      <c r="W40" s="106"/>
      <c r="X40" s="107"/>
      <c r="Y40" s="265"/>
      <c r="Z40" s="266"/>
      <c r="AA40" s="111">
        <f t="shared" si="20"/>
        <v>-236.35761589404001</v>
      </c>
      <c r="AB40" s="103">
        <f t="shared" si="21"/>
        <v>0.88182119205298004</v>
      </c>
      <c r="AC40" s="294"/>
    </row>
    <row r="41" spans="1:29" ht="15.75" customHeight="1">
      <c r="A41" s="281"/>
      <c r="B41" s="153" t="s">
        <v>164</v>
      </c>
      <c r="C41" s="263" t="s">
        <v>173</v>
      </c>
      <c r="D41" s="264"/>
      <c r="E41" s="93">
        <v>47.37</v>
      </c>
      <c r="F41" s="104">
        <v>1838</v>
      </c>
      <c r="G41" s="95">
        <f t="shared" si="22"/>
        <v>87066.06</v>
      </c>
      <c r="H41" s="96"/>
      <c r="I41" s="100">
        <v>21</v>
      </c>
      <c r="J41" s="98">
        <v>2000</v>
      </c>
      <c r="K41" s="99">
        <f t="shared" si="12"/>
        <v>95.238095238095241</v>
      </c>
      <c r="L41" s="100">
        <v>21</v>
      </c>
      <c r="M41" s="98">
        <f>F41/V41*60</f>
        <v>1759.7872340425536</v>
      </c>
      <c r="N41" s="99">
        <f t="shared" si="16"/>
        <v>83.799392097264459</v>
      </c>
      <c r="O41" s="101">
        <f t="shared" si="17"/>
        <v>0</v>
      </c>
      <c r="P41" s="102">
        <f t="shared" si="18"/>
        <v>-11.438703140830782</v>
      </c>
      <c r="Q41" s="103">
        <f t="shared" si="19"/>
        <v>0.87989361702127677</v>
      </c>
      <c r="R41" s="273"/>
      <c r="S41" s="1">
        <v>0.34328703703703706</v>
      </c>
      <c r="T41" s="2">
        <v>0.38680555555555557</v>
      </c>
      <c r="U41" s="104">
        <v>5.333333333333341</v>
      </c>
      <c r="V41" s="105">
        <v>62.666666666666657</v>
      </c>
      <c r="W41" s="106"/>
      <c r="X41" s="107"/>
      <c r="Y41" s="265"/>
      <c r="Z41" s="266"/>
      <c r="AA41" s="111">
        <f t="shared" si="20"/>
        <v>-240.21276595744644</v>
      </c>
      <c r="AB41" s="103">
        <f t="shared" si="21"/>
        <v>0.87989361702127677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1547</v>
      </c>
      <c r="G42" s="95">
        <f t="shared" si="22"/>
        <v>88643.099999999991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>F42/V42*60</f>
        <v>1759.6208530805711</v>
      </c>
      <c r="N42" s="99">
        <f t="shared" si="16"/>
        <v>87.981042654028556</v>
      </c>
      <c r="O42" s="101">
        <f t="shared" si="17"/>
        <v>0</v>
      </c>
      <c r="P42" s="102">
        <f t="shared" si="18"/>
        <v>-12.018957345971444</v>
      </c>
      <c r="Q42" s="103">
        <f t="shared" si="19"/>
        <v>0.87981042654028552</v>
      </c>
      <c r="R42" s="273"/>
      <c r="S42" s="1">
        <v>0.3918402777777778</v>
      </c>
      <c r="T42" s="2">
        <v>0.4284722222222222</v>
      </c>
      <c r="U42" s="104">
        <v>7.2500000000000142</v>
      </c>
      <c r="V42" s="105">
        <v>52.749999999999929</v>
      </c>
      <c r="W42" s="106">
        <v>0.4284722222222222</v>
      </c>
      <c r="X42" s="107">
        <v>0.46805555555555556</v>
      </c>
      <c r="Y42" s="265"/>
      <c r="Z42" s="266"/>
      <c r="AA42" s="111">
        <f t="shared" si="20"/>
        <v>-240.37914691942888</v>
      </c>
      <c r="AB42" s="103">
        <f t="shared" si="21"/>
        <v>0.87981042654028552</v>
      </c>
      <c r="AC42" s="294"/>
    </row>
    <row r="43" spans="1:29" ht="15.75" customHeight="1">
      <c r="A43" s="282"/>
      <c r="B43" s="153" t="s">
        <v>164</v>
      </c>
      <c r="C43" s="263" t="s">
        <v>238</v>
      </c>
      <c r="D43" s="264"/>
      <c r="E43" s="93">
        <v>59.36</v>
      </c>
      <c r="F43" s="104">
        <v>3432</v>
      </c>
      <c r="G43" s="95">
        <f t="shared" si="22"/>
        <v>203723.51999999999</v>
      </c>
      <c r="H43" s="113"/>
      <c r="I43" s="114">
        <v>20</v>
      </c>
      <c r="J43" s="98">
        <v>2000</v>
      </c>
      <c r="K43" s="99">
        <f t="shared" si="12"/>
        <v>100</v>
      </c>
      <c r="L43" s="114">
        <v>20</v>
      </c>
      <c r="M43" s="98">
        <f>F43/V43*60</f>
        <v>1759.9999999999991</v>
      </c>
      <c r="N43" s="99">
        <f t="shared" si="16"/>
        <v>87.999999999999957</v>
      </c>
      <c r="O43" s="101">
        <f t="shared" si="17"/>
        <v>0</v>
      </c>
      <c r="P43" s="102">
        <f t="shared" si="18"/>
        <v>-12.000000000000043</v>
      </c>
      <c r="Q43" s="103">
        <f t="shared" si="19"/>
        <v>0.87999999999999956</v>
      </c>
      <c r="R43" s="273"/>
      <c r="S43" s="1">
        <v>0.46805555555555556</v>
      </c>
      <c r="T43" s="2">
        <v>0.5493055555555556</v>
      </c>
      <c r="U43" s="104">
        <v>57.000000000000036</v>
      </c>
      <c r="V43" s="105">
        <v>117.00000000000006</v>
      </c>
      <c r="W43" s="106"/>
      <c r="X43" s="107"/>
      <c r="Y43" s="265"/>
      <c r="Z43" s="266"/>
      <c r="AA43" s="111">
        <f t="shared" si="20"/>
        <v>-240.00000000000091</v>
      </c>
      <c r="AB43" s="103">
        <f t="shared" si="21"/>
        <v>0.87999999999999956</v>
      </c>
      <c r="AC43" s="294"/>
    </row>
    <row r="44" spans="1:29" ht="15.75" customHeight="1">
      <c r="A44" s="282"/>
      <c r="B44" s="153"/>
      <c r="C44" s="263"/>
      <c r="D44" s="264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107"/>
      <c r="Y44" s="265"/>
      <c r="Z44" s="266"/>
      <c r="AA44" s="111"/>
      <c r="AB44" s="103"/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3">AVERAGE(I39:I54)</f>
        <v>20.8</v>
      </c>
      <c r="J55" s="138">
        <f t="shared" si="23"/>
        <v>2000</v>
      </c>
      <c r="K55" s="139">
        <f t="shared" ref="K55" si="24">J55/I55</f>
        <v>96.153846153846146</v>
      </c>
      <c r="L55" s="137">
        <f t="shared" ref="L55:M55" si="25">AVERAGE(L39:L54)</f>
        <v>20.8</v>
      </c>
      <c r="M55" s="138">
        <f t="shared" si="25"/>
        <v>1760.6922056827666</v>
      </c>
      <c r="N55" s="139">
        <f>M55/L55</f>
        <v>84.648663734748396</v>
      </c>
      <c r="O55" s="140">
        <f>L55-I55</f>
        <v>0</v>
      </c>
      <c r="P55" s="141">
        <f>N55-K55</f>
        <v>-11.50518241909775</v>
      </c>
      <c r="Q55" s="142">
        <f>N55/K55</f>
        <v>0.88034610284138337</v>
      </c>
      <c r="R55" s="274"/>
      <c r="S55" s="143">
        <f>S39</f>
        <v>0.25018518518518518</v>
      </c>
      <c r="T55" s="144">
        <f>INDEX(T39:T54,COUNTA(T39:T54))</f>
        <v>0.5493055555555556</v>
      </c>
      <c r="U55" s="145"/>
      <c r="V55" s="156"/>
      <c r="W55" s="188"/>
      <c r="X55" s="189"/>
      <c r="Y55" s="261"/>
      <c r="Z55" s="262"/>
      <c r="AA55" s="157">
        <f>M55-J55</f>
        <v>-239.3077943172334</v>
      </c>
      <c r="AB55" s="142">
        <f>M55/J55</f>
        <v>0.88034610284138326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2391</v>
      </c>
      <c r="G56" s="159">
        <f t="shared" ref="G56:G59" si="26">E56*F56</f>
        <v>141881.94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1762.0470829068586</v>
      </c>
      <c r="N56" s="163">
        <f>M56/L56</f>
        <v>73.418628454452445</v>
      </c>
      <c r="O56" s="165">
        <f>L56-I56</f>
        <v>0</v>
      </c>
      <c r="P56" s="166">
        <f>N56-K56</f>
        <v>-9.9147048788808831</v>
      </c>
      <c r="Q56" s="152">
        <f>N56/K56</f>
        <v>0.88102354145342943</v>
      </c>
      <c r="R56" s="272">
        <f>Q72</f>
        <v>0.88207897882756425</v>
      </c>
      <c r="S56" s="167">
        <v>0.25</v>
      </c>
      <c r="T56" s="168">
        <v>0.30653935185185183</v>
      </c>
      <c r="U56" s="169"/>
      <c r="V56" s="170">
        <v>81.416666666666629</v>
      </c>
      <c r="W56" s="168"/>
      <c r="X56" s="171"/>
      <c r="Y56" s="275"/>
      <c r="Z56" s="276"/>
      <c r="AA56" s="109">
        <f>M56-J56</f>
        <v>-237.95291709314142</v>
      </c>
      <c r="AB56" s="152">
        <f>M56/J56</f>
        <v>0.88102354145342932</v>
      </c>
      <c r="AC56" s="277">
        <f>AB72</f>
        <v>0.88207897882756425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3927</v>
      </c>
      <c r="G57" s="95">
        <f t="shared" si="26"/>
        <v>230397.09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1771.8009775661112</v>
      </c>
      <c r="N57" s="99">
        <f>M57/L57</f>
        <v>73.825040731921305</v>
      </c>
      <c r="O57" s="101">
        <f>L57-I57</f>
        <v>0</v>
      </c>
      <c r="P57" s="102">
        <f>N57-K57</f>
        <v>-9.5082926014120233</v>
      </c>
      <c r="Q57" s="103">
        <f>N57/K57</f>
        <v>0.88590048878305572</v>
      </c>
      <c r="R57" s="273"/>
      <c r="S57" s="1">
        <v>0.31042824074074077</v>
      </c>
      <c r="T57" s="2">
        <v>0.40277777777777779</v>
      </c>
      <c r="U57" s="104">
        <v>5.600000000000076</v>
      </c>
      <c r="V57" s="105">
        <v>132.98333333333332</v>
      </c>
      <c r="W57" s="106"/>
      <c r="X57" s="107"/>
      <c r="Y57" s="265"/>
      <c r="Z57" s="266"/>
      <c r="AA57" s="111">
        <f>M57-J57</f>
        <v>-228.19902243388879</v>
      </c>
      <c r="AB57" s="103">
        <f>M57/J57</f>
        <v>0.88590048878305561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2895</v>
      </c>
      <c r="G58" s="95">
        <f t="shared" si="26"/>
        <v>207137.25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1760.4729729729738</v>
      </c>
      <c r="N58" s="99">
        <f>M58/L58</f>
        <v>73.353040540540576</v>
      </c>
      <c r="O58" s="101">
        <f>L58-I58</f>
        <v>0</v>
      </c>
      <c r="P58" s="102">
        <f>N58-K58</f>
        <v>-9.9802927927927527</v>
      </c>
      <c r="Q58" s="103">
        <f>N58/K58</f>
        <v>0.880236486486487</v>
      </c>
      <c r="R58" s="273"/>
      <c r="S58" s="1">
        <v>0.40578703703703706</v>
      </c>
      <c r="T58" s="2">
        <v>0.47430555555555554</v>
      </c>
      <c r="U58" s="104">
        <v>4.3333333333333446</v>
      </c>
      <c r="V58" s="105">
        <v>98.666666666666615</v>
      </c>
      <c r="W58" s="106">
        <v>0.47430555555555554</v>
      </c>
      <c r="X58" s="107">
        <v>0.51597222222222217</v>
      </c>
      <c r="Y58" s="265"/>
      <c r="Z58" s="266"/>
      <c r="AA58" s="111">
        <f>M58-J58</f>
        <v>-239.52702702702618</v>
      </c>
      <c r="AB58" s="103">
        <f>M58/J58</f>
        <v>0.88023648648648689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3881</v>
      </c>
      <c r="G59" s="95">
        <f t="shared" si="26"/>
        <v>231074.74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1762.3107971745701</v>
      </c>
      <c r="N59" s="99">
        <f>M59/L59</f>
        <v>76.622208572807395</v>
      </c>
      <c r="O59" s="101">
        <f>L59-I59</f>
        <v>0</v>
      </c>
      <c r="P59" s="102">
        <f>N59-K59</f>
        <v>-10.334313166323042</v>
      </c>
      <c r="Q59" s="103">
        <f>N59/K59</f>
        <v>0.88115539858728498</v>
      </c>
      <c r="R59" s="273"/>
      <c r="S59" s="1">
        <v>0.51597222222222217</v>
      </c>
      <c r="T59" s="2">
        <v>0.60773148148148148</v>
      </c>
      <c r="U59" s="104">
        <v>59.999999999999943</v>
      </c>
      <c r="V59" s="105">
        <v>132.13333333333341</v>
      </c>
      <c r="W59" s="106"/>
      <c r="X59" s="107"/>
      <c r="Y59" s="265"/>
      <c r="Z59" s="266"/>
      <c r="AA59" s="111">
        <f>M59-J59</f>
        <v>-237.6892028254299</v>
      </c>
      <c r="AB59" s="103">
        <f>M59/J59</f>
        <v>0.88115539858728509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7">AVERAGE(I56:I71)</f>
        <v>23.75</v>
      </c>
      <c r="J72" s="138">
        <f t="shared" si="27"/>
        <v>2000</v>
      </c>
      <c r="K72" s="139">
        <f t="shared" ref="K72" si="28">J72/I72</f>
        <v>84.21052631578948</v>
      </c>
      <c r="L72" s="137">
        <f t="shared" ref="L72:M72" si="29">AVERAGE(L56:L71)</f>
        <v>23.75</v>
      </c>
      <c r="M72" s="138">
        <f t="shared" si="29"/>
        <v>1764.1579576551285</v>
      </c>
      <c r="N72" s="139">
        <f t="shared" ref="N72:N78" si="30">M72/L72</f>
        <v>74.280335059163306</v>
      </c>
      <c r="O72" s="140">
        <f t="shared" ref="O72:O78" si="31">L72-I72</f>
        <v>0</v>
      </c>
      <c r="P72" s="141">
        <f t="shared" ref="P72:P78" si="32">N72-K72</f>
        <v>-9.9301912566261734</v>
      </c>
      <c r="Q72" s="142">
        <f t="shared" ref="Q72:Q78" si="33">N72/K72</f>
        <v>0.88207897882756425</v>
      </c>
      <c r="R72" s="274"/>
      <c r="S72" s="143">
        <f>S56</f>
        <v>0.25</v>
      </c>
      <c r="T72" s="144">
        <f>INDEX(T56:T71,COUNTA(T56:T71))</f>
        <v>0.60773148148148148</v>
      </c>
      <c r="U72" s="145"/>
      <c r="V72" s="156"/>
      <c r="W72" s="135"/>
      <c r="X72" s="139"/>
      <c r="Y72" s="261"/>
      <c r="Z72" s="262"/>
      <c r="AA72" s="157">
        <f t="shared" ref="AA72:AA78" si="34">M72-J72</f>
        <v>-235.84204234487152</v>
      </c>
      <c r="AB72" s="142">
        <f t="shared" ref="AB72:AB78" si="35">M72/J72</f>
        <v>0.88207897882756425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7001</v>
      </c>
      <c r="G73" s="159">
        <f t="shared" ref="G73:G78" si="36">E73*F73</f>
        <v>266038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7">F73/V73*60</f>
        <v>3239.5372750642682</v>
      </c>
      <c r="N73" s="163">
        <f t="shared" si="30"/>
        <v>154.26367976496516</v>
      </c>
      <c r="O73" s="165">
        <f t="shared" si="31"/>
        <v>0</v>
      </c>
      <c r="P73" s="166">
        <f t="shared" si="32"/>
        <v>-17.164891663606255</v>
      </c>
      <c r="Q73" s="152">
        <f t="shared" si="33"/>
        <v>0.89987146529563022</v>
      </c>
      <c r="R73" s="272">
        <f>Q89</f>
        <v>0.88092361248212825</v>
      </c>
      <c r="S73" s="167">
        <v>0.16689814814814816</v>
      </c>
      <c r="T73" s="168">
        <v>0.25694444444444442</v>
      </c>
      <c r="U73" s="169"/>
      <c r="V73" s="170">
        <v>129.66666666666663</v>
      </c>
      <c r="W73" s="168"/>
      <c r="X73" s="171"/>
      <c r="Y73" s="275"/>
      <c r="Z73" s="276"/>
      <c r="AA73" s="109">
        <f t="shared" si="34"/>
        <v>-360.46272493573179</v>
      </c>
      <c r="AB73" s="152">
        <f t="shared" si="35"/>
        <v>0.89987146529563011</v>
      </c>
      <c r="AC73" s="277">
        <f>AB89</f>
        <v>0.88092361248212814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4945</v>
      </c>
      <c r="G74" s="95">
        <f t="shared" si="36"/>
        <v>191025.35</v>
      </c>
      <c r="H74" s="96"/>
      <c r="I74" s="97">
        <v>20</v>
      </c>
      <c r="J74" s="98">
        <v>3600</v>
      </c>
      <c r="K74" s="99">
        <f t="shared" ref="K74:K110" si="38">J74/I74</f>
        <v>180</v>
      </c>
      <c r="L74" s="100">
        <v>20</v>
      </c>
      <c r="M74" s="98">
        <f t="shared" si="37"/>
        <v>3235.5507088331506</v>
      </c>
      <c r="N74" s="99">
        <f t="shared" si="30"/>
        <v>161.77753544165753</v>
      </c>
      <c r="O74" s="101">
        <f t="shared" si="31"/>
        <v>0</v>
      </c>
      <c r="P74" s="102">
        <f t="shared" si="32"/>
        <v>-18.222464558342466</v>
      </c>
      <c r="Q74" s="103">
        <f t="shared" si="33"/>
        <v>0.8987640857869863</v>
      </c>
      <c r="R74" s="273"/>
      <c r="S74" s="1">
        <v>0.260625</v>
      </c>
      <c r="T74" s="2">
        <v>0.32430555555555557</v>
      </c>
      <c r="U74" s="104">
        <v>5.3000000000000291</v>
      </c>
      <c r="V74" s="105">
        <v>91.700000000000031</v>
      </c>
      <c r="W74" s="106"/>
      <c r="X74" s="107"/>
      <c r="Y74" s="265"/>
      <c r="Z74" s="266"/>
      <c r="AA74" s="111">
        <f t="shared" si="34"/>
        <v>-364.44929116684943</v>
      </c>
      <c r="AB74" s="103">
        <f t="shared" si="35"/>
        <v>0.8987640857869863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3989</v>
      </c>
      <c r="G75" s="95">
        <f t="shared" si="36"/>
        <v>124736.03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3100.2590673575096</v>
      </c>
      <c r="N75" s="99">
        <f t="shared" si="30"/>
        <v>163.17152986092157</v>
      </c>
      <c r="O75" s="101">
        <f t="shared" si="31"/>
        <v>0</v>
      </c>
      <c r="P75" s="102">
        <f t="shared" si="32"/>
        <v>-26.302154349604763</v>
      </c>
      <c r="Q75" s="103">
        <f t="shared" si="33"/>
        <v>0.86118307426597485</v>
      </c>
      <c r="R75" s="273"/>
      <c r="S75" s="1">
        <v>0.32847222222222217</v>
      </c>
      <c r="T75" s="2">
        <v>0.38208333333333333</v>
      </c>
      <c r="U75" s="104">
        <v>5.9999999999998987</v>
      </c>
      <c r="V75" s="105">
        <v>77.200000000000074</v>
      </c>
      <c r="W75" s="106"/>
      <c r="X75" s="107"/>
      <c r="Y75" s="265"/>
      <c r="Z75" s="266"/>
      <c r="AA75" s="111">
        <f t="shared" si="34"/>
        <v>-499.74093264249041</v>
      </c>
      <c r="AB75" s="103">
        <f t="shared" si="35"/>
        <v>0.86118307426597485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5951</v>
      </c>
      <c r="G76" s="95">
        <f t="shared" si="36"/>
        <v>225780.93999999997</v>
      </c>
      <c r="H76" s="96"/>
      <c r="I76" s="97">
        <v>21</v>
      </c>
      <c r="J76" s="98">
        <v>3600</v>
      </c>
      <c r="K76" s="99">
        <f t="shared" si="38"/>
        <v>171.42857142857142</v>
      </c>
      <c r="L76" s="100">
        <v>21</v>
      </c>
      <c r="M76" s="98">
        <f t="shared" si="37"/>
        <v>3104.8695652173919</v>
      </c>
      <c r="N76" s="99">
        <f t="shared" si="30"/>
        <v>147.85093167701865</v>
      </c>
      <c r="O76" s="101">
        <f t="shared" si="31"/>
        <v>0</v>
      </c>
      <c r="P76" s="102">
        <f t="shared" si="32"/>
        <v>-23.577639751552766</v>
      </c>
      <c r="Q76" s="103">
        <f t="shared" si="33"/>
        <v>0.86246376811594216</v>
      </c>
      <c r="R76" s="273"/>
      <c r="S76" s="1">
        <v>0.38750000000000001</v>
      </c>
      <c r="T76" s="2">
        <v>0.46736111111111112</v>
      </c>
      <c r="U76" s="104">
        <v>7.8000000000000203</v>
      </c>
      <c r="V76" s="105">
        <v>114.99999999999999</v>
      </c>
      <c r="W76" s="106">
        <v>0.46736111111111112</v>
      </c>
      <c r="X76" s="107">
        <v>0.50833333333333319</v>
      </c>
      <c r="Y76" s="265"/>
      <c r="Z76" s="266"/>
      <c r="AA76" s="191">
        <f t="shared" si="34"/>
        <v>-495.13043478260806</v>
      </c>
      <c r="AB76" s="192">
        <f t="shared" si="35"/>
        <v>0.86246376811594216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1219</v>
      </c>
      <c r="G77" s="95">
        <f t="shared" si="36"/>
        <v>55659.539999999994</v>
      </c>
      <c r="H77" s="113"/>
      <c r="I77" s="97">
        <v>20</v>
      </c>
      <c r="J77" s="98">
        <v>1800</v>
      </c>
      <c r="K77" s="99">
        <f t="shared" si="38"/>
        <v>90</v>
      </c>
      <c r="L77" s="114">
        <v>20</v>
      </c>
      <c r="M77" s="98">
        <f t="shared" si="37"/>
        <v>1587.1247739602093</v>
      </c>
      <c r="N77" s="99">
        <f t="shared" si="30"/>
        <v>79.356238698010458</v>
      </c>
      <c r="O77" s="101">
        <f t="shared" si="31"/>
        <v>0</v>
      </c>
      <c r="P77" s="102">
        <f t="shared" si="32"/>
        <v>-10.643761301989542</v>
      </c>
      <c r="Q77" s="103">
        <f t="shared" si="33"/>
        <v>0.88173598553344956</v>
      </c>
      <c r="R77" s="273"/>
      <c r="S77" s="1">
        <v>0.50833333333333319</v>
      </c>
      <c r="T77" s="2">
        <v>0.54033564814814816</v>
      </c>
      <c r="U77" s="104">
        <v>58.999999999999787</v>
      </c>
      <c r="V77" s="105">
        <v>46.083333333333556</v>
      </c>
      <c r="W77" s="106"/>
      <c r="X77" s="107"/>
      <c r="Y77" s="265"/>
      <c r="Z77" s="266"/>
      <c r="AA77" s="191">
        <f t="shared" si="34"/>
        <v>-212.87522603979073</v>
      </c>
      <c r="AB77" s="192">
        <f t="shared" si="35"/>
        <v>0.88173598553344956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2274</v>
      </c>
      <c r="G78" s="115">
        <f t="shared" si="36"/>
        <v>131278.01999999999</v>
      </c>
      <c r="H78" s="116"/>
      <c r="I78" s="97">
        <v>22</v>
      </c>
      <c r="J78" s="98">
        <v>1800</v>
      </c>
      <c r="K78" s="99">
        <f t="shared" si="38"/>
        <v>81.818181818181813</v>
      </c>
      <c r="L78" s="100">
        <v>22</v>
      </c>
      <c r="M78" s="98">
        <f t="shared" si="37"/>
        <v>1589.2836342457776</v>
      </c>
      <c r="N78" s="99">
        <f t="shared" si="30"/>
        <v>72.240165192989892</v>
      </c>
      <c r="O78" s="101">
        <f t="shared" si="31"/>
        <v>0</v>
      </c>
      <c r="P78" s="102">
        <f t="shared" si="32"/>
        <v>-9.5780166251919212</v>
      </c>
      <c r="Q78" s="103">
        <f t="shared" si="33"/>
        <v>0.88293535235876541</v>
      </c>
      <c r="R78" s="273"/>
      <c r="S78" s="1">
        <v>0.54385416666666664</v>
      </c>
      <c r="T78" s="2">
        <v>0.60347222222222219</v>
      </c>
      <c r="U78" s="104">
        <v>5.066666666666606</v>
      </c>
      <c r="V78" s="105">
        <v>85.85</v>
      </c>
      <c r="W78" s="106"/>
      <c r="X78" s="107"/>
      <c r="Y78" s="265"/>
      <c r="Z78" s="266"/>
      <c r="AA78" s="191">
        <f t="shared" si="34"/>
        <v>-210.71636575422235</v>
      </c>
      <c r="AB78" s="192">
        <f t="shared" si="35"/>
        <v>0.88293535235876541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9">AVERAGE(I73:I88)</f>
        <v>20.5</v>
      </c>
      <c r="J89" s="138">
        <f t="shared" si="39"/>
        <v>3000</v>
      </c>
      <c r="K89" s="139">
        <f t="shared" ref="K89" si="40">J89/I89</f>
        <v>146.34146341463415</v>
      </c>
      <c r="L89" s="137">
        <f t="shared" ref="L89:M89" si="41">AVERAGE(L73:L88)</f>
        <v>20.5</v>
      </c>
      <c r="M89" s="138">
        <f t="shared" si="41"/>
        <v>2642.7708374463846</v>
      </c>
      <c r="N89" s="139">
        <f t="shared" ref="N89:N94" si="42">M89/L89</f>
        <v>128.91565060714072</v>
      </c>
      <c r="O89" s="140">
        <f t="shared" ref="O89:O94" si="43">L89-I89</f>
        <v>0</v>
      </c>
      <c r="P89" s="141">
        <f t="shared" ref="P89:P94" si="44">N89-K89</f>
        <v>-17.425812807493429</v>
      </c>
      <c r="Q89" s="142">
        <f t="shared" ref="Q89:Q94" si="45">N89/K89</f>
        <v>0.88092361248212825</v>
      </c>
      <c r="R89" s="274"/>
      <c r="S89" s="143">
        <f>S73</f>
        <v>0.16689814814814816</v>
      </c>
      <c r="T89" s="144">
        <f>INDEX(T73:T88,COUNTA(T73:T88))</f>
        <v>0.60347222222222219</v>
      </c>
      <c r="U89" s="145"/>
      <c r="V89" s="156"/>
      <c r="W89" s="135"/>
      <c r="X89" s="139"/>
      <c r="Y89" s="261"/>
      <c r="Z89" s="262"/>
      <c r="AA89" s="157">
        <f t="shared" ref="AA89:AA94" si="46">M89-J89</f>
        <v>-357.22916255361542</v>
      </c>
      <c r="AB89" s="142">
        <f t="shared" ref="AB89:AB94" si="47">M89/J89</f>
        <v>0.88092361248212814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1952</v>
      </c>
      <c r="G90" s="159">
        <f t="shared" ref="G90:G94" si="48">E90*F90</f>
        <v>66816.959999999992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2602.666666666667</v>
      </c>
      <c r="N90" s="163">
        <f t="shared" si="42"/>
        <v>162.66666666666669</v>
      </c>
      <c r="O90" s="165">
        <f t="shared" si="43"/>
        <v>0</v>
      </c>
      <c r="P90" s="166">
        <f t="shared" si="44"/>
        <v>-24.833333333333314</v>
      </c>
      <c r="Q90" s="152">
        <f t="shared" si="45"/>
        <v>0.86755555555555564</v>
      </c>
      <c r="R90" s="272">
        <f>Q106</f>
        <v>0.87374797010646343</v>
      </c>
      <c r="S90" s="167">
        <v>0.16666666666666666</v>
      </c>
      <c r="T90" s="168">
        <v>0.19791666666666666</v>
      </c>
      <c r="U90" s="169"/>
      <c r="V90" s="170">
        <v>45</v>
      </c>
      <c r="W90" s="173"/>
      <c r="X90" s="151"/>
      <c r="Y90" s="275"/>
      <c r="Z90" s="276"/>
      <c r="AA90" s="109">
        <f t="shared" si="46"/>
        <v>-397.33333333333303</v>
      </c>
      <c r="AB90" s="152">
        <f t="shared" si="47"/>
        <v>0.86755555555555564</v>
      </c>
      <c r="AC90" s="277">
        <f>AB106</f>
        <v>0.87374797010646343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1543</v>
      </c>
      <c r="G91" s="95">
        <f t="shared" si="48"/>
        <v>53650.110000000008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2604.2194092826999</v>
      </c>
      <c r="N91" s="99">
        <f t="shared" si="42"/>
        <v>236.74721902569999</v>
      </c>
      <c r="O91" s="101">
        <f t="shared" si="43"/>
        <v>0</v>
      </c>
      <c r="P91" s="102">
        <f t="shared" si="44"/>
        <v>-35.980053701572757</v>
      </c>
      <c r="Q91" s="103">
        <f t="shared" si="45"/>
        <v>0.86807313642756656</v>
      </c>
      <c r="R91" s="273"/>
      <c r="S91" s="1">
        <v>0.20239583333333333</v>
      </c>
      <c r="T91" s="2">
        <v>0.22708333333333333</v>
      </c>
      <c r="U91" s="104">
        <v>6.4500000000000091</v>
      </c>
      <c r="V91" s="105">
        <v>35.550000000000004</v>
      </c>
      <c r="W91" s="106"/>
      <c r="X91" s="107"/>
      <c r="Y91" s="265"/>
      <c r="Z91" s="266"/>
      <c r="AA91" s="111">
        <f t="shared" si="46"/>
        <v>-395.78059071730013</v>
      </c>
      <c r="AB91" s="103">
        <f t="shared" si="47"/>
        <v>0.86807313642756667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6335</v>
      </c>
      <c r="G92" s="95">
        <f t="shared" si="48"/>
        <v>226983.05</v>
      </c>
      <c r="H92" s="96"/>
      <c r="I92" s="97">
        <v>12</v>
      </c>
      <c r="J92" s="98">
        <v>3273</v>
      </c>
      <c r="K92" s="99">
        <f t="shared" si="38"/>
        <v>272.75</v>
      </c>
      <c r="L92" s="100">
        <v>12</v>
      </c>
      <c r="M92" s="98">
        <f>F92/V92*60</f>
        <v>2905.2229299363066</v>
      </c>
      <c r="N92" s="99">
        <f t="shared" si="42"/>
        <v>242.10191082802555</v>
      </c>
      <c r="O92" s="101">
        <f t="shared" si="43"/>
        <v>0</v>
      </c>
      <c r="P92" s="102">
        <f t="shared" si="44"/>
        <v>-30.648089171974448</v>
      </c>
      <c r="Q92" s="103">
        <f t="shared" si="45"/>
        <v>0.88763303694968121</v>
      </c>
      <c r="R92" s="273"/>
      <c r="S92" s="1">
        <v>0.26053240740740741</v>
      </c>
      <c r="T92" s="2">
        <v>0.35138888888888886</v>
      </c>
      <c r="U92" s="104">
        <v>7.0833333333332948</v>
      </c>
      <c r="V92" s="105">
        <v>130.83333333333329</v>
      </c>
      <c r="W92" s="106"/>
      <c r="X92" s="107"/>
      <c r="Y92" s="265"/>
      <c r="Z92" s="266"/>
      <c r="AA92" s="111">
        <f t="shared" si="46"/>
        <v>-367.77707006369337</v>
      </c>
      <c r="AB92" s="103">
        <f t="shared" si="47"/>
        <v>0.88763303694968121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4538</v>
      </c>
      <c r="G93" s="95">
        <f t="shared" si="48"/>
        <v>165228.57999999999</v>
      </c>
      <c r="H93" s="113"/>
      <c r="I93" s="97">
        <v>11</v>
      </c>
      <c r="J93" s="98">
        <v>3273</v>
      </c>
      <c r="K93" s="99">
        <f t="shared" si="38"/>
        <v>297.54545454545456</v>
      </c>
      <c r="L93" s="114">
        <v>11</v>
      </c>
      <c r="M93" s="98">
        <f>F93/V93*60</f>
        <v>2898.6515259048965</v>
      </c>
      <c r="N93" s="99">
        <f t="shared" si="42"/>
        <v>263.51377508226329</v>
      </c>
      <c r="O93" s="101">
        <f t="shared" si="43"/>
        <v>0</v>
      </c>
      <c r="P93" s="102">
        <f t="shared" si="44"/>
        <v>-34.031679463191267</v>
      </c>
      <c r="Q93" s="103">
        <f t="shared" si="45"/>
        <v>0.88562527525355828</v>
      </c>
      <c r="R93" s="273"/>
      <c r="S93" s="1">
        <v>0.35629629629629628</v>
      </c>
      <c r="T93" s="2">
        <v>0.42152777777777778</v>
      </c>
      <c r="U93" s="104">
        <v>7.0666666666666789</v>
      </c>
      <c r="V93" s="105">
        <v>93.933333333333366</v>
      </c>
      <c r="W93" s="106"/>
      <c r="X93" s="107"/>
      <c r="Y93" s="265"/>
      <c r="Z93" s="266"/>
      <c r="AA93" s="111">
        <f t="shared" si="46"/>
        <v>-374.34847409510348</v>
      </c>
      <c r="AB93" s="103">
        <f t="shared" si="47"/>
        <v>0.88562527525355839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2000</v>
      </c>
      <c r="G94" s="115">
        <f t="shared" si="48"/>
        <v>85860</v>
      </c>
      <c r="H94" s="116"/>
      <c r="I94" s="97">
        <v>15</v>
      </c>
      <c r="J94" s="98">
        <v>3600</v>
      </c>
      <c r="K94" s="99">
        <f t="shared" si="38"/>
        <v>240</v>
      </c>
      <c r="L94" s="100">
        <v>15</v>
      </c>
      <c r="M94" s="98">
        <f>F94/V94*60</f>
        <v>3096.7741935483882</v>
      </c>
      <c r="N94" s="99">
        <f t="shared" si="42"/>
        <v>206.45161290322588</v>
      </c>
      <c r="O94" s="101">
        <f t="shared" si="43"/>
        <v>0</v>
      </c>
      <c r="P94" s="102">
        <f t="shared" si="44"/>
        <v>-33.548387096774121</v>
      </c>
      <c r="Q94" s="103">
        <f t="shared" si="45"/>
        <v>0.86021505376344121</v>
      </c>
      <c r="R94" s="273"/>
      <c r="S94" s="1">
        <v>0.42447916666666669</v>
      </c>
      <c r="T94" s="2">
        <v>0.4513888888888889</v>
      </c>
      <c r="U94" s="104">
        <v>4.2500000000000249</v>
      </c>
      <c r="V94" s="105">
        <v>38.749999999999986</v>
      </c>
      <c r="W94" s="106"/>
      <c r="X94" s="107"/>
      <c r="Y94" s="265"/>
      <c r="Z94" s="266"/>
      <c r="AA94" s="111">
        <f t="shared" si="46"/>
        <v>-503.22580645161179</v>
      </c>
      <c r="AB94" s="103">
        <f t="shared" si="47"/>
        <v>0.86021505376344121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49">AVERAGE(I90:I105)</f>
        <v>13</v>
      </c>
      <c r="J106" s="138">
        <f t="shared" si="49"/>
        <v>3229.2</v>
      </c>
      <c r="K106" s="139">
        <f t="shared" ref="K106" si="50">J106/I106</f>
        <v>248.39999999999998</v>
      </c>
      <c r="L106" s="137">
        <f t="shared" ref="L106:M106" si="51">AVERAGE(L90:L105)</f>
        <v>13</v>
      </c>
      <c r="M106" s="138">
        <f t="shared" si="51"/>
        <v>2821.5069450677915</v>
      </c>
      <c r="N106" s="139">
        <f>M106/L106</f>
        <v>217.03899577444551</v>
      </c>
      <c r="O106" s="140">
        <f>L106-I106</f>
        <v>0</v>
      </c>
      <c r="P106" s="141">
        <f>N106-K106</f>
        <v>-31.361004225554467</v>
      </c>
      <c r="Q106" s="142">
        <f>N106/K106</f>
        <v>0.87374797010646343</v>
      </c>
      <c r="R106" s="274"/>
      <c r="S106" s="143">
        <f>S90</f>
        <v>0.16666666666666666</v>
      </c>
      <c r="T106" s="144">
        <f>INDEX(T90:T105,COUNTA(T90:T105))</f>
        <v>0.4513888888888889</v>
      </c>
      <c r="U106" s="145"/>
      <c r="V106" s="156"/>
      <c r="W106" s="135"/>
      <c r="X106" s="139"/>
      <c r="Y106" s="261"/>
      <c r="Z106" s="262"/>
      <c r="AA106" s="157">
        <f>M106-J106</f>
        <v>-407.69305493220827</v>
      </c>
      <c r="AB106" s="142">
        <f>M106/J106</f>
        <v>0.87374797010646343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968</v>
      </c>
      <c r="G107" s="159">
        <f t="shared" ref="G107:G110" si="52">E107*F107</f>
        <v>25777.84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2868.1481481481414</v>
      </c>
      <c r="N107" s="163">
        <f>M107/L107</f>
        <v>478.02469135802357</v>
      </c>
      <c r="O107" s="165">
        <f>L107-I107</f>
        <v>0</v>
      </c>
      <c r="P107" s="166">
        <f>N107-K107</f>
        <v>-67.475308641976426</v>
      </c>
      <c r="Q107" s="152">
        <f>N107/K107</f>
        <v>0.87630557535843001</v>
      </c>
      <c r="R107" s="272">
        <f>Q123</f>
        <v>0.89879848034730114</v>
      </c>
      <c r="S107" s="193">
        <v>0.3833333333333333</v>
      </c>
      <c r="T107" s="194">
        <v>0.39739583333333334</v>
      </c>
      <c r="U107" s="169"/>
      <c r="V107" s="170">
        <v>20.25000000000005</v>
      </c>
      <c r="W107" s="168"/>
      <c r="X107" s="171"/>
      <c r="Y107" s="275"/>
      <c r="Z107" s="276"/>
      <c r="AA107" s="109">
        <f>M107-J107</f>
        <v>-404.85185185185856</v>
      </c>
      <c r="AB107" s="152">
        <f>M107/J107</f>
        <v>0.87630557535843001</v>
      </c>
      <c r="AC107" s="277">
        <f>AB123</f>
        <v>0.89879848034730125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867</v>
      </c>
      <c r="G108" s="95">
        <f t="shared" si="52"/>
        <v>17435.37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3254.6402502606893</v>
      </c>
      <c r="N108" s="99">
        <f>M108/L108</f>
        <v>542.44004171011488</v>
      </c>
      <c r="O108" s="101">
        <f>L108-I108</f>
        <v>0</v>
      </c>
      <c r="P108" s="102">
        <f>N108-K108</f>
        <v>-57.559958289885117</v>
      </c>
      <c r="Q108" s="103">
        <f>N108/K108</f>
        <v>0.90406673618352484</v>
      </c>
      <c r="R108" s="273"/>
      <c r="S108" s="1">
        <v>0.4007060185185185</v>
      </c>
      <c r="T108" s="2">
        <v>0.41180555555555554</v>
      </c>
      <c r="U108" s="104">
        <v>4.7666666666666391</v>
      </c>
      <c r="V108" s="105">
        <v>15.983333333333327</v>
      </c>
      <c r="W108" s="106"/>
      <c r="X108" s="113"/>
      <c r="Y108" s="265"/>
      <c r="Z108" s="266"/>
      <c r="AA108" s="111">
        <f>M108-J108</f>
        <v>-345.3597497393107</v>
      </c>
      <c r="AB108" s="103">
        <f>M108/J108</f>
        <v>0.90406673618352484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2024</v>
      </c>
      <c r="G109" s="95">
        <f t="shared" si="52"/>
        <v>50053.520000000004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3264.516129032253</v>
      </c>
      <c r="N109" s="99">
        <f>M109/L109</f>
        <v>544.08602150537547</v>
      </c>
      <c r="O109" s="101">
        <f>L109-I109</f>
        <v>0</v>
      </c>
      <c r="P109" s="102">
        <f>N109-K109</f>
        <v>-55.91397849462453</v>
      </c>
      <c r="Q109" s="103">
        <f>N109/K109</f>
        <v>0.90681003584229247</v>
      </c>
      <c r="R109" s="273"/>
      <c r="S109" s="1">
        <v>0.41597222222222219</v>
      </c>
      <c r="T109" s="2">
        <v>0.44180555555555556</v>
      </c>
      <c r="U109" s="104">
        <v>5.9999999999999787</v>
      </c>
      <c r="V109" s="105">
        <v>37.20000000000006</v>
      </c>
      <c r="W109" s="106"/>
      <c r="X109" s="107"/>
      <c r="Y109" s="265"/>
      <c r="Z109" s="266"/>
      <c r="AA109" s="111">
        <f>M109-J109</f>
        <v>-335.48387096774695</v>
      </c>
      <c r="AB109" s="103">
        <f>M109/J109</f>
        <v>0.90681003584229247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1609</v>
      </c>
      <c r="G110" s="95">
        <f t="shared" si="52"/>
        <v>39790.57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3261.4864864864876</v>
      </c>
      <c r="N110" s="99">
        <f>M110/L110</f>
        <v>543.58108108108127</v>
      </c>
      <c r="O110" s="101">
        <f>L110-I110</f>
        <v>0</v>
      </c>
      <c r="P110" s="102">
        <f>N110-K110</f>
        <v>-56.418918918918735</v>
      </c>
      <c r="Q110" s="103">
        <f>N110/K110</f>
        <v>0.90596846846846879</v>
      </c>
      <c r="R110" s="273"/>
      <c r="S110" s="1">
        <v>0.44541666666666668</v>
      </c>
      <c r="T110" s="2">
        <v>0.46597222222222223</v>
      </c>
      <c r="U110" s="104">
        <v>5.2000000000000135</v>
      </c>
      <c r="V110" s="105">
        <v>29.599999999999991</v>
      </c>
      <c r="W110" s="106"/>
      <c r="X110" s="113"/>
      <c r="Y110" s="265"/>
      <c r="Z110" s="266"/>
      <c r="AA110" s="111">
        <f>M110-J110</f>
        <v>-338.51351351351241</v>
      </c>
      <c r="AB110" s="103">
        <f>M110/J110</f>
        <v>0.90596846846846879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3518.25</v>
      </c>
      <c r="K123" s="139">
        <f t="shared" ref="K123" si="54">J123/I123</f>
        <v>586.375</v>
      </c>
      <c r="L123" s="137">
        <f t="shared" ref="L123:M123" si="55">AVERAGE(L107:L122)</f>
        <v>6</v>
      </c>
      <c r="M123" s="138">
        <f t="shared" si="55"/>
        <v>3162.1977534818925</v>
      </c>
      <c r="N123" s="139">
        <f>M123/L123</f>
        <v>527.03295891364871</v>
      </c>
      <c r="O123" s="140">
        <f>L123-I123</f>
        <v>0</v>
      </c>
      <c r="P123" s="141">
        <f>N123-K123</f>
        <v>-59.342041086351287</v>
      </c>
      <c r="Q123" s="142">
        <f>N123/K123</f>
        <v>0.89879848034730114</v>
      </c>
      <c r="R123" s="274"/>
      <c r="S123" s="143">
        <f>S107</f>
        <v>0.3833333333333333</v>
      </c>
      <c r="T123" s="144">
        <f>INDEX(T107:T122,COUNTA(T107:T122))</f>
        <v>0.46597222222222223</v>
      </c>
      <c r="U123" s="145"/>
      <c r="V123" s="156"/>
      <c r="W123" s="135"/>
      <c r="X123" s="139"/>
      <c r="Y123" s="261"/>
      <c r="Z123" s="262"/>
      <c r="AA123" s="157">
        <f>M123-J123</f>
        <v>-356.05224651810749</v>
      </c>
      <c r="AB123" s="142">
        <f>M123/J123</f>
        <v>0.89879848034730125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189</v>
      </c>
      <c r="D124" s="271"/>
      <c r="E124" s="158">
        <v>56.87</v>
      </c>
      <c r="F124" s="87">
        <v>1933</v>
      </c>
      <c r="G124" s="159">
        <f t="shared" ref="G124:G126" si="56">E124*F124</f>
        <v>109929.70999999999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1762.1676373765511</v>
      </c>
      <c r="N124" s="163">
        <f>M124/L124</f>
        <v>76.615984233763086</v>
      </c>
      <c r="O124" s="165">
        <f>L124-I124</f>
        <v>0</v>
      </c>
      <c r="P124" s="166">
        <f>N124-K124</f>
        <v>-10.340537505367351</v>
      </c>
      <c r="Q124" s="152">
        <f>N124/K124</f>
        <v>0.88108381868827546</v>
      </c>
      <c r="R124" s="272">
        <f>Q140</f>
        <v>0.88096713930685755</v>
      </c>
      <c r="S124" s="167">
        <v>0.70846064814814813</v>
      </c>
      <c r="T124" s="168">
        <v>0.75416666666666665</v>
      </c>
      <c r="U124" s="169"/>
      <c r="V124" s="170">
        <v>65.816666666666663</v>
      </c>
      <c r="W124" s="168"/>
      <c r="X124" s="171"/>
      <c r="Y124" s="275"/>
      <c r="Z124" s="276"/>
      <c r="AA124" s="109">
        <f>M124-J124</f>
        <v>-237.83236262344894</v>
      </c>
      <c r="AB124" s="152">
        <f>M124/J124</f>
        <v>0.88108381868827557</v>
      </c>
      <c r="AC124" s="277">
        <f>AB140</f>
        <v>0.88096713930685744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94">
        <v>1728</v>
      </c>
      <c r="G125" s="95">
        <f t="shared" si="56"/>
        <v>87557.760000000009</v>
      </c>
      <c r="H125" s="96"/>
      <c r="I125" s="97">
        <v>20</v>
      </c>
      <c r="J125" s="98">
        <v>2000</v>
      </c>
      <c r="K125" s="99">
        <f t="shared" ref="K125:K126" si="57">J125/I125</f>
        <v>100</v>
      </c>
      <c r="L125" s="100">
        <v>20</v>
      </c>
      <c r="M125" s="98">
        <f>F125/V125*60</f>
        <v>1762.2662889518374</v>
      </c>
      <c r="N125" s="99">
        <f>M125/L125</f>
        <v>88.113314447591875</v>
      </c>
      <c r="O125" s="101">
        <f>L125-I125</f>
        <v>0</v>
      </c>
      <c r="P125" s="102">
        <f>N125-K125</f>
        <v>-11.886685552408125</v>
      </c>
      <c r="Q125" s="103">
        <f>N125/K125</f>
        <v>0.88113314447591873</v>
      </c>
      <c r="R125" s="273"/>
      <c r="S125" s="1">
        <v>0.75914351851851847</v>
      </c>
      <c r="T125" s="2">
        <v>0.8</v>
      </c>
      <c r="U125" s="104">
        <v>7.1666666666666146</v>
      </c>
      <c r="V125" s="105">
        <v>58.833333333333471</v>
      </c>
      <c r="W125" s="106"/>
      <c r="X125" s="107"/>
      <c r="Y125" s="265"/>
      <c r="Z125" s="266"/>
      <c r="AA125" s="111">
        <f>M125-J125</f>
        <v>-237.7337110481626</v>
      </c>
      <c r="AB125" s="103">
        <f>M125/J125</f>
        <v>0.88113314447591873</v>
      </c>
      <c r="AC125" s="278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94">
        <v>1687</v>
      </c>
      <c r="G126" s="95">
        <f t="shared" si="56"/>
        <v>74734.099999999991</v>
      </c>
      <c r="H126" s="96"/>
      <c r="I126" s="97">
        <v>17</v>
      </c>
      <c r="J126" s="98">
        <v>2000</v>
      </c>
      <c r="K126" s="99">
        <f t="shared" si="57"/>
        <v>117.64705882352941</v>
      </c>
      <c r="L126" s="100">
        <v>17</v>
      </c>
      <c r="M126" s="98">
        <f>F126/V126*60</f>
        <v>1761.368909512757</v>
      </c>
      <c r="N126" s="99">
        <f>M126/L126</f>
        <v>103.60993585369158</v>
      </c>
      <c r="O126" s="101">
        <f>L126-I126</f>
        <v>0</v>
      </c>
      <c r="P126" s="102">
        <f>N126-K126</f>
        <v>-14.037122969837824</v>
      </c>
      <c r="Q126" s="103">
        <f>N126/K126</f>
        <v>0.88068445475637847</v>
      </c>
      <c r="R126" s="273"/>
      <c r="S126" s="1">
        <v>0.80416666666666659</v>
      </c>
      <c r="T126" s="2">
        <v>0.84407407407407409</v>
      </c>
      <c r="U126" s="104">
        <v>5.9999999999998188</v>
      </c>
      <c r="V126" s="105">
        <v>57.466666666666804</v>
      </c>
      <c r="W126" s="106"/>
      <c r="X126" s="107"/>
      <c r="Y126" s="265"/>
      <c r="Z126" s="266"/>
      <c r="AA126" s="111">
        <f>M126-J126</f>
        <v>-238.631090487243</v>
      </c>
      <c r="AB126" s="103">
        <f>M126/J126</f>
        <v>0.88068445475637847</v>
      </c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8">AVERAGE(I124:I139)</f>
        <v>20</v>
      </c>
      <c r="J140" s="138">
        <f t="shared" si="58"/>
        <v>2000</v>
      </c>
      <c r="K140" s="139">
        <f t="shared" ref="K140" si="59">J140/I140</f>
        <v>100</v>
      </c>
      <c r="L140" s="137">
        <f t="shared" ref="L140:M140" si="60">AVERAGE(L124:L139)</f>
        <v>20</v>
      </c>
      <c r="M140" s="138">
        <f t="shared" si="60"/>
        <v>1761.9342786137149</v>
      </c>
      <c r="N140" s="139">
        <f>M140/L140</f>
        <v>88.096713930685752</v>
      </c>
      <c r="O140" s="140">
        <f>L140-I140</f>
        <v>0</v>
      </c>
      <c r="P140" s="141">
        <f>N140-K140</f>
        <v>-11.903286069314248</v>
      </c>
      <c r="Q140" s="142">
        <f>N140/K140</f>
        <v>0.88096713930685755</v>
      </c>
      <c r="R140" s="274"/>
      <c r="S140" s="143">
        <f>S124</f>
        <v>0.70846064814814813</v>
      </c>
      <c r="T140" s="144">
        <f>INDEX(T124:T139,COUNTA(T124:T139))</f>
        <v>0.84407407407407409</v>
      </c>
      <c r="U140" s="145"/>
      <c r="V140" s="156"/>
      <c r="W140" s="135"/>
      <c r="X140" s="139"/>
      <c r="Y140" s="261"/>
      <c r="Z140" s="262"/>
      <c r="AA140" s="157">
        <f>M140-J140</f>
        <v>-238.06572138628508</v>
      </c>
      <c r="AB140" s="142">
        <f>M140/J140</f>
        <v>0.88096713930685744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234</v>
      </c>
      <c r="D141" s="271"/>
      <c r="E141" s="158">
        <v>57.3</v>
      </c>
      <c r="F141" s="169">
        <v>4686</v>
      </c>
      <c r="G141" s="159">
        <f t="shared" ref="G141" si="61">E141*F141</f>
        <v>268507.8</v>
      </c>
      <c r="H141" s="160"/>
      <c r="I141" s="161">
        <v>21</v>
      </c>
      <c r="J141" s="162">
        <v>2000</v>
      </c>
      <c r="K141" s="163">
        <f>J141/I141</f>
        <v>95.238095238095241</v>
      </c>
      <c r="L141" s="164">
        <v>21</v>
      </c>
      <c r="M141" s="162">
        <f>F141/V141*60</f>
        <v>1760.9185803757832</v>
      </c>
      <c r="N141" s="163">
        <f>M141/L141</f>
        <v>83.853265732180148</v>
      </c>
      <c r="O141" s="165">
        <f>L141-I141</f>
        <v>0</v>
      </c>
      <c r="P141" s="166">
        <f>N141-K141</f>
        <v>-11.384829505915093</v>
      </c>
      <c r="Q141" s="152">
        <f>N141/K141</f>
        <v>0.88045929018789149</v>
      </c>
      <c r="R141" s="272">
        <f>Q157</f>
        <v>0.88045929018789149</v>
      </c>
      <c r="S141" s="167">
        <v>0.70856481481481481</v>
      </c>
      <c r="T141" s="168">
        <v>0.81944444444444442</v>
      </c>
      <c r="U141" s="169"/>
      <c r="V141" s="170">
        <v>159.66666666666663</v>
      </c>
      <c r="W141" s="87"/>
      <c r="X141" s="88"/>
      <c r="Y141" s="275"/>
      <c r="Z141" s="276"/>
      <c r="AA141" s="109">
        <f>M141-J141</f>
        <v>-239.08141962421678</v>
      </c>
      <c r="AB141" s="152">
        <f>M141/J141</f>
        <v>0.8804592901878916</v>
      </c>
      <c r="AC141" s="352">
        <f>AB157</f>
        <v>0.8804592901878916</v>
      </c>
    </row>
    <row r="142" spans="1:29" ht="15.75" customHeight="1">
      <c r="A142" s="281"/>
      <c r="B142" s="153"/>
      <c r="C142" s="263"/>
      <c r="D142" s="264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3"/>
      <c r="S142" s="1"/>
      <c r="T142" s="2"/>
      <c r="U142" s="104"/>
      <c r="V142" s="105"/>
      <c r="W142" s="106"/>
      <c r="X142" s="107"/>
      <c r="Y142" s="265"/>
      <c r="Z142" s="266"/>
      <c r="AA142" s="111"/>
      <c r="AB142" s="103"/>
      <c r="AC142" s="294"/>
    </row>
    <row r="143" spans="1:29" ht="15.75" customHeight="1">
      <c r="A143" s="281"/>
      <c r="B143" s="153"/>
      <c r="C143" s="263"/>
      <c r="D143" s="264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3"/>
      <c r="S143" s="1"/>
      <c r="T143" s="2"/>
      <c r="U143" s="104"/>
      <c r="V143" s="105"/>
      <c r="W143" s="106"/>
      <c r="X143" s="107"/>
      <c r="Y143" s="265"/>
      <c r="Z143" s="266"/>
      <c r="AA143" s="111"/>
      <c r="AB143" s="103"/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2">AVERAGE(I141:I156)</f>
        <v>21</v>
      </c>
      <c r="J157" s="138">
        <f t="shared" si="62"/>
        <v>2000</v>
      </c>
      <c r="K157" s="139">
        <f t="shared" ref="K157" si="63">J157/I157</f>
        <v>95.238095238095241</v>
      </c>
      <c r="L157" s="137">
        <f t="shared" ref="L157:M157" si="64">AVERAGE(L141:L156)</f>
        <v>21</v>
      </c>
      <c r="M157" s="138">
        <f t="shared" si="64"/>
        <v>1760.9185803757832</v>
      </c>
      <c r="N157" s="139">
        <f>M157/L157</f>
        <v>83.853265732180148</v>
      </c>
      <c r="O157" s="140">
        <f>L157-I157</f>
        <v>0</v>
      </c>
      <c r="P157" s="141">
        <f>N157-K157</f>
        <v>-11.384829505915093</v>
      </c>
      <c r="Q157" s="142">
        <f>N157/K157</f>
        <v>0.88045929018789149</v>
      </c>
      <c r="R157" s="274"/>
      <c r="S157" s="143">
        <f>S141</f>
        <v>0.70856481481481481</v>
      </c>
      <c r="T157" s="144">
        <f>INDEX(T141:T156,COUNTA(T141:T156))</f>
        <v>0.81944444444444442</v>
      </c>
      <c r="U157" s="145"/>
      <c r="V157" s="156"/>
      <c r="W157" s="188"/>
      <c r="X157" s="189"/>
      <c r="Y157" s="261"/>
      <c r="Z157" s="262"/>
      <c r="AA157" s="157">
        <f>M157-J157</f>
        <v>-239.08141962421678</v>
      </c>
      <c r="AB157" s="142">
        <f>M157/J157</f>
        <v>0.8804592901878916</v>
      </c>
      <c r="AC157" s="295"/>
    </row>
    <row r="158" spans="1:29" ht="15.75" customHeight="1">
      <c r="A158" s="267" t="s">
        <v>235</v>
      </c>
      <c r="B158" s="183" t="s">
        <v>161</v>
      </c>
      <c r="C158" s="270" t="s">
        <v>192</v>
      </c>
      <c r="D158" s="271"/>
      <c r="E158" s="158">
        <v>56.79</v>
      </c>
      <c r="F158" s="87">
        <v>2494</v>
      </c>
      <c r="G158" s="159">
        <f t="shared" ref="G158:G159" si="65">E158*F158</f>
        <v>141634.26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1762.1982335623138</v>
      </c>
      <c r="N158" s="163">
        <f>M158/L158</f>
        <v>76.617314502709291</v>
      </c>
      <c r="O158" s="165">
        <f>L158-I158</f>
        <v>0</v>
      </c>
      <c r="P158" s="166">
        <f>N158-K158</f>
        <v>-10.339207236421146</v>
      </c>
      <c r="Q158" s="152">
        <f>N158/K158</f>
        <v>0.88109911678115682</v>
      </c>
      <c r="R158" s="272">
        <f>Q174</f>
        <v>0.88179538271755764</v>
      </c>
      <c r="S158" s="167">
        <v>0.70839120370370368</v>
      </c>
      <c r="T158" s="168">
        <v>0.76736111111111116</v>
      </c>
      <c r="U158" s="169"/>
      <c r="V158" s="170">
        <v>84.916666666666771</v>
      </c>
      <c r="W158" s="168"/>
      <c r="X158" s="171"/>
      <c r="Y158" s="275"/>
      <c r="Z158" s="276"/>
      <c r="AA158" s="109">
        <f>M158-J158</f>
        <v>-237.80176643768618</v>
      </c>
      <c r="AB158" s="152">
        <f>M158/J158</f>
        <v>0.88109911678115693</v>
      </c>
      <c r="AC158" s="277">
        <f>AB174</f>
        <v>0.88179538271755764</v>
      </c>
    </row>
    <row r="159" spans="1:29" ht="15.75" customHeight="1">
      <c r="A159" s="268"/>
      <c r="B159" s="153" t="s">
        <v>161</v>
      </c>
      <c r="C159" s="263" t="s">
        <v>190</v>
      </c>
      <c r="D159" s="264"/>
      <c r="E159" s="93">
        <v>47.6</v>
      </c>
      <c r="F159" s="94">
        <v>2495</v>
      </c>
      <c r="G159" s="95">
        <f t="shared" si="65"/>
        <v>118762</v>
      </c>
      <c r="H159" s="96"/>
      <c r="I159" s="97">
        <v>23</v>
      </c>
      <c r="J159" s="98">
        <v>2000</v>
      </c>
      <c r="K159" s="99">
        <f t="shared" ref="K159" si="66">J159/I159</f>
        <v>86.956521739130437</v>
      </c>
      <c r="L159" s="100">
        <v>23</v>
      </c>
      <c r="M159" s="98">
        <f>F159/V159*60</f>
        <v>1764.9832973079172</v>
      </c>
      <c r="N159" s="99">
        <f>M159/L159</f>
        <v>76.738404230779011</v>
      </c>
      <c r="O159" s="101">
        <f>L159-I159</f>
        <v>0</v>
      </c>
      <c r="P159" s="102">
        <f>N159-K159</f>
        <v>-10.218117508351426</v>
      </c>
      <c r="Q159" s="103">
        <f>N159/K159</f>
        <v>0.88249164865395857</v>
      </c>
      <c r="R159" s="273"/>
      <c r="S159" s="1">
        <v>0.77165509259259257</v>
      </c>
      <c r="T159" s="2">
        <v>0.8305555555555556</v>
      </c>
      <c r="U159" s="104">
        <v>6.1833333333332341</v>
      </c>
      <c r="V159" s="105">
        <v>84.816666666666762</v>
      </c>
      <c r="W159" s="106"/>
      <c r="X159" s="107"/>
      <c r="Y159" s="265"/>
      <c r="Z159" s="266"/>
      <c r="AA159" s="111">
        <f>M159-J159</f>
        <v>-235.01670269208284</v>
      </c>
      <c r="AB159" s="103">
        <f>M159/J159</f>
        <v>0.88249164865395857</v>
      </c>
      <c r="AC159" s="278"/>
    </row>
    <row r="160" spans="1:29" ht="15.75" customHeight="1">
      <c r="A160" s="268"/>
      <c r="B160" s="153"/>
      <c r="C160" s="263"/>
      <c r="D160" s="264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3"/>
      <c r="S160" s="1"/>
      <c r="T160" s="2"/>
      <c r="U160" s="104"/>
      <c r="V160" s="105"/>
      <c r="W160" s="106"/>
      <c r="X160" s="107"/>
      <c r="Y160" s="265"/>
      <c r="Z160" s="266"/>
      <c r="AA160" s="111"/>
      <c r="AB160" s="103"/>
      <c r="AC160" s="278"/>
    </row>
    <row r="161" spans="1:29" ht="15.75" customHeight="1">
      <c r="A161" s="268"/>
      <c r="B161" s="153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153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153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153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17"/>
      <c r="T164" s="118"/>
      <c r="U164" s="104"/>
      <c r="V164" s="105"/>
      <c r="W164" s="118"/>
      <c r="X164" s="190"/>
      <c r="Y164" s="265"/>
      <c r="Z164" s="266"/>
      <c r="AA164" s="111"/>
      <c r="AB164" s="103"/>
      <c r="AC164" s="278"/>
    </row>
    <row r="165" spans="1:29" ht="15.75" customHeight="1">
      <c r="A165" s="268"/>
      <c r="B165" s="153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17"/>
      <c r="T165" s="118"/>
      <c r="U165" s="104"/>
      <c r="V165" s="105"/>
      <c r="W165" s="118"/>
      <c r="X165" s="190"/>
      <c r="Y165" s="265"/>
      <c r="Z165" s="266"/>
      <c r="AA165" s="111"/>
      <c r="AB165" s="103"/>
      <c r="AC165" s="278"/>
    </row>
    <row r="166" spans="1:29" ht="15.75" customHeight="1">
      <c r="A166" s="268"/>
      <c r="B166" s="153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17"/>
      <c r="T166" s="118"/>
      <c r="U166" s="104"/>
      <c r="V166" s="105"/>
      <c r="W166" s="118"/>
      <c r="X166" s="190"/>
      <c r="Y166" s="265"/>
      <c r="Z166" s="266"/>
      <c r="AA166" s="111"/>
      <c r="AB166" s="103"/>
      <c r="AC166" s="278"/>
    </row>
    <row r="167" spans="1:29" ht="15.75" customHeight="1">
      <c r="A167" s="268"/>
      <c r="B167" s="153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17"/>
      <c r="T167" s="118"/>
      <c r="U167" s="104"/>
      <c r="V167" s="105"/>
      <c r="W167" s="118"/>
      <c r="X167" s="190"/>
      <c r="Y167" s="265"/>
      <c r="Z167" s="266"/>
      <c r="AA167" s="111"/>
      <c r="AB167" s="103"/>
      <c r="AC167" s="278"/>
    </row>
    <row r="168" spans="1:29" ht="15.75" customHeight="1">
      <c r="A168" s="268"/>
      <c r="B168" s="153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17"/>
      <c r="T168" s="118"/>
      <c r="U168" s="104"/>
      <c r="V168" s="105"/>
      <c r="W168" s="118"/>
      <c r="X168" s="190"/>
      <c r="Y168" s="265"/>
      <c r="Z168" s="266"/>
      <c r="AA168" s="111"/>
      <c r="AB168" s="103"/>
      <c r="AC168" s="278"/>
    </row>
    <row r="169" spans="1:29" ht="15.75" customHeight="1">
      <c r="A169" s="268"/>
      <c r="B169" s="153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17"/>
      <c r="T169" s="118"/>
      <c r="U169" s="104"/>
      <c r="V169" s="105"/>
      <c r="W169" s="118"/>
      <c r="X169" s="190"/>
      <c r="Y169" s="265"/>
      <c r="Z169" s="266"/>
      <c r="AA169" s="111"/>
      <c r="AB169" s="103"/>
      <c r="AC169" s="278"/>
    </row>
    <row r="170" spans="1:29" ht="15.75" customHeight="1">
      <c r="A170" s="268"/>
      <c r="B170" s="153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17"/>
      <c r="T170" s="118"/>
      <c r="U170" s="104"/>
      <c r="V170" s="105"/>
      <c r="W170" s="118"/>
      <c r="X170" s="190"/>
      <c r="Y170" s="265"/>
      <c r="Z170" s="266"/>
      <c r="AA170" s="111"/>
      <c r="AB170" s="103"/>
      <c r="AC170" s="278"/>
    </row>
    <row r="171" spans="1:29" ht="15.75" customHeight="1">
      <c r="A171" s="268"/>
      <c r="B171" s="153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17"/>
      <c r="T171" s="118"/>
      <c r="U171" s="104"/>
      <c r="V171" s="105"/>
      <c r="W171" s="118"/>
      <c r="X171" s="190"/>
      <c r="Y171" s="265"/>
      <c r="Z171" s="266"/>
      <c r="AA171" s="111"/>
      <c r="AB171" s="103"/>
      <c r="AC171" s="278"/>
    </row>
    <row r="172" spans="1:29" ht="15.75" customHeight="1">
      <c r="A172" s="268"/>
      <c r="B172" s="153"/>
      <c r="C172" s="263"/>
      <c r="D172" s="264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17"/>
      <c r="T172" s="118"/>
      <c r="U172" s="104"/>
      <c r="V172" s="105"/>
      <c r="W172" s="118"/>
      <c r="X172" s="190"/>
      <c r="Y172" s="265"/>
      <c r="Z172" s="266"/>
      <c r="AA172" s="111"/>
      <c r="AB172" s="103"/>
      <c r="AC172" s="278"/>
    </row>
    <row r="173" spans="1:29" ht="15.75" customHeight="1">
      <c r="A173" s="268"/>
      <c r="B173" s="153"/>
      <c r="C173" s="263"/>
      <c r="D173" s="264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135"/>
      <c r="G174" s="136"/>
      <c r="H174" s="91"/>
      <c r="I174" s="137">
        <f t="shared" ref="I174:J174" si="67">AVERAGE(I158:I173)</f>
        <v>23</v>
      </c>
      <c r="J174" s="138">
        <f t="shared" si="67"/>
        <v>2000</v>
      </c>
      <c r="K174" s="139">
        <f t="shared" ref="K174" si="68">J174/I174</f>
        <v>86.956521739130437</v>
      </c>
      <c r="L174" s="137">
        <f t="shared" ref="L174:M174" si="69">AVERAGE(L158:L173)</f>
        <v>23</v>
      </c>
      <c r="M174" s="138">
        <f t="shared" si="69"/>
        <v>1763.5907654351154</v>
      </c>
      <c r="N174" s="139">
        <f>M174/L174</f>
        <v>76.677859366744144</v>
      </c>
      <c r="O174" s="140">
        <f>L174-I174</f>
        <v>0</v>
      </c>
      <c r="P174" s="141">
        <f>N174-K174</f>
        <v>-10.278662372386293</v>
      </c>
      <c r="Q174" s="142">
        <f>N174/K174</f>
        <v>0.88179538271755764</v>
      </c>
      <c r="R174" s="274"/>
      <c r="S174" s="143">
        <f>S158</f>
        <v>0.70839120370370368</v>
      </c>
      <c r="T174" s="144">
        <f>INDEX(T158:T173,COUNTA(T158:T173))</f>
        <v>0.8305555555555556</v>
      </c>
      <c r="U174" s="145"/>
      <c r="V174" s="156"/>
      <c r="W174" s="135"/>
      <c r="X174" s="139"/>
      <c r="Y174" s="261"/>
      <c r="Z174" s="262"/>
      <c r="AA174" s="157">
        <f>M174-J174</f>
        <v>-236.40923456488463</v>
      </c>
      <c r="AB174" s="142">
        <f>M174/J174</f>
        <v>0.88179538271755764</v>
      </c>
      <c r="AC174" s="279"/>
    </row>
    <row r="176" spans="1:29">
      <c r="Y176" s="259" t="s">
        <v>142</v>
      </c>
      <c r="Z176" s="259"/>
    </row>
    <row r="177" spans="25:26">
      <c r="Y177" s="259" t="s">
        <v>143</v>
      </c>
      <c r="Z177" s="259"/>
    </row>
    <row r="178" spans="25:26">
      <c r="Y178" s="259" t="s">
        <v>144</v>
      </c>
      <c r="Z178" s="259"/>
    </row>
    <row r="179" spans="25:26">
      <c r="Y179" s="259" t="s">
        <v>145</v>
      </c>
      <c r="Z179" s="259"/>
    </row>
    <row r="180" spans="25:26">
      <c r="Y180" s="259" t="s">
        <v>146</v>
      </c>
      <c r="Z180" s="259"/>
    </row>
    <row r="181" spans="25:26">
      <c r="Y181" s="259" t="s">
        <v>147</v>
      </c>
      <c r="Z181" s="259"/>
    </row>
    <row r="182" spans="25:26">
      <c r="Y182" s="259" t="s">
        <v>148</v>
      </c>
      <c r="Z182" s="259"/>
    </row>
    <row r="183" spans="25:26">
      <c r="Y183" s="259" t="s">
        <v>149</v>
      </c>
      <c r="Z183" s="259"/>
    </row>
    <row r="184" spans="25:26">
      <c r="Y184" s="259" t="s">
        <v>150</v>
      </c>
      <c r="Z184" s="259"/>
    </row>
    <row r="185" spans="25:26">
      <c r="Y185" s="259" t="s">
        <v>151</v>
      </c>
      <c r="Z185" s="259"/>
    </row>
    <row r="186" spans="25:26">
      <c r="Y186" s="259" t="s">
        <v>152</v>
      </c>
      <c r="Z186" s="259"/>
    </row>
    <row r="187" spans="25:26">
      <c r="Y187" s="259" t="s">
        <v>153</v>
      </c>
      <c r="Z187" s="259"/>
    </row>
    <row r="188" spans="25:26">
      <c r="Y188" s="259" t="s">
        <v>154</v>
      </c>
      <c r="Z188" s="25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292" priority="3" operator="greaterThan">
      <formula>0</formula>
    </cfRule>
  </conditionalFormatting>
  <conditionalFormatting sqref="P5:P174 AA5:AA174">
    <cfRule type="cellIs" dxfId="291" priority="6" operator="lessThan">
      <formula>0</formula>
    </cfRule>
  </conditionalFormatting>
  <conditionalFormatting sqref="Q5:Q174 AB5:AB174">
    <cfRule type="cellIs" dxfId="290" priority="4" operator="greaterThan">
      <formula>1</formula>
    </cfRule>
    <cfRule type="cellIs" dxfId="289" priority="5" operator="lessThan">
      <formula>0.8</formula>
    </cfRule>
  </conditionalFormatting>
  <conditionalFormatting sqref="R5:R174 AC124:AC141">
    <cfRule type="cellIs" dxfId="288" priority="7" operator="lessThan">
      <formula>0.8</formula>
    </cfRule>
  </conditionalFormatting>
  <conditionalFormatting sqref="AC5:AC22 AC56:AC91">
    <cfRule type="cellIs" dxfId="287" priority="9" operator="lessThan">
      <formula>0.8</formula>
    </cfRule>
  </conditionalFormatting>
  <conditionalFormatting sqref="AC39">
    <cfRule type="cellIs" dxfId="286" priority="12" operator="lessThan">
      <formula>0.8</formula>
    </cfRule>
  </conditionalFormatting>
  <conditionalFormatting sqref="AC54">
    <cfRule type="cellIs" dxfId="285" priority="11" operator="lessThan">
      <formula>0.8</formula>
    </cfRule>
  </conditionalFormatting>
  <conditionalFormatting sqref="AC97:AC105">
    <cfRule type="cellIs" dxfId="284" priority="10" operator="lessThan">
      <formula>0.8</formula>
    </cfRule>
  </conditionalFormatting>
  <conditionalFormatting sqref="AC107:AC112">
    <cfRule type="cellIs" dxfId="283" priority="8" operator="lessThan">
      <formula>0.8</formula>
    </cfRule>
  </conditionalFormatting>
  <conditionalFormatting sqref="AC156">
    <cfRule type="cellIs" dxfId="282" priority="2" operator="lessThan">
      <formula>0.8</formula>
    </cfRule>
  </conditionalFormatting>
  <conditionalFormatting sqref="AC158:AC174">
    <cfRule type="cellIs" dxfId="281" priority="1" operator="lessThan">
      <formula>0.8</formula>
    </cfRule>
  </conditionalFormatting>
  <dataValidations count="1">
    <dataValidation type="list" allowBlank="1" showInputMessage="1" showErrorMessage="1" sqref="Y5:Z174" xr:uid="{43632776-3979-42AF-8F11-BA714919DE98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6A55-30DD-4BF2-9DF3-138999914418}">
  <sheetPr>
    <tabColor theme="8" tint="0.59999389629810485"/>
  </sheetPr>
  <dimension ref="B1:AR36"/>
  <sheetViews>
    <sheetView zoomScale="70" zoomScaleNormal="70" workbookViewId="0">
      <selection activeCell="I38" sqref="I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242</v>
      </c>
      <c r="D3" s="249"/>
      <c r="E3" s="7" t="s">
        <v>2</v>
      </c>
      <c r="F3" s="250">
        <f>'1011(18度C)'!D1+'1011(4度C)'!D1</f>
        <v>183752</v>
      </c>
      <c r="G3" s="251"/>
      <c r="H3" s="7" t="s">
        <v>3</v>
      </c>
      <c r="I3" s="252">
        <f>'1011(18度C)'!F1+'1011(4度C)'!F1</f>
        <v>5813078.5800000001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461.40169248064524</v>
      </c>
      <c r="F6" s="227" t="e">
        <f>AVERAGE(#REF!,D13:K13)</f>
        <v>#REF!</v>
      </c>
      <c r="G6" s="228">
        <f>AVERAGE(D13:K13)</f>
        <v>193.19335784027697</v>
      </c>
      <c r="H6" s="229"/>
      <c r="I6" s="228">
        <f>AVERAGE(L13:O13)</f>
        <v>95.202398800599696</v>
      </c>
      <c r="J6" s="229"/>
      <c r="K6" s="228">
        <f>AVERAGE(D27:O27)</f>
        <v>630.35889586401083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404.66989893761854</v>
      </c>
      <c r="F7" s="231" t="e">
        <f>AVERAGE(#REF!,D14:K14)</f>
        <v>#REF!</v>
      </c>
      <c r="G7" s="218">
        <f>AVERAGE(D14:K14)</f>
        <v>171.0918428762827</v>
      </c>
      <c r="H7" s="219"/>
      <c r="I7" s="218">
        <f>AVERAGE(L14:O14)</f>
        <v>83.453323974237406</v>
      </c>
      <c r="J7" s="219"/>
      <c r="K7" s="218">
        <f>AVERAGE(D28:O28)</f>
        <v>551.77322265203622</v>
      </c>
      <c r="L7" s="219"/>
      <c r="M7" s="218">
        <f>AVERAGE(P28:X28)</f>
        <v>683.64181895154002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0.87747552607717783</v>
      </c>
      <c r="F8" s="223" t="e">
        <f>AVERAGE(D15:K15,#REF!)</f>
        <v>#REF!</v>
      </c>
      <c r="G8" s="224">
        <f>AVERAGE(D15:K15)</f>
        <v>0.88160901363346278</v>
      </c>
      <c r="H8" s="225"/>
      <c r="I8" s="224">
        <f>AVERAGE(L15:O15)</f>
        <v>0.87697215693870101</v>
      </c>
      <c r="J8" s="225"/>
      <c r="K8" s="224">
        <f>AVERAGE(D29:O29)</f>
        <v>0.87454469592609418</v>
      </c>
      <c r="L8" s="225"/>
      <c r="M8" s="224">
        <f>AVERAGE(P29:X29)</f>
        <v>0.87540698733506961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78.125</v>
      </c>
      <c r="F13" s="24">
        <v>93.75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102.29478275968081</v>
      </c>
      <c r="E14" s="28">
        <v>68.970351409570512</v>
      </c>
      <c r="F14" s="28">
        <v>82.317114183223708</v>
      </c>
      <c r="G14" s="28">
        <v>74.268241068302601</v>
      </c>
      <c r="H14" s="28">
        <v>128.89876625723261</v>
      </c>
      <c r="I14" s="28">
        <v>213.66633336804662</v>
      </c>
      <c r="J14" s="28" t="s">
        <v>36</v>
      </c>
      <c r="K14" s="55">
        <v>527.22731108792209</v>
      </c>
      <c r="L14" s="27" t="s">
        <v>36</v>
      </c>
      <c r="M14" s="67" t="s">
        <v>36</v>
      </c>
      <c r="N14" s="28">
        <v>90.262984107304462</v>
      </c>
      <c r="O14" s="29">
        <v>76.643663841170337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0.888349429228807</v>
      </c>
      <c r="E15" s="32">
        <f t="shared" si="0"/>
        <v>0.88282049804250251</v>
      </c>
      <c r="F15" s="32">
        <f t="shared" si="0"/>
        <v>0.87804921795438617</v>
      </c>
      <c r="G15" s="32">
        <f t="shared" si="0"/>
        <v>0.88193536268609329</v>
      </c>
      <c r="H15" s="32">
        <f t="shared" si="0"/>
        <v>0.88080823609108949</v>
      </c>
      <c r="I15" s="32">
        <f t="shared" si="0"/>
        <v>0.86017042418698331</v>
      </c>
      <c r="J15" s="32" t="s">
        <v>36</v>
      </c>
      <c r="K15" s="56">
        <f t="shared" ref="K15" si="1">K14/K13</f>
        <v>0.8991299272443779</v>
      </c>
      <c r="L15" s="31" t="s">
        <v>36</v>
      </c>
      <c r="M15" s="68" t="s">
        <v>36</v>
      </c>
      <c r="N15" s="32">
        <f t="shared" ref="N15:O15" si="2">N14/N13</f>
        <v>0.8725421797039431</v>
      </c>
      <c r="O15" s="33">
        <f t="shared" si="2"/>
        <v>0.88140213417345881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0.25006944444444446</v>
      </c>
      <c r="E16" s="2">
        <v>0.33350694444444445</v>
      </c>
      <c r="F16" s="2">
        <v>0.33333333333333331</v>
      </c>
      <c r="G16" s="2">
        <v>0.33333333333333331</v>
      </c>
      <c r="H16" s="2">
        <v>0.25025462962962963</v>
      </c>
      <c r="I16" s="2">
        <v>0.25024305555555554</v>
      </c>
      <c r="J16" s="2" t="s">
        <v>36</v>
      </c>
      <c r="K16" s="3">
        <v>0.35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0.46975694444444444</v>
      </c>
      <c r="E17" s="2">
        <v>0.63688657407407412</v>
      </c>
      <c r="F17" s="2">
        <v>0.60347222222222219</v>
      </c>
      <c r="G17" s="2">
        <v>0.60787037037037039</v>
      </c>
      <c r="H17" s="2">
        <v>0.609837962962963</v>
      </c>
      <c r="I17" s="2">
        <v>0.51342592592592595</v>
      </c>
      <c r="J17" s="2" t="s">
        <v>36</v>
      </c>
      <c r="K17" s="3">
        <v>0.41666666666666669</v>
      </c>
      <c r="L17" s="1" t="s">
        <v>36</v>
      </c>
      <c r="M17" s="69" t="s">
        <v>36</v>
      </c>
      <c r="N17" s="2">
        <v>0.88055555555555554</v>
      </c>
      <c r="O17" s="4">
        <v>0.85570601851851846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</v>
      </c>
      <c r="F18" s="35">
        <v>21.333333333333332</v>
      </c>
      <c r="G18" s="35">
        <v>23.75</v>
      </c>
      <c r="H18" s="35">
        <v>20.5</v>
      </c>
      <c r="I18" s="35">
        <v>13.2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19.333333333333332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182.70017569362068</v>
      </c>
      <c r="E28" s="28" t="s">
        <v>36</v>
      </c>
      <c r="F28" s="28" t="s">
        <v>36</v>
      </c>
      <c r="G28" s="28">
        <v>284.75764064629101</v>
      </c>
      <c r="H28" s="28">
        <v>382.52302500588888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731.83008415115216</v>
      </c>
      <c r="N28" s="28">
        <v>993.99598608240922</v>
      </c>
      <c r="O28" s="28">
        <v>734.83242433285523</v>
      </c>
      <c r="P28" s="27">
        <v>245.13171954024662</v>
      </c>
      <c r="Q28" s="28" t="s">
        <v>36</v>
      </c>
      <c r="R28" s="28" t="s">
        <v>36</v>
      </c>
      <c r="S28" s="28" t="s">
        <v>36</v>
      </c>
      <c r="T28" s="28">
        <v>739.12872333146595</v>
      </c>
      <c r="U28" s="28" t="s">
        <v>36</v>
      </c>
      <c r="V28" s="28">
        <v>674.33006757741327</v>
      </c>
      <c r="W28" s="28">
        <v>852.18587421561438</v>
      </c>
      <c r="X28" s="29">
        <v>907.43271009295995</v>
      </c>
    </row>
    <row r="29" spans="2:44" ht="40.15" customHeight="1">
      <c r="B29" s="206"/>
      <c r="C29" s="30" t="s">
        <v>38</v>
      </c>
      <c r="D29" s="32">
        <f>D28/D27</f>
        <v>0.86275082966431993</v>
      </c>
      <c r="E29" s="32" t="s">
        <v>36</v>
      </c>
      <c r="F29" s="32" t="s">
        <v>36</v>
      </c>
      <c r="G29" s="32">
        <f>G28/G27</f>
        <v>0.87009279086366698</v>
      </c>
      <c r="H29" s="32">
        <f>H28/H27</f>
        <v>0.88274544232128205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0.88706676866806322</v>
      </c>
      <c r="N29" s="32">
        <f>N28/N27</f>
        <v>0.86434433572383407</v>
      </c>
      <c r="O29" s="32">
        <f>O28/O27</f>
        <v>0.88026800831539953</v>
      </c>
      <c r="P29" s="31">
        <f>P28/P27</f>
        <v>0.86817484003837342</v>
      </c>
      <c r="Q29" s="32" t="s">
        <v>36</v>
      </c>
      <c r="R29" s="32" t="s">
        <v>36</v>
      </c>
      <c r="S29" s="32" t="s">
        <v>36</v>
      </c>
      <c r="T29" s="32">
        <f>T28/T27</f>
        <v>0.87991514682317373</v>
      </c>
      <c r="U29" s="32" t="s">
        <v>36</v>
      </c>
      <c r="V29" s="32">
        <f>V28/V27</f>
        <v>0.88548392712185575</v>
      </c>
      <c r="W29" s="32">
        <f>W28/W27</f>
        <v>0.87923939403198303</v>
      </c>
      <c r="X29" s="33">
        <f>X28/X27</f>
        <v>0.86422162865996188</v>
      </c>
    </row>
    <row r="30" spans="2:44" ht="17.25" customHeight="1">
      <c r="B30" s="207" t="s">
        <v>39</v>
      </c>
      <c r="C30" s="15" t="s">
        <v>40</v>
      </c>
      <c r="D30" s="2">
        <v>0.37942129629629628</v>
      </c>
      <c r="E30" s="2" t="s">
        <v>36</v>
      </c>
      <c r="F30" s="2" t="s">
        <v>36</v>
      </c>
      <c r="G30" s="2">
        <v>0.3034722222222222</v>
      </c>
      <c r="H30" s="2">
        <v>0.25005787037037036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0.25019675925925927</v>
      </c>
      <c r="N30" s="2">
        <v>0.25033564814814813</v>
      </c>
      <c r="O30" s="2">
        <v>0.25003472222222223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0.70864583333333331</v>
      </c>
      <c r="U30" s="2" t="s">
        <v>36</v>
      </c>
      <c r="V30" s="2">
        <v>0.70854166666666663</v>
      </c>
      <c r="W30" s="2">
        <v>0.70861111111111108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0.43263888888888891</v>
      </c>
      <c r="E31" s="2" t="s">
        <v>36</v>
      </c>
      <c r="F31" s="2" t="s">
        <v>36</v>
      </c>
      <c r="G31" s="2">
        <v>0.31968750000000001</v>
      </c>
      <c r="H31" s="2">
        <v>0.34513888888888888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0.40416666666666667</v>
      </c>
      <c r="N31" s="2">
        <v>0.44951388888888888</v>
      </c>
      <c r="O31" s="2">
        <v>0.43642361111111111</v>
      </c>
      <c r="P31" s="1">
        <v>0.79791666666666672</v>
      </c>
      <c r="Q31" s="2" t="s">
        <v>36</v>
      </c>
      <c r="R31" s="2" t="s">
        <v>36</v>
      </c>
      <c r="S31" s="2" t="s">
        <v>36</v>
      </c>
      <c r="T31" s="2">
        <v>0.88766203703703705</v>
      </c>
      <c r="U31" s="2" t="s">
        <v>36</v>
      </c>
      <c r="V31" s="2">
        <v>0.87847222222222221</v>
      </c>
      <c r="W31" s="2">
        <v>1.0278703703703704</v>
      </c>
      <c r="X31" s="4">
        <v>1.0333333333333334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B7A8-A4BB-46FF-B29D-DA2AA6652FAE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I38" sqref="I38"/>
      <selection pane="bottomLeft" activeCell="I38" sqref="I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99736</v>
      </c>
      <c r="E1" s="77" t="s">
        <v>3</v>
      </c>
      <c r="F1" s="78">
        <f>SUM(G5:G191)</f>
        <v>1920471.5599999998</v>
      </c>
      <c r="G1" s="79" t="s">
        <v>73</v>
      </c>
      <c r="H1" s="80">
        <f>L21+L38+L55+L72+L89+L106+L123+L140+L157+L174+L191</f>
        <v>72.25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45941</v>
      </c>
      <c r="B2" s="326"/>
      <c r="C2" s="82" t="s">
        <v>34</v>
      </c>
      <c r="D2" s="83">
        <f>AVERAGE(N21,N38,N55,N72,N89,N106,N123,N140,N157,N174,N191)</f>
        <v>611.71349369726522</v>
      </c>
      <c r="E2" s="83" t="s">
        <v>80</v>
      </c>
      <c r="F2" s="84">
        <f>F1/D1</f>
        <v>19.255550252667039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1897</v>
      </c>
      <c r="G5" s="95">
        <f t="shared" ref="G5:G6" si="0">E5*F5</f>
        <v>56625.450000000004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3107.0063694267496</v>
      </c>
      <c r="N5" s="99">
        <f>M5/L5</f>
        <v>182.7650805545147</v>
      </c>
      <c r="O5" s="101">
        <f>L5-I5</f>
        <v>0</v>
      </c>
      <c r="P5" s="102">
        <f>N5-K5</f>
        <v>-28.999625327838231</v>
      </c>
      <c r="Q5" s="103">
        <f>N5/K5</f>
        <v>0.86305732484076392</v>
      </c>
      <c r="R5" s="273">
        <f>Q21</f>
        <v>0.86275082966431993</v>
      </c>
      <c r="S5" s="1">
        <v>0.37942129629629628</v>
      </c>
      <c r="T5" s="2">
        <v>0.40486111111111112</v>
      </c>
      <c r="U5" s="104">
        <v>7.3666666666666458</v>
      </c>
      <c r="V5" s="105">
        <v>36.633333333333354</v>
      </c>
      <c r="W5" s="106"/>
      <c r="X5" s="88"/>
      <c r="Y5" s="275"/>
      <c r="Z5" s="276"/>
      <c r="AA5" s="109">
        <f>M5-J5</f>
        <v>-492.99363057325036</v>
      </c>
      <c r="AB5" s="110">
        <f>M5/J5</f>
        <v>0.86305732484076381</v>
      </c>
      <c r="AC5" s="292">
        <f>AB21</f>
        <v>0.86275082966431982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1743</v>
      </c>
      <c r="G6" s="95">
        <f t="shared" si="0"/>
        <v>51453.36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3104.7996041563538</v>
      </c>
      <c r="N6" s="99">
        <f>M6/L6</f>
        <v>182.63527083272669</v>
      </c>
      <c r="O6" s="101">
        <f>L6-I6</f>
        <v>0</v>
      </c>
      <c r="P6" s="102">
        <f>N6-K6</f>
        <v>-29.129435049626238</v>
      </c>
      <c r="Q6" s="103">
        <f>N6/K6</f>
        <v>0.86244433448787605</v>
      </c>
      <c r="R6" s="273"/>
      <c r="S6" s="1">
        <v>0.40924768518518517</v>
      </c>
      <c r="T6" s="2">
        <v>0.43263888888888891</v>
      </c>
      <c r="U6" s="104">
        <v>6.3166666666666416</v>
      </c>
      <c r="V6" s="105">
        <v>33.68333333333338</v>
      </c>
      <c r="W6" s="106"/>
      <c r="X6" s="107"/>
      <c r="Y6" s="265"/>
      <c r="Z6" s="266"/>
      <c r="AA6" s="111">
        <f>M6-J6</f>
        <v>-495.20039584364622</v>
      </c>
      <c r="AB6" s="112">
        <f>M6/J6</f>
        <v>0.86244433448787605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"/>
      <c r="T9" s="2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M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si="2"/>
        <v>17</v>
      </c>
      <c r="M21" s="138">
        <f t="shared" si="2"/>
        <v>3105.9029867915515</v>
      </c>
      <c r="N21" s="139">
        <f>M21/L21</f>
        <v>182.70017569362068</v>
      </c>
      <c r="O21" s="140">
        <f>L21-I21</f>
        <v>0</v>
      </c>
      <c r="P21" s="141">
        <f>N21-K21</f>
        <v>-29.064530188732249</v>
      </c>
      <c r="Q21" s="142">
        <f>N21/K21</f>
        <v>0.86275082966431993</v>
      </c>
      <c r="R21" s="274"/>
      <c r="S21" s="143">
        <f>S5</f>
        <v>0.37942129629629628</v>
      </c>
      <c r="T21" s="144">
        <f>INDEX(T5:T20,COUNTA(T5:T20))</f>
        <v>0.43263888888888891</v>
      </c>
      <c r="U21" s="145"/>
      <c r="V21" s="145"/>
      <c r="W21" s="146"/>
      <c r="X21" s="147"/>
      <c r="Y21" s="261"/>
      <c r="Z21" s="262"/>
      <c r="AA21" s="148">
        <f>M21-J21</f>
        <v>-494.09701320844852</v>
      </c>
      <c r="AB21" s="149">
        <f>M21/J21</f>
        <v>0.86275082966431982</v>
      </c>
      <c r="AC21" s="295"/>
    </row>
    <row r="22" spans="1:29" ht="15.75" customHeight="1">
      <c r="A22" s="267" t="s">
        <v>107</v>
      </c>
      <c r="B22" s="92" t="s">
        <v>104</v>
      </c>
      <c r="C22" s="291" t="s">
        <v>108</v>
      </c>
      <c r="D22" s="291"/>
      <c r="E22" s="93">
        <v>25.64</v>
      </c>
      <c r="F22" s="94">
        <v>1219</v>
      </c>
      <c r="G22" s="95">
        <f t="shared" ref="G22" si="4">E22*F22</f>
        <v>31255.16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3132.334047109201</v>
      </c>
      <c r="N22" s="99">
        <f>M22/L22</f>
        <v>284.75764064629101</v>
      </c>
      <c r="O22" s="101">
        <f>L22-I22</f>
        <v>0</v>
      </c>
      <c r="P22" s="102">
        <f>N22-K22</f>
        <v>-42.515086626436243</v>
      </c>
      <c r="Q22" s="103">
        <f>N22/K22</f>
        <v>0.87009279086366698</v>
      </c>
      <c r="R22" s="272">
        <f>Q38</f>
        <v>0.87009279086366698</v>
      </c>
      <c r="S22" s="1">
        <v>0.3034722222222222</v>
      </c>
      <c r="T22" s="2">
        <v>0.31968750000000001</v>
      </c>
      <c r="U22" s="104">
        <v>6.9999999999999751</v>
      </c>
      <c r="V22" s="105">
        <v>23.350000000000051</v>
      </c>
      <c r="W22" s="106"/>
      <c r="X22" s="151"/>
      <c r="Y22" s="275"/>
      <c r="Z22" s="276"/>
      <c r="AA22" s="109">
        <f>M22-J22</f>
        <v>-467.66595289079896</v>
      </c>
      <c r="AB22" s="152">
        <f>M22/J22</f>
        <v>0.87009279086366698</v>
      </c>
      <c r="AC22" s="277">
        <f>AB38</f>
        <v>0.87009279086366698</v>
      </c>
    </row>
    <row r="23" spans="1:29" ht="15.75" customHeight="1">
      <c r="A23" s="268"/>
      <c r="B23" s="92"/>
      <c r="C23" s="284"/>
      <c r="D23" s="285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84"/>
      <c r="D24" s="285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84"/>
      <c r="D25" s="285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M38" si="5">AVERAGE(I22:I37)</f>
        <v>11</v>
      </c>
      <c r="J38" s="138">
        <f t="shared" si="5"/>
        <v>3600</v>
      </c>
      <c r="K38" s="139">
        <f t="shared" ref="K38" si="6">J38/I38</f>
        <v>327.27272727272725</v>
      </c>
      <c r="L38" s="137">
        <f t="shared" si="5"/>
        <v>11</v>
      </c>
      <c r="M38" s="138">
        <f t="shared" si="5"/>
        <v>3132.334047109201</v>
      </c>
      <c r="N38" s="139">
        <f>M38/L38</f>
        <v>284.75764064629101</v>
      </c>
      <c r="O38" s="140">
        <f>L38-I38</f>
        <v>0</v>
      </c>
      <c r="P38" s="141">
        <f>N38-K38</f>
        <v>-42.515086626436243</v>
      </c>
      <c r="Q38" s="142">
        <f>N38/K38</f>
        <v>0.87009279086366698</v>
      </c>
      <c r="R38" s="274"/>
      <c r="S38" s="143">
        <f>S22</f>
        <v>0.3034722222222222</v>
      </c>
      <c r="T38" s="144">
        <f>INDEX(T22:T37,COUNTA(T22:T37))</f>
        <v>0.31968750000000001</v>
      </c>
      <c r="U38" s="145"/>
      <c r="V38" s="156"/>
      <c r="W38" s="135"/>
      <c r="X38" s="139"/>
      <c r="Y38" s="261"/>
      <c r="Z38" s="262"/>
      <c r="AA38" s="157">
        <f>M38-J38</f>
        <v>-467.66595289079896</v>
      </c>
      <c r="AB38" s="142">
        <f>M38/J38</f>
        <v>0.87009279086366698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532</v>
      </c>
      <c r="G39" s="159">
        <f t="shared" ref="G39:G41" si="7">E39*F39</f>
        <v>7479.92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2293.6526946107711</v>
      </c>
      <c r="N39" s="163">
        <f>M39/L39</f>
        <v>382.27544910179518</v>
      </c>
      <c r="O39" s="165">
        <f>L39-I39</f>
        <v>0</v>
      </c>
      <c r="P39" s="166">
        <f>N39-K39</f>
        <v>-51.057884231538139</v>
      </c>
      <c r="Q39" s="152">
        <f>N39/K39</f>
        <v>0.88217411331183504</v>
      </c>
      <c r="R39" s="272">
        <f>Q55</f>
        <v>0.88274544232128205</v>
      </c>
      <c r="S39" s="167">
        <v>0.25005787037037036</v>
      </c>
      <c r="T39" s="168">
        <v>0.25972222222222224</v>
      </c>
      <c r="U39" s="169"/>
      <c r="V39" s="170">
        <v>13.91666666666671</v>
      </c>
      <c r="W39" s="168"/>
      <c r="X39" s="171"/>
      <c r="Y39" s="275"/>
      <c r="Z39" s="276"/>
      <c r="AA39" s="109">
        <f>M39-J39</f>
        <v>-306.34730538922895</v>
      </c>
      <c r="AB39" s="152">
        <f>M39/J39</f>
        <v>0.88217411331183504</v>
      </c>
      <c r="AC39" s="277">
        <f>AB55</f>
        <v>0.88274544232128205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1662</v>
      </c>
      <c r="G40" s="95">
        <f t="shared" si="7"/>
        <v>29467.260000000002</v>
      </c>
      <c r="H40" s="96"/>
      <c r="I40" s="97">
        <v>6</v>
      </c>
      <c r="J40" s="98">
        <v>2600</v>
      </c>
      <c r="K40" s="99">
        <f t="shared" ref="K40:K41" si="8">J40/I40</f>
        <v>433.33333333333331</v>
      </c>
      <c r="L40" s="100">
        <v>6</v>
      </c>
      <c r="M40" s="98">
        <f>F40/V40*60</f>
        <v>2295.9324635456655</v>
      </c>
      <c r="N40" s="99">
        <f>M40/L40</f>
        <v>382.65541059094426</v>
      </c>
      <c r="O40" s="101">
        <f>L40-I40</f>
        <v>0</v>
      </c>
      <c r="P40" s="102">
        <f>N40-K40</f>
        <v>-50.677922742389057</v>
      </c>
      <c r="Q40" s="103">
        <f>N40/K40</f>
        <v>0.88305094751756374</v>
      </c>
      <c r="R40" s="273"/>
      <c r="S40" s="1">
        <v>0.26319444444444445</v>
      </c>
      <c r="T40" s="2">
        <v>0.29335648148148147</v>
      </c>
      <c r="U40" s="104">
        <v>4.9999999999999822</v>
      </c>
      <c r="V40" s="105">
        <v>43.433333333333302</v>
      </c>
      <c r="W40" s="106"/>
      <c r="X40" s="113"/>
      <c r="Y40" s="265"/>
      <c r="Z40" s="266"/>
      <c r="AA40" s="111">
        <f>M40-J40</f>
        <v>-304.06753645433446</v>
      </c>
      <c r="AB40" s="103">
        <f>M40/J40</f>
        <v>0.88305094751756363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2630</v>
      </c>
      <c r="G41" s="95">
        <f t="shared" si="7"/>
        <v>38108.699999999997</v>
      </c>
      <c r="H41" s="96"/>
      <c r="I41" s="97">
        <v>6</v>
      </c>
      <c r="J41" s="98">
        <v>2600</v>
      </c>
      <c r="K41" s="99">
        <f t="shared" si="8"/>
        <v>433.33333333333331</v>
      </c>
      <c r="L41" s="100">
        <v>6</v>
      </c>
      <c r="M41" s="98">
        <f>F41/V41*60</f>
        <v>2295.8292919495634</v>
      </c>
      <c r="N41" s="99">
        <f>M41/L41</f>
        <v>382.63821532492722</v>
      </c>
      <c r="O41" s="101">
        <f>L41-I41</f>
        <v>0</v>
      </c>
      <c r="P41" s="102">
        <f>N41-K41</f>
        <v>-50.695118008406098</v>
      </c>
      <c r="Q41" s="103">
        <f>N41/K41</f>
        <v>0.88301126613444747</v>
      </c>
      <c r="R41" s="273"/>
      <c r="S41" s="1">
        <v>0.2974074074074074</v>
      </c>
      <c r="T41" s="2">
        <v>0.34513888888888888</v>
      </c>
      <c r="U41" s="104">
        <v>5.8333333333333393</v>
      </c>
      <c r="V41" s="105">
        <v>68.733333333333334</v>
      </c>
      <c r="W41" s="106"/>
      <c r="X41" s="113"/>
      <c r="Y41" s="265"/>
      <c r="Z41" s="266"/>
      <c r="AA41" s="111">
        <f>M41-J41</f>
        <v>-304.17070805043659</v>
      </c>
      <c r="AB41" s="103">
        <f>M41/J41</f>
        <v>0.88301126613444747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M55" si="9">AVERAGE(I39:I54)</f>
        <v>6</v>
      </c>
      <c r="J55" s="138">
        <f t="shared" si="9"/>
        <v>2600</v>
      </c>
      <c r="K55" s="139">
        <f t="shared" ref="K55" si="10">J55/I55</f>
        <v>433.33333333333331</v>
      </c>
      <c r="L55" s="137">
        <f t="shared" si="9"/>
        <v>6</v>
      </c>
      <c r="M55" s="138">
        <f t="shared" si="9"/>
        <v>2295.1381500353332</v>
      </c>
      <c r="N55" s="139">
        <f t="shared" ref="N55:N60" si="11">M55/L55</f>
        <v>382.52302500588888</v>
      </c>
      <c r="O55" s="140">
        <f t="shared" ref="O55:O60" si="12">L55-I55</f>
        <v>0</v>
      </c>
      <c r="P55" s="141">
        <f t="shared" ref="P55:P60" si="13">N55-K55</f>
        <v>-50.810308327444432</v>
      </c>
      <c r="Q55" s="142">
        <f t="shared" ref="Q55:Q60" si="14">N55/K55</f>
        <v>0.88274544232128205</v>
      </c>
      <c r="R55" s="274"/>
      <c r="S55" s="143">
        <f>S39</f>
        <v>0.25005787037037036</v>
      </c>
      <c r="T55" s="144">
        <f>INDEX(T39:T54,COUNTA(T39:T54))</f>
        <v>0.34513888888888888</v>
      </c>
      <c r="U55" s="145"/>
      <c r="V55" s="156"/>
      <c r="W55" s="135"/>
      <c r="X55" s="139"/>
      <c r="Y55" s="261"/>
      <c r="Z55" s="262"/>
      <c r="AA55" s="157">
        <f t="shared" ref="AA55:AA60" si="15">M55-J55</f>
        <v>-304.86184996466682</v>
      </c>
      <c r="AB55" s="142">
        <f t="shared" ref="AB55:AB60" si="16">M55/J55</f>
        <v>0.88274544232128205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472</v>
      </c>
      <c r="G56" s="159">
        <f t="shared" ref="G56:G60" si="17">E56*F56</f>
        <v>10124.4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>F56/V56*60</f>
        <v>2914.5797598627946</v>
      </c>
      <c r="N56" s="163">
        <f t="shared" si="11"/>
        <v>971.52658662093154</v>
      </c>
      <c r="O56" s="165">
        <f t="shared" si="12"/>
        <v>0</v>
      </c>
      <c r="P56" s="166">
        <f t="shared" si="13"/>
        <v>-128.47341337906846</v>
      </c>
      <c r="Q56" s="152">
        <f t="shared" si="14"/>
        <v>0.88320598783721049</v>
      </c>
      <c r="R56" s="272">
        <f>Q72</f>
        <v>0.88706676866806322</v>
      </c>
      <c r="S56" s="167">
        <v>0.25019675925925927</v>
      </c>
      <c r="T56" s="168">
        <v>0.25694444444444442</v>
      </c>
      <c r="U56" s="169"/>
      <c r="V56" s="170">
        <v>9.7166666666666135</v>
      </c>
      <c r="W56" s="173"/>
      <c r="X56" s="151"/>
      <c r="Y56" s="275"/>
      <c r="Z56" s="276"/>
      <c r="AA56" s="109">
        <f t="shared" si="15"/>
        <v>-385.42024013720538</v>
      </c>
      <c r="AB56" s="152">
        <f t="shared" si="16"/>
        <v>0.88320598783721049</v>
      </c>
      <c r="AC56" s="277">
        <f>AB72</f>
        <v>0.88706676866806322</v>
      </c>
    </row>
    <row r="57" spans="1:29" ht="15.75" customHeight="1">
      <c r="A57" s="268"/>
      <c r="B57" s="92" t="s">
        <v>111</v>
      </c>
      <c r="C57" s="263" t="s">
        <v>115</v>
      </c>
      <c r="D57" s="264"/>
      <c r="E57" s="93">
        <v>22.28</v>
      </c>
      <c r="F57" s="94">
        <v>871</v>
      </c>
      <c r="G57" s="95">
        <f t="shared" si="17"/>
        <v>19405.88</v>
      </c>
      <c r="H57" s="96"/>
      <c r="I57" s="97">
        <v>5</v>
      </c>
      <c r="J57" s="98">
        <v>3300</v>
      </c>
      <c r="K57" s="99">
        <f t="shared" ref="K57:K60" si="18">J57/I57</f>
        <v>660</v>
      </c>
      <c r="L57" s="100">
        <v>5</v>
      </c>
      <c r="M57" s="98">
        <f>F57/V57*60</f>
        <v>2922.2739981360719</v>
      </c>
      <c r="N57" s="99">
        <f t="shared" si="11"/>
        <v>584.45479962721436</v>
      </c>
      <c r="O57" s="101">
        <f t="shared" si="12"/>
        <v>0</v>
      </c>
      <c r="P57" s="102">
        <f t="shared" si="13"/>
        <v>-75.545200372785644</v>
      </c>
      <c r="Q57" s="103">
        <f t="shared" si="14"/>
        <v>0.885537575192749</v>
      </c>
      <c r="R57" s="273"/>
      <c r="S57" s="1">
        <v>0.25980324074074074</v>
      </c>
      <c r="T57" s="2">
        <v>0.2722222222222222</v>
      </c>
      <c r="U57" s="104">
        <v>4.1166666666666973</v>
      </c>
      <c r="V57" s="105">
        <v>17.883333333333304</v>
      </c>
      <c r="W57" s="106"/>
      <c r="X57" s="107"/>
      <c r="Y57" s="265"/>
      <c r="Z57" s="266"/>
      <c r="AA57" s="111">
        <f t="shared" si="15"/>
        <v>-377.7260018639281</v>
      </c>
      <c r="AB57" s="103">
        <f t="shared" si="16"/>
        <v>0.885537575192749</v>
      </c>
      <c r="AC57" s="278"/>
    </row>
    <row r="58" spans="1:29" ht="15.75" customHeight="1">
      <c r="A58" s="268"/>
      <c r="B58" s="92" t="s">
        <v>111</v>
      </c>
      <c r="C58" s="263" t="s">
        <v>116</v>
      </c>
      <c r="D58" s="264"/>
      <c r="E58" s="93">
        <v>17.89</v>
      </c>
      <c r="F58" s="94">
        <v>2254</v>
      </c>
      <c r="G58" s="95">
        <f t="shared" si="17"/>
        <v>40324.06</v>
      </c>
      <c r="H58" s="96"/>
      <c r="I58" s="97">
        <v>4</v>
      </c>
      <c r="J58" s="98">
        <v>3300</v>
      </c>
      <c r="K58" s="99">
        <f t="shared" si="18"/>
        <v>825</v>
      </c>
      <c r="L58" s="100">
        <v>4</v>
      </c>
      <c r="M58" s="98">
        <f>F58/V58*60</f>
        <v>2918.8489208633077</v>
      </c>
      <c r="N58" s="99">
        <f t="shared" si="11"/>
        <v>729.71223021582693</v>
      </c>
      <c r="O58" s="101">
        <f t="shared" si="12"/>
        <v>0</v>
      </c>
      <c r="P58" s="102">
        <f t="shared" si="13"/>
        <v>-95.287769784173065</v>
      </c>
      <c r="Q58" s="103">
        <f t="shared" si="14"/>
        <v>0.8844996729888811</v>
      </c>
      <c r="R58" s="273"/>
      <c r="S58" s="1">
        <v>0.27708333333333329</v>
      </c>
      <c r="T58" s="2">
        <v>0.30925925925925923</v>
      </c>
      <c r="U58" s="104">
        <v>6.9999999999999751</v>
      </c>
      <c r="V58" s="105">
        <v>46.333333333333357</v>
      </c>
      <c r="W58" s="106"/>
      <c r="X58" s="107"/>
      <c r="Y58" s="265"/>
      <c r="Z58" s="266"/>
      <c r="AA58" s="111">
        <f t="shared" si="15"/>
        <v>-381.15107913669226</v>
      </c>
      <c r="AB58" s="103">
        <f t="shared" si="16"/>
        <v>0.8844996729888811</v>
      </c>
      <c r="AC58" s="278"/>
    </row>
    <row r="59" spans="1:29" ht="15.75" customHeight="1">
      <c r="A59" s="268"/>
      <c r="B59" s="92" t="s">
        <v>111</v>
      </c>
      <c r="C59" s="263" t="s">
        <v>211</v>
      </c>
      <c r="D59" s="264"/>
      <c r="E59" s="93">
        <v>21.45</v>
      </c>
      <c r="F59" s="94">
        <v>2559</v>
      </c>
      <c r="G59" s="95">
        <f t="shared" si="17"/>
        <v>54890.549999999996</v>
      </c>
      <c r="H59" s="96"/>
      <c r="I59" s="97">
        <v>4</v>
      </c>
      <c r="J59" s="98">
        <v>3300</v>
      </c>
      <c r="K59" s="99">
        <f t="shared" si="18"/>
        <v>825</v>
      </c>
      <c r="L59" s="100">
        <v>4</v>
      </c>
      <c r="M59" s="98">
        <f>F59/V59*60</f>
        <v>2955.5341674687215</v>
      </c>
      <c r="N59" s="99">
        <f t="shared" si="11"/>
        <v>738.88354186718038</v>
      </c>
      <c r="O59" s="101">
        <f t="shared" si="12"/>
        <v>0</v>
      </c>
      <c r="P59" s="102">
        <f t="shared" si="13"/>
        <v>-86.116458132819616</v>
      </c>
      <c r="Q59" s="103">
        <f t="shared" si="14"/>
        <v>0.89561641438446105</v>
      </c>
      <c r="R59" s="273"/>
      <c r="S59" s="1">
        <v>0.31322916666666667</v>
      </c>
      <c r="T59" s="2">
        <v>0.34930555555555554</v>
      </c>
      <c r="U59" s="104">
        <v>5.7166666666667076</v>
      </c>
      <c r="V59" s="105">
        <v>51.949999999999967</v>
      </c>
      <c r="W59" s="106"/>
      <c r="X59" s="107"/>
      <c r="Y59" s="265"/>
      <c r="Z59" s="266"/>
      <c r="AA59" s="111">
        <f t="shared" si="15"/>
        <v>-344.46583253127847</v>
      </c>
      <c r="AB59" s="103">
        <f t="shared" si="16"/>
        <v>0.89561641438446105</v>
      </c>
      <c r="AC59" s="278"/>
    </row>
    <row r="60" spans="1:29" ht="15.75" customHeight="1">
      <c r="A60" s="268"/>
      <c r="B60" s="92" t="s">
        <v>111</v>
      </c>
      <c r="C60" s="263" t="s">
        <v>117</v>
      </c>
      <c r="D60" s="264"/>
      <c r="E60" s="93">
        <v>16.66</v>
      </c>
      <c r="F60" s="94">
        <v>3508</v>
      </c>
      <c r="G60" s="95">
        <f t="shared" si="17"/>
        <v>58443.28</v>
      </c>
      <c r="H60" s="113"/>
      <c r="I60" s="97">
        <v>4</v>
      </c>
      <c r="J60" s="98">
        <v>3300</v>
      </c>
      <c r="K60" s="99">
        <f t="shared" si="18"/>
        <v>825</v>
      </c>
      <c r="L60" s="114">
        <v>4</v>
      </c>
      <c r="M60" s="98">
        <f>F60/V60*60</f>
        <v>2925.3648366921484</v>
      </c>
      <c r="N60" s="99">
        <f t="shared" si="11"/>
        <v>731.3412091730371</v>
      </c>
      <c r="O60" s="101">
        <f t="shared" si="12"/>
        <v>0</v>
      </c>
      <c r="P60" s="102">
        <f t="shared" si="13"/>
        <v>-93.6587908269629</v>
      </c>
      <c r="Q60" s="103">
        <f t="shared" si="14"/>
        <v>0.88647419293701468</v>
      </c>
      <c r="R60" s="273"/>
      <c r="S60" s="1">
        <v>0.35420138888888891</v>
      </c>
      <c r="T60" s="2">
        <v>0.40416666666666667</v>
      </c>
      <c r="U60" s="104">
        <v>7.0500000000000629</v>
      </c>
      <c r="V60" s="105">
        <v>71.949999999999974</v>
      </c>
      <c r="W60" s="106"/>
      <c r="X60" s="107"/>
      <c r="Y60" s="265"/>
      <c r="Z60" s="266"/>
      <c r="AA60" s="111">
        <f t="shared" si="15"/>
        <v>-374.6351633078516</v>
      </c>
      <c r="AB60" s="103">
        <f t="shared" si="16"/>
        <v>0.88647419293701468</v>
      </c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M72" si="19">AVERAGE(I56:I71)</f>
        <v>4</v>
      </c>
      <c r="J72" s="138">
        <f t="shared" si="19"/>
        <v>3300</v>
      </c>
      <c r="K72" s="139">
        <f t="shared" ref="K72" si="20">J72/I72</f>
        <v>825</v>
      </c>
      <c r="L72" s="137">
        <f t="shared" si="19"/>
        <v>4</v>
      </c>
      <c r="M72" s="138">
        <f t="shared" si="19"/>
        <v>2927.3203366046087</v>
      </c>
      <c r="N72" s="139">
        <f>M72/L72</f>
        <v>731.83008415115216</v>
      </c>
      <c r="O72" s="140">
        <f>L72-I72</f>
        <v>0</v>
      </c>
      <c r="P72" s="141">
        <f>N72-K72</f>
        <v>-93.169915848847836</v>
      </c>
      <c r="Q72" s="142">
        <f>N72/K72</f>
        <v>0.88706676866806322</v>
      </c>
      <c r="R72" s="274"/>
      <c r="S72" s="143">
        <f>S56</f>
        <v>0.25019675925925927</v>
      </c>
      <c r="T72" s="144">
        <f>INDEX(T56:T71,COUNTA(T56:T71))</f>
        <v>0.40416666666666667</v>
      </c>
      <c r="U72" s="145"/>
      <c r="V72" s="156"/>
      <c r="W72" s="89"/>
      <c r="X72" s="91"/>
      <c r="Y72" s="261"/>
      <c r="Z72" s="262"/>
      <c r="AA72" s="157">
        <f>M72-J72</f>
        <v>-372.67966339539134</v>
      </c>
      <c r="AB72" s="142">
        <f>M72/J72</f>
        <v>0.88706676866806322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1365</v>
      </c>
      <c r="G73" s="159">
        <f t="shared" ref="G73:G76" si="21">E73*F73</f>
        <v>24815.7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3088.623507228157</v>
      </c>
      <c r="N73" s="163">
        <f>M73/L73</f>
        <v>1029.5411690760523</v>
      </c>
      <c r="O73" s="165">
        <f>L73-I73</f>
        <v>0</v>
      </c>
      <c r="P73" s="166">
        <f>N73-K73</f>
        <v>-170.45883092394774</v>
      </c>
      <c r="Q73" s="152">
        <f>N73/K73</f>
        <v>0.85795097423004352</v>
      </c>
      <c r="R73" s="272">
        <f>Q89</f>
        <v>0.86434433572383407</v>
      </c>
      <c r="S73" s="167">
        <v>0.25033564814814813</v>
      </c>
      <c r="T73" s="168">
        <v>0.26874999999999999</v>
      </c>
      <c r="U73" s="169"/>
      <c r="V73" s="170">
        <v>26.51666666666668</v>
      </c>
      <c r="W73" s="173"/>
      <c r="X73" s="151"/>
      <c r="Y73" s="275"/>
      <c r="Z73" s="276"/>
      <c r="AA73" s="109">
        <f>M73-J73</f>
        <v>-511.376492771843</v>
      </c>
      <c r="AB73" s="152">
        <f>M73/J73</f>
        <v>0.85795097423004363</v>
      </c>
      <c r="AC73" s="277">
        <f>AB89</f>
        <v>0.86434433572383407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1842</v>
      </c>
      <c r="G74" s="95">
        <f t="shared" si="21"/>
        <v>33487.56</v>
      </c>
      <c r="H74" s="96"/>
      <c r="I74" s="97">
        <v>3</v>
      </c>
      <c r="J74" s="98">
        <v>3600</v>
      </c>
      <c r="K74" s="99">
        <f t="shared" ref="K74:K110" si="22">J74/I74</f>
        <v>1200</v>
      </c>
      <c r="L74" s="100">
        <v>3</v>
      </c>
      <c r="M74" s="98">
        <f>F74/V74*60</f>
        <v>3087.1508379888273</v>
      </c>
      <c r="N74" s="99">
        <f>M74/L74</f>
        <v>1029.0502793296091</v>
      </c>
      <c r="O74" s="101">
        <f>L74-I74</f>
        <v>0</v>
      </c>
      <c r="P74" s="102">
        <f>N74-K74</f>
        <v>-170.94972067039089</v>
      </c>
      <c r="Q74" s="103">
        <f>N74/K74</f>
        <v>0.85754189944134096</v>
      </c>
      <c r="R74" s="273"/>
      <c r="S74" s="1">
        <v>0.28000000000000003</v>
      </c>
      <c r="T74" s="2">
        <v>0.30486111111111114</v>
      </c>
      <c r="U74" s="104">
        <v>16.200000000000053</v>
      </c>
      <c r="V74" s="105">
        <v>35.799999999999997</v>
      </c>
      <c r="W74" s="106"/>
      <c r="X74" s="107"/>
      <c r="Y74" s="265"/>
      <c r="Z74" s="266"/>
      <c r="AA74" s="111">
        <f>M74-J74</f>
        <v>-512.84916201117267</v>
      </c>
      <c r="AB74" s="103">
        <f>M74/J74</f>
        <v>0.85754189944134096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4222</v>
      </c>
      <c r="G75" s="95">
        <f t="shared" si="21"/>
        <v>60290.159999999996</v>
      </c>
      <c r="H75" s="96"/>
      <c r="I75" s="97">
        <v>3</v>
      </c>
      <c r="J75" s="98">
        <v>3600</v>
      </c>
      <c r="K75" s="99">
        <f t="shared" si="22"/>
        <v>1200</v>
      </c>
      <c r="L75" s="100">
        <v>3</v>
      </c>
      <c r="M75" s="98">
        <f>F75/V75*60</f>
        <v>3094.2996742670998</v>
      </c>
      <c r="N75" s="99">
        <f>M75/L75</f>
        <v>1031.4332247556999</v>
      </c>
      <c r="O75" s="101">
        <f>L75-I75</f>
        <v>0</v>
      </c>
      <c r="P75" s="102">
        <f>N75-K75</f>
        <v>-168.56677524430006</v>
      </c>
      <c r="Q75" s="103">
        <f>N75/K75</f>
        <v>0.8595276872964166</v>
      </c>
      <c r="R75" s="273"/>
      <c r="S75" s="1">
        <v>0.31675925925925924</v>
      </c>
      <c r="T75" s="2">
        <v>0.37361111111111112</v>
      </c>
      <c r="U75" s="104">
        <v>17.133333333333269</v>
      </c>
      <c r="V75" s="105">
        <v>81.866666666666703</v>
      </c>
      <c r="W75" s="106"/>
      <c r="X75" s="107"/>
      <c r="Y75" s="265"/>
      <c r="Z75" s="266"/>
      <c r="AA75" s="111">
        <f>M75-J75</f>
        <v>-505.70032573290018</v>
      </c>
      <c r="AB75" s="103">
        <f>M75/J75</f>
        <v>0.8595276872964166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4133</v>
      </c>
      <c r="G76" s="95">
        <f t="shared" si="21"/>
        <v>57985.99</v>
      </c>
      <c r="H76" s="96"/>
      <c r="I76" s="97">
        <v>3</v>
      </c>
      <c r="J76" s="98">
        <v>3000</v>
      </c>
      <c r="K76" s="99">
        <f t="shared" si="22"/>
        <v>1000</v>
      </c>
      <c r="L76" s="100">
        <v>3</v>
      </c>
      <c r="M76" s="98">
        <f>F76/V76*60</f>
        <v>2657.8778135048269</v>
      </c>
      <c r="N76" s="99">
        <f>M76/L76</f>
        <v>885.95927116827568</v>
      </c>
      <c r="O76" s="101">
        <f>L76-I76</f>
        <v>0</v>
      </c>
      <c r="P76" s="102">
        <f>N76-K76</f>
        <v>-114.04072883172432</v>
      </c>
      <c r="Q76" s="103">
        <f>N76/K76</f>
        <v>0.88595927116827566</v>
      </c>
      <c r="R76" s="273"/>
      <c r="S76" s="1">
        <v>0.3847222222222223</v>
      </c>
      <c r="T76" s="2">
        <v>0.44951388888888888</v>
      </c>
      <c r="U76" s="104">
        <v>16.000000000000103</v>
      </c>
      <c r="V76" s="105">
        <v>93.299999999999869</v>
      </c>
      <c r="W76" s="106"/>
      <c r="X76" s="107"/>
      <c r="Y76" s="265"/>
      <c r="Z76" s="266"/>
      <c r="AA76" s="111">
        <f>M76-J76</f>
        <v>-342.12218649517308</v>
      </c>
      <c r="AB76" s="103">
        <f>M76/J76</f>
        <v>0.88595927116827566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M89" si="23">AVERAGE(I73:I88)</f>
        <v>3</v>
      </c>
      <c r="J89" s="138">
        <f t="shared" si="23"/>
        <v>3450</v>
      </c>
      <c r="K89" s="139">
        <f t="shared" ref="K89" si="24">J89/I89</f>
        <v>1150</v>
      </c>
      <c r="L89" s="137">
        <f t="shared" si="23"/>
        <v>3</v>
      </c>
      <c r="M89" s="138">
        <f t="shared" si="23"/>
        <v>2981.9879582472277</v>
      </c>
      <c r="N89" s="139">
        <f t="shared" ref="N89:N95" si="25">M89/L89</f>
        <v>993.99598608240922</v>
      </c>
      <c r="O89" s="140">
        <f t="shared" ref="O89:O95" si="26">L89-I89</f>
        <v>0</v>
      </c>
      <c r="P89" s="141">
        <f t="shared" ref="P89:P95" si="27">N89-K89</f>
        <v>-156.00401391759078</v>
      </c>
      <c r="Q89" s="142">
        <f t="shared" ref="Q89:Q95" si="28">N89/K89</f>
        <v>0.86434433572383407</v>
      </c>
      <c r="R89" s="274"/>
      <c r="S89" s="143">
        <f>S73</f>
        <v>0.25033564814814813</v>
      </c>
      <c r="T89" s="144">
        <f>INDEX(T73:T88,COUNTA(T73:T88))</f>
        <v>0.44951388888888888</v>
      </c>
      <c r="U89" s="145"/>
      <c r="V89" s="156"/>
      <c r="W89" s="89"/>
      <c r="X89" s="91"/>
      <c r="Y89" s="261"/>
      <c r="Z89" s="262"/>
      <c r="AA89" s="157">
        <f t="shared" ref="AA89:AA95" si="29">M89-J89</f>
        <v>-468.01204175277235</v>
      </c>
      <c r="AB89" s="142">
        <f t="shared" ref="AB89:AB95" si="30">M89/J89</f>
        <v>0.86434433572383407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1294</v>
      </c>
      <c r="G90" s="159">
        <f t="shared" ref="G90:G95" si="31">E90*F90</f>
        <v>32388.82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2">F90/V90*60</f>
        <v>2880.8905380333977</v>
      </c>
      <c r="N90" s="163">
        <f t="shared" si="25"/>
        <v>720.22263450834942</v>
      </c>
      <c r="O90" s="165">
        <f t="shared" si="26"/>
        <v>0</v>
      </c>
      <c r="P90" s="166">
        <f t="shared" si="27"/>
        <v>-104.77736549165058</v>
      </c>
      <c r="Q90" s="152">
        <f t="shared" si="28"/>
        <v>0.87299713273739321</v>
      </c>
      <c r="R90" s="272">
        <f>Q106</f>
        <v>0.88026800831539953</v>
      </c>
      <c r="S90" s="167">
        <v>0.25003472222222223</v>
      </c>
      <c r="T90" s="168">
        <v>0.26874999999999999</v>
      </c>
      <c r="U90" s="169"/>
      <c r="V90" s="170">
        <v>26.949999999999974</v>
      </c>
      <c r="W90" s="168"/>
      <c r="X90" s="171"/>
      <c r="Y90" s="275"/>
      <c r="Z90" s="276"/>
      <c r="AA90" s="109">
        <f t="shared" si="29"/>
        <v>-419.10946196660234</v>
      </c>
      <c r="AB90" s="152">
        <f t="shared" si="30"/>
        <v>0.87299713273739321</v>
      </c>
      <c r="AC90" s="277">
        <f>AB106</f>
        <v>0.88026800831539953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1214</v>
      </c>
      <c r="G91" s="95">
        <f t="shared" si="31"/>
        <v>30896.3</v>
      </c>
      <c r="H91" s="96"/>
      <c r="I91" s="97">
        <v>4</v>
      </c>
      <c r="J91" s="98">
        <v>3300</v>
      </c>
      <c r="K91" s="99">
        <f t="shared" si="22"/>
        <v>825</v>
      </c>
      <c r="L91" s="100">
        <v>4</v>
      </c>
      <c r="M91" s="98">
        <f t="shared" si="32"/>
        <v>2894.3046357615935</v>
      </c>
      <c r="N91" s="99">
        <f t="shared" si="25"/>
        <v>723.57615894039839</v>
      </c>
      <c r="O91" s="101">
        <f t="shared" si="26"/>
        <v>0</v>
      </c>
      <c r="P91" s="102">
        <f t="shared" si="27"/>
        <v>-101.42384105960161</v>
      </c>
      <c r="Q91" s="103">
        <f t="shared" si="28"/>
        <v>0.87706201083684654</v>
      </c>
      <c r="R91" s="273"/>
      <c r="S91" s="1">
        <v>0.28194444444444444</v>
      </c>
      <c r="T91" s="2">
        <v>0.29942129629629627</v>
      </c>
      <c r="U91" s="104">
        <v>19.000000000000014</v>
      </c>
      <c r="V91" s="105">
        <v>25.166666666666629</v>
      </c>
      <c r="W91" s="106"/>
      <c r="X91" s="113"/>
      <c r="Y91" s="265"/>
      <c r="Z91" s="266"/>
      <c r="AA91" s="111">
        <f t="shared" si="29"/>
        <v>-405.69536423840646</v>
      </c>
      <c r="AB91" s="103">
        <f t="shared" si="30"/>
        <v>0.87706201083684654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308</v>
      </c>
      <c r="G92" s="95">
        <f t="shared" si="31"/>
        <v>8232.84</v>
      </c>
      <c r="H92" s="96"/>
      <c r="I92" s="97">
        <v>4</v>
      </c>
      <c r="J92" s="98">
        <v>3300</v>
      </c>
      <c r="K92" s="99">
        <f t="shared" si="22"/>
        <v>825</v>
      </c>
      <c r="L92" s="100">
        <v>4</v>
      </c>
      <c r="M92" s="98">
        <f t="shared" si="32"/>
        <v>2895.0391644908564</v>
      </c>
      <c r="N92" s="99">
        <f t="shared" si="25"/>
        <v>723.75979112271409</v>
      </c>
      <c r="O92" s="101">
        <f t="shared" si="26"/>
        <v>0</v>
      </c>
      <c r="P92" s="102">
        <f t="shared" si="27"/>
        <v>-101.24020887728591</v>
      </c>
      <c r="Q92" s="103">
        <f t="shared" si="28"/>
        <v>0.87728459530025948</v>
      </c>
      <c r="R92" s="273"/>
      <c r="S92" s="1">
        <v>0.31180555555555556</v>
      </c>
      <c r="T92" s="2">
        <v>0.31623842592592594</v>
      </c>
      <c r="U92" s="104">
        <v>17.833333333333378</v>
      </c>
      <c r="V92" s="105">
        <v>6.3833333333333453</v>
      </c>
      <c r="W92" s="106"/>
      <c r="X92" s="113"/>
      <c r="Y92" s="265"/>
      <c r="Z92" s="266"/>
      <c r="AA92" s="111">
        <f t="shared" si="29"/>
        <v>-404.96083550914364</v>
      </c>
      <c r="AB92" s="103">
        <f t="shared" si="30"/>
        <v>0.87728459530025948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1834</v>
      </c>
      <c r="G93" s="95">
        <f t="shared" si="31"/>
        <v>55020</v>
      </c>
      <c r="H93" s="96"/>
      <c r="I93" s="97">
        <v>4</v>
      </c>
      <c r="J93" s="98">
        <v>3000</v>
      </c>
      <c r="K93" s="99">
        <f t="shared" si="22"/>
        <v>750</v>
      </c>
      <c r="L93" s="100">
        <v>4</v>
      </c>
      <c r="M93" s="98">
        <f t="shared" si="32"/>
        <v>2667.6363636363653</v>
      </c>
      <c r="N93" s="99">
        <f t="shared" si="25"/>
        <v>666.90909090909133</v>
      </c>
      <c r="O93" s="101">
        <f t="shared" si="26"/>
        <v>0</v>
      </c>
      <c r="P93" s="102">
        <f t="shared" si="27"/>
        <v>-83.090909090908667</v>
      </c>
      <c r="Q93" s="103">
        <f t="shared" si="28"/>
        <v>0.88921212121212179</v>
      </c>
      <c r="R93" s="273"/>
      <c r="S93" s="1">
        <v>0.3263888888888889</v>
      </c>
      <c r="T93" s="2">
        <v>0.35503472222222221</v>
      </c>
      <c r="U93" s="104">
        <v>14.61666666666666</v>
      </c>
      <c r="V93" s="105">
        <v>41.249999999999972</v>
      </c>
      <c r="W93" s="106"/>
      <c r="X93" s="107"/>
      <c r="Y93" s="265"/>
      <c r="Z93" s="266"/>
      <c r="AA93" s="111">
        <f t="shared" si="29"/>
        <v>-332.36363636363467</v>
      </c>
      <c r="AB93" s="103">
        <f t="shared" si="30"/>
        <v>0.88921212121212179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1487</v>
      </c>
      <c r="G94" s="95">
        <f t="shared" si="31"/>
        <v>36907.340000000004</v>
      </c>
      <c r="H94" s="113"/>
      <c r="I94" s="97">
        <v>4</v>
      </c>
      <c r="J94" s="98">
        <v>3300</v>
      </c>
      <c r="K94" s="99">
        <f t="shared" si="22"/>
        <v>825</v>
      </c>
      <c r="L94" s="114">
        <v>4</v>
      </c>
      <c r="M94" s="98">
        <f t="shared" si="32"/>
        <v>2890.4967602591814</v>
      </c>
      <c r="N94" s="99">
        <f t="shared" si="25"/>
        <v>722.62419006479536</v>
      </c>
      <c r="O94" s="101">
        <f t="shared" si="26"/>
        <v>0</v>
      </c>
      <c r="P94" s="102">
        <f t="shared" si="27"/>
        <v>-102.37580993520464</v>
      </c>
      <c r="Q94" s="103">
        <f t="shared" si="28"/>
        <v>0.87590810916944895</v>
      </c>
      <c r="R94" s="273"/>
      <c r="S94" s="1">
        <v>0.36745370370370373</v>
      </c>
      <c r="T94" s="2">
        <v>0.3888888888888889</v>
      </c>
      <c r="U94" s="104">
        <v>17.883333333333383</v>
      </c>
      <c r="V94" s="105">
        <v>30.866666666666642</v>
      </c>
      <c r="W94" s="106"/>
      <c r="X94" s="107"/>
      <c r="Y94" s="265"/>
      <c r="Z94" s="266"/>
      <c r="AA94" s="111">
        <f t="shared" si="29"/>
        <v>-409.50323974081857</v>
      </c>
      <c r="AB94" s="103">
        <f t="shared" si="30"/>
        <v>0.87590810916944895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2381</v>
      </c>
      <c r="G95" s="115">
        <f t="shared" si="31"/>
        <v>71430</v>
      </c>
      <c r="H95" s="116"/>
      <c r="I95" s="97">
        <v>3</v>
      </c>
      <c r="J95" s="98">
        <v>3000</v>
      </c>
      <c r="K95" s="99">
        <f t="shared" si="22"/>
        <v>1000</v>
      </c>
      <c r="L95" s="100">
        <v>3</v>
      </c>
      <c r="M95" s="98">
        <f t="shared" si="32"/>
        <v>2672.7782974742772</v>
      </c>
      <c r="N95" s="99">
        <f t="shared" si="25"/>
        <v>890.92609915809237</v>
      </c>
      <c r="O95" s="101">
        <f t="shared" si="26"/>
        <v>0</v>
      </c>
      <c r="P95" s="102">
        <f t="shared" si="27"/>
        <v>-109.07390084190763</v>
      </c>
      <c r="Q95" s="103">
        <f t="shared" si="28"/>
        <v>0.8909260991580924</v>
      </c>
      <c r="R95" s="273"/>
      <c r="S95" s="1">
        <v>0.39930555555555558</v>
      </c>
      <c r="T95" s="2">
        <v>0.43642361111111111</v>
      </c>
      <c r="U95" s="104">
        <v>15.000000000000027</v>
      </c>
      <c r="V95" s="105">
        <v>53.44999999999996</v>
      </c>
      <c r="W95" s="106"/>
      <c r="X95" s="4"/>
      <c r="Y95" s="265"/>
      <c r="Z95" s="266"/>
      <c r="AA95" s="111">
        <f t="shared" si="29"/>
        <v>-327.22170252572278</v>
      </c>
      <c r="AB95" s="103">
        <f t="shared" si="30"/>
        <v>0.8909260991580924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M106" si="33">AVERAGE(I90:I105)</f>
        <v>3.8333333333333335</v>
      </c>
      <c r="J106" s="138">
        <f t="shared" si="33"/>
        <v>3200</v>
      </c>
      <c r="K106" s="139">
        <f t="shared" ref="K106" si="34">J106/I106</f>
        <v>834.78260869565213</v>
      </c>
      <c r="L106" s="137">
        <f t="shared" si="33"/>
        <v>3.8333333333333335</v>
      </c>
      <c r="M106" s="138">
        <f t="shared" si="33"/>
        <v>2816.8576266092787</v>
      </c>
      <c r="N106" s="139">
        <f>M106/L106</f>
        <v>734.83242433285523</v>
      </c>
      <c r="O106" s="140">
        <f>L106-I106</f>
        <v>0</v>
      </c>
      <c r="P106" s="141">
        <f>N106-K106</f>
        <v>-99.950184362796904</v>
      </c>
      <c r="Q106" s="142">
        <f>N106/K106</f>
        <v>0.88026800831539953</v>
      </c>
      <c r="R106" s="274"/>
      <c r="S106" s="143">
        <f>S90</f>
        <v>0.25003472222222223</v>
      </c>
      <c r="T106" s="144">
        <f>INDEX(T90:T105,COUNTA(T90:T105))</f>
        <v>0.43642361111111111</v>
      </c>
      <c r="U106" s="145"/>
      <c r="V106" s="156"/>
      <c r="W106" s="135"/>
      <c r="X106" s="139"/>
      <c r="Y106" s="261"/>
      <c r="Z106" s="262"/>
      <c r="AA106" s="157">
        <f>M106-J106</f>
        <v>-383.14237339072133</v>
      </c>
      <c r="AB106" s="142">
        <f>M106/J106</f>
        <v>0.88026800831539953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600</v>
      </c>
      <c r="G107" s="159">
        <f t="shared" ref="G107:G110" si="35">E107*F107</f>
        <v>8052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3153.2846715328542</v>
      </c>
      <c r="N107" s="163">
        <f>M107/L107</f>
        <v>525.54744525547574</v>
      </c>
      <c r="O107" s="165">
        <f>L107-I107</f>
        <v>0</v>
      </c>
      <c r="P107" s="166">
        <f>N107-K107</f>
        <v>-74.452554744524264</v>
      </c>
      <c r="Q107" s="152">
        <f>N107/K107</f>
        <v>0.87591240875912624</v>
      </c>
      <c r="R107" s="272">
        <f>Q123</f>
        <v>0.86817484003837342</v>
      </c>
      <c r="S107" s="167">
        <v>0.70833333333333337</v>
      </c>
      <c r="T107" s="168">
        <v>0.71626157407407409</v>
      </c>
      <c r="U107" s="169"/>
      <c r="V107" s="170">
        <v>11.416666666666639</v>
      </c>
      <c r="W107" s="168"/>
      <c r="X107" s="171"/>
      <c r="Y107" s="275"/>
      <c r="Z107" s="276"/>
      <c r="AA107" s="109">
        <f>M107-J107</f>
        <v>-446.71532846714581</v>
      </c>
      <c r="AB107" s="152">
        <f>M107/J107</f>
        <v>0.87591240875912613</v>
      </c>
      <c r="AC107" s="277">
        <f>AB123</f>
        <v>0.86817484003837342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1580</v>
      </c>
      <c r="G108" s="95">
        <f t="shared" si="35"/>
        <v>40511.200000000004</v>
      </c>
      <c r="H108" s="96"/>
      <c r="I108" s="97">
        <v>11</v>
      </c>
      <c r="J108" s="98">
        <v>3600</v>
      </c>
      <c r="K108" s="99">
        <f t="shared" si="22"/>
        <v>327.27272727272725</v>
      </c>
      <c r="L108" s="100">
        <v>11</v>
      </c>
      <c r="M108" s="98">
        <f>F108/V108*60</f>
        <v>3132.1585903083655</v>
      </c>
      <c r="N108" s="99">
        <f>M108/L108</f>
        <v>284.74169002803325</v>
      </c>
      <c r="O108" s="101">
        <f>L108-I108</f>
        <v>0</v>
      </c>
      <c r="P108" s="102">
        <f>N108-K108</f>
        <v>-42.531037244694005</v>
      </c>
      <c r="Q108" s="103">
        <f>N108/K108</f>
        <v>0.870044052863435</v>
      </c>
      <c r="R108" s="273"/>
      <c r="S108" s="1">
        <v>0.72013888888888888</v>
      </c>
      <c r="T108" s="2">
        <v>0.74115740740740743</v>
      </c>
      <c r="U108" s="104">
        <v>5.5833333333333002</v>
      </c>
      <c r="V108" s="105">
        <v>30.266666666666708</v>
      </c>
      <c r="W108" s="106"/>
      <c r="X108" s="113"/>
      <c r="Y108" s="265"/>
      <c r="Z108" s="266"/>
      <c r="AA108" s="111">
        <f>M108-J108</f>
        <v>-467.84140969163445</v>
      </c>
      <c r="AB108" s="103">
        <f>M108/J108</f>
        <v>0.87004405286343489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1683</v>
      </c>
      <c r="G109" s="95">
        <f t="shared" si="35"/>
        <v>49682.159999999996</v>
      </c>
      <c r="H109" s="96"/>
      <c r="I109" s="97">
        <v>17</v>
      </c>
      <c r="J109" s="98">
        <v>3600</v>
      </c>
      <c r="K109" s="99">
        <f t="shared" si="22"/>
        <v>211.76470588235293</v>
      </c>
      <c r="L109" s="100">
        <v>17</v>
      </c>
      <c r="M109" s="98">
        <f>F109/V109*60</f>
        <v>3105.4843669912798</v>
      </c>
      <c r="N109" s="99">
        <f>M109/L109</f>
        <v>182.67555099948706</v>
      </c>
      <c r="O109" s="101">
        <f>L109-I109</f>
        <v>0</v>
      </c>
      <c r="P109" s="102">
        <f>N109-K109</f>
        <v>-29.08915488286587</v>
      </c>
      <c r="Q109" s="103">
        <f>N109/K109</f>
        <v>0.86263454638646675</v>
      </c>
      <c r="R109" s="273"/>
      <c r="S109" s="1">
        <v>0.74616898148148147</v>
      </c>
      <c r="T109" s="2">
        <v>0.76875000000000004</v>
      </c>
      <c r="U109" s="104">
        <v>7.2166666666666224</v>
      </c>
      <c r="V109" s="105">
        <v>32.516666666666737</v>
      </c>
      <c r="W109" s="106"/>
      <c r="X109" s="113"/>
      <c r="Y109" s="265"/>
      <c r="Z109" s="266"/>
      <c r="AA109" s="111">
        <f>M109-J109</f>
        <v>-494.51563300872022</v>
      </c>
      <c r="AB109" s="103">
        <f>M109/J109</f>
        <v>0.86263454638646664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1914</v>
      </c>
      <c r="G110" s="95">
        <f t="shared" si="35"/>
        <v>57132.9</v>
      </c>
      <c r="H110" s="96"/>
      <c r="I110" s="97">
        <v>17</v>
      </c>
      <c r="J110" s="98">
        <v>3600</v>
      </c>
      <c r="K110" s="99">
        <f t="shared" si="22"/>
        <v>211.76470588235293</v>
      </c>
      <c r="L110" s="100">
        <v>17</v>
      </c>
      <c r="M110" s="98">
        <f>F110/V110*60</f>
        <v>3110.7900677200801</v>
      </c>
      <c r="N110" s="99">
        <f>M110/L110</f>
        <v>182.98765104235764</v>
      </c>
      <c r="O110" s="101">
        <f>L110-I110</f>
        <v>0</v>
      </c>
      <c r="P110" s="102">
        <f>N110-K110</f>
        <v>-28.777054839995287</v>
      </c>
      <c r="Q110" s="103">
        <f>N110/K110</f>
        <v>0.86410835214446668</v>
      </c>
      <c r="R110" s="273"/>
      <c r="S110" s="1">
        <v>0.77228009259259256</v>
      </c>
      <c r="T110" s="2">
        <v>0.79791666666666672</v>
      </c>
      <c r="U110" s="104">
        <v>5.083333333333222</v>
      </c>
      <c r="V110" s="105">
        <v>36.916666666666785</v>
      </c>
      <c r="W110" s="106">
        <v>0.79791666666666672</v>
      </c>
      <c r="X110" s="107">
        <v>0</v>
      </c>
      <c r="Y110" s="265"/>
      <c r="Z110" s="266"/>
      <c r="AA110" s="111">
        <f>M110-J110</f>
        <v>-489.20993227991994</v>
      </c>
      <c r="AB110" s="103">
        <f>M110/J110</f>
        <v>0.86410835214446668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M123" si="36">AVERAGE(I107:I122)</f>
        <v>12.75</v>
      </c>
      <c r="J123" s="138">
        <f t="shared" si="36"/>
        <v>3600</v>
      </c>
      <c r="K123" s="139">
        <f t="shared" ref="K123" si="37">J123/I123</f>
        <v>282.35294117647061</v>
      </c>
      <c r="L123" s="137">
        <f t="shared" si="36"/>
        <v>12.75</v>
      </c>
      <c r="M123" s="138">
        <f t="shared" si="36"/>
        <v>3125.4294241381444</v>
      </c>
      <c r="N123" s="139">
        <f>M123/L123</f>
        <v>245.13171954024662</v>
      </c>
      <c r="O123" s="140">
        <f>L123-I123</f>
        <v>0</v>
      </c>
      <c r="P123" s="141">
        <f>N123-K123</f>
        <v>-37.221221636223987</v>
      </c>
      <c r="Q123" s="142">
        <f>N123/K123</f>
        <v>0.86817484003837342</v>
      </c>
      <c r="R123" s="274"/>
      <c r="S123" s="143">
        <f>S107</f>
        <v>0.70833333333333337</v>
      </c>
      <c r="T123" s="144">
        <f>INDEX(T107:T122,COUNTA(T107:T122))</f>
        <v>0.79791666666666672</v>
      </c>
      <c r="U123" s="145"/>
      <c r="V123" s="156"/>
      <c r="W123" s="135"/>
      <c r="X123" s="139"/>
      <c r="Y123" s="261"/>
      <c r="Z123" s="262"/>
      <c r="AA123" s="157">
        <f>M123-J123</f>
        <v>-474.57057586185556</v>
      </c>
      <c r="AB123" s="142">
        <f>M123/J123</f>
        <v>0.86817484003837342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1163</v>
      </c>
      <c r="G124" s="159">
        <f t="shared" ref="G124:G127" si="38">E124*F124</f>
        <v>32075.539999999997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2628.2485875706225</v>
      </c>
      <c r="N124" s="163">
        <f>M124/L124</f>
        <v>657.06214689265562</v>
      </c>
      <c r="O124" s="165">
        <f>L124-I124</f>
        <v>0</v>
      </c>
      <c r="P124" s="166">
        <f>N124-K124</f>
        <v>-92.937853107344381</v>
      </c>
      <c r="Q124" s="152">
        <f>N124/K124</f>
        <v>0.87608286252354084</v>
      </c>
      <c r="R124" s="272">
        <f>Q140</f>
        <v>0.87991514682317373</v>
      </c>
      <c r="S124" s="167">
        <v>0.70864583333333331</v>
      </c>
      <c r="T124" s="168">
        <v>0.7270833333333333</v>
      </c>
      <c r="U124" s="169"/>
      <c r="V124" s="170">
        <v>26.549999999999994</v>
      </c>
      <c r="W124" s="173"/>
      <c r="X124" s="151"/>
      <c r="Y124" s="275"/>
      <c r="Z124" s="276"/>
      <c r="AA124" s="109">
        <f>M124-J124</f>
        <v>-371.75141242937752</v>
      </c>
      <c r="AB124" s="152">
        <f>M124/J124</f>
        <v>0.87608286252354084</v>
      </c>
      <c r="AC124" s="277">
        <f>AB140</f>
        <v>0.87991514682317384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869</v>
      </c>
      <c r="G125" s="95">
        <f t="shared" si="38"/>
        <v>20986.35</v>
      </c>
      <c r="H125" s="96"/>
      <c r="I125" s="97">
        <v>4</v>
      </c>
      <c r="J125" s="98">
        <v>3000</v>
      </c>
      <c r="K125" s="99">
        <f t="shared" ref="K125:K127" si="39">J125/I125</f>
        <v>750</v>
      </c>
      <c r="L125" s="100">
        <v>4</v>
      </c>
      <c r="M125" s="98">
        <f>F125/V125*60</f>
        <v>2622.2967309304322</v>
      </c>
      <c r="N125" s="99">
        <f>M125/L125</f>
        <v>655.57418273260805</v>
      </c>
      <c r="O125" s="101">
        <f>L125-I125</f>
        <v>0</v>
      </c>
      <c r="P125" s="102">
        <f>N125-K125</f>
        <v>-94.425817267391949</v>
      </c>
      <c r="Q125" s="103">
        <f>N125/K125</f>
        <v>0.87409891031014408</v>
      </c>
      <c r="R125" s="273"/>
      <c r="S125" s="1">
        <v>0.73133101851851856</v>
      </c>
      <c r="T125" s="2">
        <v>0.74513888888888891</v>
      </c>
      <c r="U125" s="104">
        <v>6.1166666666667702</v>
      </c>
      <c r="V125" s="105">
        <v>19.883333333333297</v>
      </c>
      <c r="W125" s="106"/>
      <c r="X125" s="107"/>
      <c r="Y125" s="265"/>
      <c r="Z125" s="266"/>
      <c r="AA125" s="111">
        <f>M125-J125</f>
        <v>-377.7032690695678</v>
      </c>
      <c r="AB125" s="103">
        <f>M125/J125</f>
        <v>0.87409891031014408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3925</v>
      </c>
      <c r="G126" s="95">
        <f t="shared" si="38"/>
        <v>65547.5</v>
      </c>
      <c r="H126" s="96"/>
      <c r="I126" s="97">
        <v>3</v>
      </c>
      <c r="J126" s="98">
        <v>3300</v>
      </c>
      <c r="K126" s="99">
        <f t="shared" si="39"/>
        <v>1100</v>
      </c>
      <c r="L126" s="100">
        <v>3</v>
      </c>
      <c r="M126" s="98">
        <f>F126/V126*60</f>
        <v>2907.407407407406</v>
      </c>
      <c r="N126" s="99">
        <f>M126/L126</f>
        <v>969.13580246913534</v>
      </c>
      <c r="O126" s="101">
        <f>L126-I126</f>
        <v>0</v>
      </c>
      <c r="P126" s="102">
        <f>N126-K126</f>
        <v>-130.86419753086466</v>
      </c>
      <c r="Q126" s="103">
        <f>N126/K126</f>
        <v>0.88103254769921391</v>
      </c>
      <c r="R126" s="273"/>
      <c r="S126" s="1">
        <v>0.74791666666666667</v>
      </c>
      <c r="T126" s="2">
        <v>0.8041666666666667</v>
      </c>
      <c r="U126" s="104">
        <v>3.9999999999999858</v>
      </c>
      <c r="V126" s="105">
        <v>81.000000000000028</v>
      </c>
      <c r="W126" s="106"/>
      <c r="X126" s="107"/>
      <c r="Y126" s="265"/>
      <c r="Z126" s="266"/>
      <c r="AA126" s="111">
        <f>M126-J126</f>
        <v>-392.59259259259397</v>
      </c>
      <c r="AB126" s="103">
        <f>M126/J126</f>
        <v>0.88103254769921391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5430</v>
      </c>
      <c r="G127" s="95">
        <f t="shared" si="38"/>
        <v>97142.7</v>
      </c>
      <c r="H127" s="96"/>
      <c r="I127" s="97">
        <v>4</v>
      </c>
      <c r="J127" s="98">
        <v>3300</v>
      </c>
      <c r="K127" s="99">
        <f t="shared" si="39"/>
        <v>825</v>
      </c>
      <c r="L127" s="100">
        <v>4</v>
      </c>
      <c r="M127" s="98">
        <f>F127/V127*60</f>
        <v>2928.9781240635298</v>
      </c>
      <c r="N127" s="99">
        <f>M127/L127</f>
        <v>732.24453101588244</v>
      </c>
      <c r="O127" s="101">
        <f>L127-I127</f>
        <v>0</v>
      </c>
      <c r="P127" s="102">
        <f>N127-K127</f>
        <v>-92.755468984117556</v>
      </c>
      <c r="Q127" s="103">
        <f>N127/K127</f>
        <v>0.88756912850409997</v>
      </c>
      <c r="R127" s="273"/>
      <c r="S127" s="1">
        <v>0.81041666666666667</v>
      </c>
      <c r="T127" s="2">
        <v>0.88766203703703705</v>
      </c>
      <c r="U127" s="104">
        <v>8.999999999999968</v>
      </c>
      <c r="V127" s="105">
        <v>111.23333333333335</v>
      </c>
      <c r="W127" s="106"/>
      <c r="X127" s="107"/>
      <c r="Y127" s="265"/>
      <c r="Z127" s="266"/>
      <c r="AA127" s="111">
        <f>M127-J127</f>
        <v>-371.02187593647022</v>
      </c>
      <c r="AB127" s="103">
        <f>M127/J127</f>
        <v>0.88756912850409997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M140" si="40">AVERAGE(I124:I139)</f>
        <v>3.75</v>
      </c>
      <c r="J140" s="138">
        <f t="shared" si="40"/>
        <v>3150</v>
      </c>
      <c r="K140" s="139">
        <f t="shared" ref="K140" si="41">J140/I140</f>
        <v>840</v>
      </c>
      <c r="L140" s="137">
        <f t="shared" si="40"/>
        <v>3.75</v>
      </c>
      <c r="M140" s="138">
        <f t="shared" si="40"/>
        <v>2771.7327124929975</v>
      </c>
      <c r="N140" s="139">
        <f>M140/L140</f>
        <v>739.12872333146595</v>
      </c>
      <c r="O140" s="140">
        <f>L140-I140</f>
        <v>0</v>
      </c>
      <c r="P140" s="141">
        <f>N140-K140</f>
        <v>-100.87127666853405</v>
      </c>
      <c r="Q140" s="142">
        <f>N140/K140</f>
        <v>0.87991514682317373</v>
      </c>
      <c r="R140" s="274"/>
      <c r="S140" s="143">
        <f>S124</f>
        <v>0.70864583333333331</v>
      </c>
      <c r="T140" s="144">
        <f>INDEX(T124:T139,COUNTA(T124:T139))</f>
        <v>0.88766203703703705</v>
      </c>
      <c r="U140" s="145"/>
      <c r="V140" s="156"/>
      <c r="W140" s="89"/>
      <c r="X140" s="91"/>
      <c r="Y140" s="261"/>
      <c r="Z140" s="262"/>
      <c r="AA140" s="157">
        <f>M140-J140</f>
        <v>-378.26728750700249</v>
      </c>
      <c r="AB140" s="142">
        <f>M140/J140</f>
        <v>0.87991514682317384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1786</v>
      </c>
      <c r="G141" s="159">
        <f t="shared" ref="G141:G143" si="42">E141*F141</f>
        <v>39792.080000000002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2919.8910081743884</v>
      </c>
      <c r="N141" s="163">
        <f>M141/L141</f>
        <v>583.97820163487768</v>
      </c>
      <c r="O141" s="165">
        <f>L141-I141</f>
        <v>0</v>
      </c>
      <c r="P141" s="166">
        <f>N141-K141</f>
        <v>-76.021798365122322</v>
      </c>
      <c r="Q141" s="152">
        <f>N141/K141</f>
        <v>0.88481545702254194</v>
      </c>
      <c r="R141" s="272">
        <f>Q157</f>
        <v>0.88548392712185575</v>
      </c>
      <c r="S141" s="167">
        <v>0.70854166666666663</v>
      </c>
      <c r="T141" s="168">
        <v>0.73402777777777772</v>
      </c>
      <c r="U141" s="169"/>
      <c r="V141" s="170">
        <v>36.699999999999982</v>
      </c>
      <c r="W141" s="173"/>
      <c r="X141" s="151"/>
      <c r="Y141" s="275"/>
      <c r="Z141" s="276"/>
      <c r="AA141" s="109">
        <f>M141-J141</f>
        <v>-380.10899182561161</v>
      </c>
      <c r="AB141" s="152">
        <f>M141/J141</f>
        <v>0.88481545702254194</v>
      </c>
      <c r="AC141" s="277">
        <f>AB157</f>
        <v>0.88548392712185575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1378</v>
      </c>
      <c r="G142" s="95">
        <f t="shared" si="42"/>
        <v>25052.04</v>
      </c>
      <c r="H142" s="96"/>
      <c r="I142" s="97">
        <v>4</v>
      </c>
      <c r="J142" s="98">
        <v>3300</v>
      </c>
      <c r="K142" s="99">
        <f t="shared" ref="K142:K180" si="43">J142/I142</f>
        <v>825</v>
      </c>
      <c r="L142" s="100">
        <v>4</v>
      </c>
      <c r="M142" s="98">
        <f>F142/V142*60</f>
        <v>2919.8351971748198</v>
      </c>
      <c r="N142" s="99">
        <f>M142/L142</f>
        <v>729.95879929370494</v>
      </c>
      <c r="O142" s="101">
        <f>L142-I142</f>
        <v>0</v>
      </c>
      <c r="P142" s="102">
        <f>N142-K142</f>
        <v>-95.041200706295058</v>
      </c>
      <c r="Q142" s="103">
        <f>N142/K142</f>
        <v>0.88479854459843021</v>
      </c>
      <c r="R142" s="273"/>
      <c r="S142" s="1">
        <v>0.73750000000000004</v>
      </c>
      <c r="T142" s="2">
        <v>0.75716435185185182</v>
      </c>
      <c r="U142" s="104">
        <v>5.0000000000001421</v>
      </c>
      <c r="V142" s="105">
        <v>28.316666666666563</v>
      </c>
      <c r="W142" s="106"/>
      <c r="X142" s="107"/>
      <c r="Y142" s="265"/>
      <c r="Z142" s="266"/>
      <c r="AA142" s="111">
        <f>M142-J142</f>
        <v>-380.16480282518023</v>
      </c>
      <c r="AB142" s="103">
        <f>M142/J142</f>
        <v>0.88479854459843021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8183</v>
      </c>
      <c r="G143" s="95">
        <f t="shared" si="42"/>
        <v>136328.78</v>
      </c>
      <c r="H143" s="96"/>
      <c r="I143" s="97">
        <v>4</v>
      </c>
      <c r="J143" s="98">
        <v>3300</v>
      </c>
      <c r="K143" s="99">
        <f t="shared" si="43"/>
        <v>825</v>
      </c>
      <c r="L143" s="100">
        <v>4</v>
      </c>
      <c r="M143" s="98">
        <f>F143/V143*60</f>
        <v>2926.5646731571633</v>
      </c>
      <c r="N143" s="99">
        <f>M143/L143</f>
        <v>731.64116828929082</v>
      </c>
      <c r="O143" s="101">
        <f>L143-I143</f>
        <v>0</v>
      </c>
      <c r="P143" s="102">
        <f>N143-K143</f>
        <v>-93.358831710709183</v>
      </c>
      <c r="Q143" s="103">
        <f>N143/K143</f>
        <v>0.88683777974459488</v>
      </c>
      <c r="R143" s="273"/>
      <c r="S143" s="1">
        <v>0.76196759259259261</v>
      </c>
      <c r="T143" s="2">
        <v>0.87847222222222221</v>
      </c>
      <c r="U143" s="104">
        <v>6.9166666666667354</v>
      </c>
      <c r="V143" s="105">
        <v>167.76666666666662</v>
      </c>
      <c r="W143" s="106"/>
      <c r="X143" s="107"/>
      <c r="Y143" s="265"/>
      <c r="Z143" s="266"/>
      <c r="AA143" s="111">
        <f>M143-J143</f>
        <v>-373.43532684283673</v>
      </c>
      <c r="AB143" s="103">
        <f>M143/J143</f>
        <v>0.88683777974459488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M157" si="44">AVERAGE(I141:I156)</f>
        <v>4.333333333333333</v>
      </c>
      <c r="J157" s="138">
        <f t="shared" si="44"/>
        <v>3300</v>
      </c>
      <c r="K157" s="139">
        <f t="shared" ref="K157" si="45">J157/I157</f>
        <v>761.53846153846155</v>
      </c>
      <c r="L157" s="137">
        <f t="shared" si="44"/>
        <v>4.333333333333333</v>
      </c>
      <c r="M157" s="138">
        <f t="shared" si="44"/>
        <v>2922.0969595021238</v>
      </c>
      <c r="N157" s="139">
        <f>M157/L157</f>
        <v>674.33006757741327</v>
      </c>
      <c r="O157" s="140">
        <f>L157-I157</f>
        <v>0</v>
      </c>
      <c r="P157" s="141">
        <f>N157-K157</f>
        <v>-87.208393961048273</v>
      </c>
      <c r="Q157" s="142">
        <f>N157/K157</f>
        <v>0.88548392712185575</v>
      </c>
      <c r="R157" s="274"/>
      <c r="S157" s="143">
        <f>S141</f>
        <v>0.70854166666666663</v>
      </c>
      <c r="T157" s="144">
        <f>INDEX(T141:T156,COUNTA(T141:T156))</f>
        <v>0.87847222222222221</v>
      </c>
      <c r="U157" s="145"/>
      <c r="V157" s="156"/>
      <c r="W157" s="89"/>
      <c r="X157" s="91"/>
      <c r="Y157" s="261"/>
      <c r="Z157" s="262"/>
      <c r="AA157" s="157">
        <f>M157-J157</f>
        <v>-377.90304049787619</v>
      </c>
      <c r="AB157" s="142">
        <f>M157/J157</f>
        <v>0.88548392712185575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2289</v>
      </c>
      <c r="G158" s="159">
        <f t="shared" ref="G158:G161" si="46">E158*F158</f>
        <v>41614.019999999997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2661.6279069767406</v>
      </c>
      <c r="N158" s="163">
        <f>M158/L158</f>
        <v>665.40697674418516</v>
      </c>
      <c r="O158" s="165">
        <f>L158-I158</f>
        <v>0</v>
      </c>
      <c r="P158" s="166">
        <f>N158-K158</f>
        <v>-84.593023255814842</v>
      </c>
      <c r="Q158" s="152">
        <f>N158/K158</f>
        <v>0.88720930232558026</v>
      </c>
      <c r="R158" s="272">
        <f>Q174</f>
        <v>0.87923939403198303</v>
      </c>
      <c r="S158" s="167">
        <v>0.70861111111111108</v>
      </c>
      <c r="T158" s="168">
        <v>0.74444444444444446</v>
      </c>
      <c r="U158" s="169"/>
      <c r="V158" s="170">
        <v>51.600000000000072</v>
      </c>
      <c r="W158" s="173"/>
      <c r="X158" s="151"/>
      <c r="Y158" s="275"/>
      <c r="Z158" s="276"/>
      <c r="AA158" s="109">
        <f>M158-J158</f>
        <v>-338.37209302325937</v>
      </c>
      <c r="AB158" s="152">
        <f>M158/J158</f>
        <v>0.88720930232558026</v>
      </c>
      <c r="AC158" s="277">
        <f>AB174</f>
        <v>0.87923939403198303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1506</v>
      </c>
      <c r="G159" s="95">
        <f t="shared" si="46"/>
        <v>21129.18</v>
      </c>
      <c r="H159" s="96">
        <v>2</v>
      </c>
      <c r="I159" s="97">
        <v>3</v>
      </c>
      <c r="J159" s="98">
        <v>3000</v>
      </c>
      <c r="K159" s="99">
        <f t="shared" si="43"/>
        <v>1000</v>
      </c>
      <c r="L159" s="100">
        <v>3</v>
      </c>
      <c r="M159" s="98">
        <f>F159/V159*60</f>
        <v>2660.2551521099131</v>
      </c>
      <c r="N159" s="99">
        <f>M159/L159</f>
        <v>886.75171736997106</v>
      </c>
      <c r="O159" s="101">
        <f>L159-I159</f>
        <v>0</v>
      </c>
      <c r="P159" s="102">
        <f>N159-K159</f>
        <v>-113.24828263002894</v>
      </c>
      <c r="Q159" s="103">
        <f>N159/K159</f>
        <v>0.88675171736997105</v>
      </c>
      <c r="R159" s="273"/>
      <c r="S159" s="1">
        <v>0.75766203703703705</v>
      </c>
      <c r="T159" s="2">
        <v>0.78125</v>
      </c>
      <c r="U159" s="104">
        <v>19.033333333333324</v>
      </c>
      <c r="V159" s="105">
        <v>33.966666666666647</v>
      </c>
      <c r="W159" s="106"/>
      <c r="X159" s="107"/>
      <c r="Y159" s="265"/>
      <c r="Z159" s="266"/>
      <c r="AA159" s="111">
        <f>M159-J159</f>
        <v>-339.74484789008693</v>
      </c>
      <c r="AB159" s="103">
        <f>M159/J159</f>
        <v>0.88675171736997105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5370</v>
      </c>
      <c r="G160" s="95">
        <f t="shared" si="46"/>
        <v>76683.599999999991</v>
      </c>
      <c r="H160" s="96">
        <v>2</v>
      </c>
      <c r="I160" s="97">
        <v>3</v>
      </c>
      <c r="J160" s="98">
        <v>3600</v>
      </c>
      <c r="K160" s="99">
        <f t="shared" si="43"/>
        <v>1200</v>
      </c>
      <c r="L160" s="100">
        <v>3</v>
      </c>
      <c r="M160" s="98">
        <f>F160/V160*60</f>
        <v>3095.5964771817453</v>
      </c>
      <c r="N160" s="99">
        <f>M160/L160</f>
        <v>1031.865492393915</v>
      </c>
      <c r="O160" s="101">
        <f>L160-I160</f>
        <v>0</v>
      </c>
      <c r="P160" s="102">
        <f>N160-K160</f>
        <v>-168.13450760608498</v>
      </c>
      <c r="Q160" s="103">
        <f>N160/K160</f>
        <v>0.85988791032826251</v>
      </c>
      <c r="R160" s="273"/>
      <c r="S160" s="1">
        <v>0.79097222222222219</v>
      </c>
      <c r="T160" s="2">
        <v>0.86325231481481479</v>
      </c>
      <c r="U160" s="104">
        <v>13.99999999999995</v>
      </c>
      <c r="V160" s="105">
        <v>104.08333333333334</v>
      </c>
      <c r="W160" s="106">
        <v>0.86325231481481479</v>
      </c>
      <c r="X160" s="107">
        <v>0.92013888888888873</v>
      </c>
      <c r="Y160" s="265"/>
      <c r="Z160" s="266"/>
      <c r="AA160" s="111">
        <f>M160-J160</f>
        <v>-504.40352281825471</v>
      </c>
      <c r="AB160" s="103">
        <f>M160/J160</f>
        <v>0.85988791032826262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6880</v>
      </c>
      <c r="G161" s="95">
        <f t="shared" si="46"/>
        <v>96526.399999999994</v>
      </c>
      <c r="H161" s="96"/>
      <c r="I161" s="97">
        <v>3</v>
      </c>
      <c r="J161" s="98">
        <v>3000</v>
      </c>
      <c r="K161" s="99">
        <f t="shared" si="43"/>
        <v>1000</v>
      </c>
      <c r="L161" s="100">
        <v>3</v>
      </c>
      <c r="M161" s="98">
        <f>F161/V161*60</f>
        <v>2660.9368285345881</v>
      </c>
      <c r="N161" s="99">
        <f>M161/L161</f>
        <v>886.97894284486267</v>
      </c>
      <c r="O161" s="101">
        <f>L161-I161</f>
        <v>0</v>
      </c>
      <c r="P161" s="102">
        <f>N161-K161</f>
        <v>-113.02105715513733</v>
      </c>
      <c r="Q161" s="103">
        <f>N161/K161</f>
        <v>0.88697894284486267</v>
      </c>
      <c r="R161" s="273"/>
      <c r="S161" s="1">
        <v>0.92013888888888873</v>
      </c>
      <c r="T161" s="2">
        <v>1.0278703703703704</v>
      </c>
      <c r="U161" s="104">
        <v>81.916666666666472</v>
      </c>
      <c r="V161" s="105">
        <v>155.13333333333367</v>
      </c>
      <c r="W161" s="106"/>
      <c r="X161" s="107"/>
      <c r="Y161" s="265"/>
      <c r="Z161" s="266"/>
      <c r="AA161" s="111">
        <f>M161-J161</f>
        <v>-339.06317146541187</v>
      </c>
      <c r="AB161" s="103">
        <f>M161/J161</f>
        <v>0.88697894284486267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M174" si="47">AVERAGE(I158:I173)</f>
        <v>3.25</v>
      </c>
      <c r="J174" s="138">
        <f t="shared" si="47"/>
        <v>3150</v>
      </c>
      <c r="K174" s="139">
        <f t="shared" ref="K174" si="48">J174/I174</f>
        <v>969.23076923076928</v>
      </c>
      <c r="L174" s="137">
        <f t="shared" si="47"/>
        <v>3.25</v>
      </c>
      <c r="M174" s="138">
        <f t="shared" si="47"/>
        <v>2769.6040912007466</v>
      </c>
      <c r="N174" s="139">
        <f t="shared" ref="N174:N180" si="49">M174/L174</f>
        <v>852.18587421561438</v>
      </c>
      <c r="O174" s="140">
        <f t="shared" ref="O174:O180" si="50">L174-I174</f>
        <v>0</v>
      </c>
      <c r="P174" s="141">
        <f t="shared" ref="P174:P180" si="51">N174-K174</f>
        <v>-117.04489501515491</v>
      </c>
      <c r="Q174" s="142">
        <f t="shared" ref="Q174:Q180" si="52">N174/K174</f>
        <v>0.87923939403198303</v>
      </c>
      <c r="R174" s="274"/>
      <c r="S174" s="143">
        <f>S158</f>
        <v>0.70861111111111108</v>
      </c>
      <c r="T174" s="144">
        <f>INDEX(T158:T173,COUNTA(T158:T173))</f>
        <v>1.0278703703703704</v>
      </c>
      <c r="U174" s="145"/>
      <c r="V174" s="156"/>
      <c r="W174" s="89"/>
      <c r="X174" s="91"/>
      <c r="Y174" s="261"/>
      <c r="Z174" s="262"/>
      <c r="AA174" s="157">
        <f t="shared" ref="AA174:AA180" si="53">M174-J174</f>
        <v>-380.39590879925345</v>
      </c>
      <c r="AB174" s="142">
        <f t="shared" ref="AB174:AB180" si="54">M174/J174</f>
        <v>0.87923939403198303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1040</v>
      </c>
      <c r="G175" s="159">
        <f t="shared" ref="G175:G180" si="55">E175*F175</f>
        <v>18907.2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56">F175/V175*60</f>
        <v>3091.6597853014023</v>
      </c>
      <c r="N175" s="163">
        <f t="shared" si="49"/>
        <v>1030.553261767134</v>
      </c>
      <c r="O175" s="165">
        <f t="shared" si="50"/>
        <v>0</v>
      </c>
      <c r="P175" s="166">
        <f t="shared" si="51"/>
        <v>-169.44673823286598</v>
      </c>
      <c r="Q175" s="152">
        <f t="shared" si="52"/>
        <v>0.85879438480594505</v>
      </c>
      <c r="R175" s="272">
        <f>Q191</f>
        <v>0.86422162865996188</v>
      </c>
      <c r="S175" s="167">
        <v>0.70833333333333337</v>
      </c>
      <c r="T175" s="168">
        <v>0.72234953703703708</v>
      </c>
      <c r="U175" s="169"/>
      <c r="V175" s="170">
        <v>20.183333333333344</v>
      </c>
      <c r="W175" s="168"/>
      <c r="X175" s="171"/>
      <c r="Y175" s="275"/>
      <c r="Z175" s="276"/>
      <c r="AA175" s="174">
        <f t="shared" si="53"/>
        <v>-508.34021469859772</v>
      </c>
      <c r="AB175" s="152">
        <f t="shared" si="54"/>
        <v>0.85879438480594505</v>
      </c>
      <c r="AC175" s="277">
        <f>AB191</f>
        <v>0.86422162865996199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1988</v>
      </c>
      <c r="G176" s="95">
        <f t="shared" si="55"/>
        <v>36141.839999999997</v>
      </c>
      <c r="H176" s="96"/>
      <c r="I176" s="97">
        <v>3</v>
      </c>
      <c r="J176" s="98">
        <v>3600</v>
      </c>
      <c r="K176" s="99">
        <f t="shared" si="43"/>
        <v>1200</v>
      </c>
      <c r="L176" s="100">
        <v>3</v>
      </c>
      <c r="M176" s="98">
        <f t="shared" si="56"/>
        <v>3087.4892148403778</v>
      </c>
      <c r="N176" s="99">
        <f t="shared" si="49"/>
        <v>1029.1630716134594</v>
      </c>
      <c r="O176" s="101">
        <f t="shared" si="50"/>
        <v>0</v>
      </c>
      <c r="P176" s="102">
        <f t="shared" si="51"/>
        <v>-170.83692838654065</v>
      </c>
      <c r="Q176" s="103">
        <f t="shared" si="52"/>
        <v>0.85763589301121612</v>
      </c>
      <c r="R176" s="273"/>
      <c r="S176" s="1">
        <v>0.73358796296296291</v>
      </c>
      <c r="T176" s="2">
        <v>0.76041666666666663</v>
      </c>
      <c r="U176" s="104">
        <v>16.183333333333199</v>
      </c>
      <c r="V176" s="105">
        <v>38.633333333333354</v>
      </c>
      <c r="W176" s="106"/>
      <c r="X176" s="113"/>
      <c r="Y176" s="265"/>
      <c r="Z176" s="266"/>
      <c r="AA176" s="175">
        <f t="shared" si="53"/>
        <v>-512.51078515962217</v>
      </c>
      <c r="AB176" s="103">
        <f t="shared" si="54"/>
        <v>0.85763589301121601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2821</v>
      </c>
      <c r="G177" s="95">
        <f t="shared" si="55"/>
        <v>70017.22</v>
      </c>
      <c r="H177" s="96"/>
      <c r="I177" s="97">
        <v>4</v>
      </c>
      <c r="J177" s="98">
        <v>3300</v>
      </c>
      <c r="K177" s="99">
        <f t="shared" si="43"/>
        <v>825</v>
      </c>
      <c r="L177" s="100">
        <v>4</v>
      </c>
      <c r="M177" s="98">
        <f t="shared" si="56"/>
        <v>2878.5714285714325</v>
      </c>
      <c r="N177" s="99">
        <f t="shared" si="49"/>
        <v>719.64285714285813</v>
      </c>
      <c r="O177" s="101">
        <f t="shared" si="50"/>
        <v>0</v>
      </c>
      <c r="P177" s="102">
        <f t="shared" si="51"/>
        <v>-105.35714285714187</v>
      </c>
      <c r="Q177" s="103">
        <f t="shared" si="52"/>
        <v>0.87229437229437345</v>
      </c>
      <c r="R177" s="273"/>
      <c r="S177" s="1">
        <v>0.77236111111111116</v>
      </c>
      <c r="T177" s="2">
        <v>0.81319444444444444</v>
      </c>
      <c r="U177" s="104">
        <v>17.200000000000131</v>
      </c>
      <c r="V177" s="105">
        <v>58.799999999999919</v>
      </c>
      <c r="W177" s="106"/>
      <c r="X177" s="113"/>
      <c r="Y177" s="265"/>
      <c r="Z177" s="266"/>
      <c r="AA177" s="175">
        <f t="shared" si="53"/>
        <v>-421.42857142856747</v>
      </c>
      <c r="AB177" s="103">
        <f t="shared" si="54"/>
        <v>0.87229437229437345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2406</v>
      </c>
      <c r="G178" s="95">
        <f t="shared" si="55"/>
        <v>60222.18</v>
      </c>
      <c r="H178" s="96"/>
      <c r="I178" s="97">
        <v>4</v>
      </c>
      <c r="J178" s="98">
        <v>3300</v>
      </c>
      <c r="K178" s="99">
        <f t="shared" si="43"/>
        <v>825</v>
      </c>
      <c r="L178" s="100">
        <v>4</v>
      </c>
      <c r="M178" s="98">
        <f t="shared" si="56"/>
        <v>2903.6540395574903</v>
      </c>
      <c r="N178" s="99">
        <f t="shared" si="49"/>
        <v>725.91350988937256</v>
      </c>
      <c r="O178" s="101">
        <f t="shared" si="50"/>
        <v>0</v>
      </c>
      <c r="P178" s="102">
        <f t="shared" si="51"/>
        <v>-99.086490110627437</v>
      </c>
      <c r="Q178" s="103">
        <f t="shared" si="52"/>
        <v>0.87989516350226982</v>
      </c>
      <c r="R178" s="273"/>
      <c r="S178" s="1">
        <v>0.82658564814814817</v>
      </c>
      <c r="T178" s="2">
        <v>0.86111111111111116</v>
      </c>
      <c r="U178" s="104">
        <v>19.283333333333363</v>
      </c>
      <c r="V178" s="105">
        <v>49.716666666666711</v>
      </c>
      <c r="W178" s="106">
        <v>0.86111111111111116</v>
      </c>
      <c r="X178" s="107">
        <v>0.91885416666666664</v>
      </c>
      <c r="Y178" s="265"/>
      <c r="Z178" s="266"/>
      <c r="AA178" s="175">
        <f t="shared" si="53"/>
        <v>-396.34596044250975</v>
      </c>
      <c r="AB178" s="103">
        <f t="shared" si="54"/>
        <v>0.87989516350226982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2775</v>
      </c>
      <c r="G179" s="95">
        <f t="shared" si="55"/>
        <v>50449.5</v>
      </c>
      <c r="H179" s="113"/>
      <c r="I179" s="97">
        <v>3</v>
      </c>
      <c r="J179" s="98">
        <v>3600</v>
      </c>
      <c r="K179" s="99">
        <f t="shared" si="43"/>
        <v>1200</v>
      </c>
      <c r="L179" s="114">
        <v>3</v>
      </c>
      <c r="M179" s="98">
        <f t="shared" si="56"/>
        <v>3091.9220055710243</v>
      </c>
      <c r="N179" s="99">
        <f t="shared" si="49"/>
        <v>1030.6406685236748</v>
      </c>
      <c r="O179" s="101">
        <f t="shared" si="50"/>
        <v>0</v>
      </c>
      <c r="P179" s="102">
        <f t="shared" si="51"/>
        <v>-169.35933147632522</v>
      </c>
      <c r="Q179" s="103">
        <f t="shared" si="52"/>
        <v>0.85886722376972902</v>
      </c>
      <c r="R179" s="273"/>
      <c r="S179" s="1">
        <v>0.91885416666666664</v>
      </c>
      <c r="T179" s="2">
        <v>0.95625000000000004</v>
      </c>
      <c r="U179" s="104">
        <v>83.149999999999892</v>
      </c>
      <c r="V179" s="105">
        <v>53.850000000000108</v>
      </c>
      <c r="W179" s="106"/>
      <c r="X179" s="107"/>
      <c r="Y179" s="265"/>
      <c r="Z179" s="266"/>
      <c r="AA179" s="175">
        <f t="shared" si="53"/>
        <v>-508.07799442897567</v>
      </c>
      <c r="AB179" s="103">
        <f t="shared" si="54"/>
        <v>0.85886722376972902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4723</v>
      </c>
      <c r="G180" s="115">
        <f t="shared" si="55"/>
        <v>67444.44</v>
      </c>
      <c r="H180" s="116"/>
      <c r="I180" s="97">
        <v>3</v>
      </c>
      <c r="J180" s="98">
        <v>3600</v>
      </c>
      <c r="K180" s="99">
        <f t="shared" si="43"/>
        <v>1200</v>
      </c>
      <c r="L180" s="100">
        <v>3</v>
      </c>
      <c r="M180" s="98">
        <f t="shared" si="56"/>
        <v>3095.3577280174741</v>
      </c>
      <c r="N180" s="99">
        <f t="shared" si="49"/>
        <v>1031.785909339158</v>
      </c>
      <c r="O180" s="101">
        <f t="shared" si="50"/>
        <v>0</v>
      </c>
      <c r="P180" s="102">
        <f t="shared" si="51"/>
        <v>-168.21409066084198</v>
      </c>
      <c r="Q180" s="103">
        <f t="shared" si="52"/>
        <v>0.85982159111596501</v>
      </c>
      <c r="R180" s="273"/>
      <c r="S180" s="1">
        <v>0.96975694444444449</v>
      </c>
      <c r="T180" s="2">
        <v>1.0333333333333334</v>
      </c>
      <c r="U180" s="104">
        <v>19.450000000000003</v>
      </c>
      <c r="V180" s="105">
        <v>91.550000000000082</v>
      </c>
      <c r="W180" s="106"/>
      <c r="X180" s="4"/>
      <c r="Y180" s="265"/>
      <c r="Z180" s="266"/>
      <c r="AA180" s="175">
        <f t="shared" si="53"/>
        <v>-504.64227198252593</v>
      </c>
      <c r="AB180" s="103">
        <f t="shared" si="54"/>
        <v>0.85982159111596501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M191" si="57">AVERAGE(I175:I190)</f>
        <v>3.3333333333333335</v>
      </c>
      <c r="J191" s="138">
        <f t="shared" si="57"/>
        <v>3500</v>
      </c>
      <c r="K191" s="139">
        <f t="shared" ref="K191" si="58">J191/I191</f>
        <v>1050</v>
      </c>
      <c r="L191" s="137">
        <f t="shared" si="57"/>
        <v>3.3333333333333335</v>
      </c>
      <c r="M191" s="138">
        <f t="shared" si="57"/>
        <v>3024.7757003098668</v>
      </c>
      <c r="N191" s="139">
        <f>M191/L191</f>
        <v>907.43271009295995</v>
      </c>
      <c r="O191" s="140">
        <f>L191-I191</f>
        <v>0</v>
      </c>
      <c r="P191" s="141">
        <f>N191-K191</f>
        <v>-142.56728990704005</v>
      </c>
      <c r="Q191" s="142">
        <f>N191/K191</f>
        <v>0.86422162865996188</v>
      </c>
      <c r="R191" s="274"/>
      <c r="S191" s="143">
        <f>S175</f>
        <v>0.70833333333333337</v>
      </c>
      <c r="T191" s="144">
        <f>INDEX(T175:T190,COUNTA(T175:T190))</f>
        <v>1.0333333333333334</v>
      </c>
      <c r="U191" s="145"/>
      <c r="V191" s="156"/>
      <c r="W191" s="135"/>
      <c r="X191" s="139"/>
      <c r="Y191" s="261"/>
      <c r="Z191" s="262"/>
      <c r="AA191" s="177">
        <f>M191-J191</f>
        <v>-475.22429969013319</v>
      </c>
      <c r="AB191" s="142">
        <f>M191/J191</f>
        <v>0.86422162865996199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280" priority="1" operator="greaterThan">
      <formula>0</formula>
    </cfRule>
  </conditionalFormatting>
  <conditionalFormatting sqref="P5:P191 AA5:AA191">
    <cfRule type="cellIs" dxfId="279" priority="4" operator="lessThan">
      <formula>0</formula>
    </cfRule>
  </conditionalFormatting>
  <conditionalFormatting sqref="Q5:Q191 AB5:AB191">
    <cfRule type="cellIs" dxfId="278" priority="2" operator="greaterThan">
      <formula>1</formula>
    </cfRule>
    <cfRule type="cellIs" dxfId="277" priority="3" operator="lessThan">
      <formula>0.8</formula>
    </cfRule>
  </conditionalFormatting>
  <conditionalFormatting sqref="AC5:AC23 R5:R191 AC107:AC112">
    <cfRule type="cellIs" dxfId="276" priority="5" operator="lessThan">
      <formula>0.8</formula>
    </cfRule>
  </conditionalFormatting>
  <conditionalFormatting sqref="AC29:AC37">
    <cfRule type="cellIs" dxfId="275" priority="14" operator="lessThan">
      <formula>0.8</formula>
    </cfRule>
  </conditionalFormatting>
  <conditionalFormatting sqref="AC39:AC44">
    <cfRule type="cellIs" dxfId="274" priority="13" operator="lessThan">
      <formula>0.8</formula>
    </cfRule>
  </conditionalFormatting>
  <conditionalFormatting sqref="AC56">
    <cfRule type="cellIs" dxfId="273" priority="12" operator="lessThan">
      <formula>0.8</formula>
    </cfRule>
  </conditionalFormatting>
  <conditionalFormatting sqref="AC73">
    <cfRule type="cellIs" dxfId="272" priority="7" operator="lessThan">
      <formula>0.8</formula>
    </cfRule>
  </conditionalFormatting>
  <conditionalFormatting sqref="AC90:AC95">
    <cfRule type="cellIs" dxfId="271" priority="6" operator="lessThan">
      <formula>0.8</formula>
    </cfRule>
  </conditionalFormatting>
  <conditionalFormatting sqref="AC124">
    <cfRule type="cellIs" dxfId="270" priority="11" operator="lessThan">
      <formula>0.8</formula>
    </cfRule>
  </conditionalFormatting>
  <conditionalFormatting sqref="AC141">
    <cfRule type="cellIs" dxfId="269" priority="10" operator="lessThan">
      <formula>0.8</formula>
    </cfRule>
  </conditionalFormatting>
  <conditionalFormatting sqref="AC158">
    <cfRule type="cellIs" dxfId="268" priority="9" operator="lessThan">
      <formula>0.8</formula>
    </cfRule>
  </conditionalFormatting>
  <conditionalFormatting sqref="AC175:AC180">
    <cfRule type="cellIs" dxfId="267" priority="8" operator="lessThan">
      <formula>0.8</formula>
    </cfRule>
  </conditionalFormatting>
  <dataValidations count="1">
    <dataValidation type="list" allowBlank="1" showInputMessage="1" showErrorMessage="1" sqref="Y5:Z191" xr:uid="{7722993E-EAD9-44DB-ADDE-C0B841DF1E82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4F29-30ED-4558-AE89-55DFD9668BCA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I38" sqref="I38"/>
      <selection pane="bottomLeft" activeCell="I38" sqref="I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84016</v>
      </c>
      <c r="E1" s="77" t="s">
        <v>3</v>
      </c>
      <c r="F1" s="78">
        <f>SUM(G5:G157)</f>
        <v>3892607.0200000005</v>
      </c>
      <c r="G1" s="79" t="s">
        <v>73</v>
      </c>
      <c r="H1" s="80">
        <f>L21+L38+L55+L72+L89+L106+L123+L140+L157</f>
        <v>169.21666666666667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45941</v>
      </c>
      <c r="B2" s="326"/>
      <c r="C2" s="82" t="s">
        <v>34</v>
      </c>
      <c r="D2" s="83">
        <f>AVERAGE(N21,N38,N55,N72,N89,N106,N123,N140,N157)</f>
        <v>151.61661645360596</v>
      </c>
      <c r="E2" s="83" t="s">
        <v>80</v>
      </c>
      <c r="F2" s="84">
        <f>F1/D1</f>
        <v>46.331734669586751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3201</v>
      </c>
      <c r="G5" s="159">
        <f t="shared" ref="G5:G6" si="0">E5*F5</f>
        <v>63059.7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1073.5606484069313</v>
      </c>
      <c r="N5" s="163">
        <f>M5/L5</f>
        <v>82.581588338994706</v>
      </c>
      <c r="O5" s="179">
        <f>L5-I5</f>
        <v>0</v>
      </c>
      <c r="P5" s="180">
        <f>N5-K5</f>
        <v>-9.7261039686976005</v>
      </c>
      <c r="Q5" s="132">
        <f>N5/K5</f>
        <v>0.89463387367244263</v>
      </c>
      <c r="R5" s="273">
        <f>Q21</f>
        <v>0.888349429228807</v>
      </c>
      <c r="S5" s="167">
        <v>0.25006944444444446</v>
      </c>
      <c r="T5" s="168">
        <v>0.37430555555555556</v>
      </c>
      <c r="U5" s="169"/>
      <c r="V5" s="170">
        <v>178.89999999999998</v>
      </c>
      <c r="W5" s="87"/>
      <c r="X5" s="88"/>
      <c r="Y5" s="275"/>
      <c r="Z5" s="276"/>
      <c r="AA5" s="109">
        <f>M5-J5</f>
        <v>-126.43935159306875</v>
      </c>
      <c r="AB5" s="110">
        <f>M5/J5</f>
        <v>0.89463387367244274</v>
      </c>
      <c r="AC5" s="292">
        <f>AB21</f>
        <v>0.88834942922880711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1859</v>
      </c>
      <c r="G6" s="95">
        <f t="shared" si="0"/>
        <v>55714.229999999996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2302.1671826625357</v>
      </c>
      <c r="N6" s="99">
        <f>M6/L6</f>
        <v>115.10835913312678</v>
      </c>
      <c r="O6" s="101">
        <f>L6-I6</f>
        <v>0</v>
      </c>
      <c r="P6" s="102">
        <f>N6-K6</f>
        <v>-14.891640866873217</v>
      </c>
      <c r="Q6" s="103">
        <f>N6/K6</f>
        <v>0.88544891640866752</v>
      </c>
      <c r="R6" s="273"/>
      <c r="S6" s="1">
        <v>0.43611111111111106</v>
      </c>
      <c r="T6" s="2">
        <v>0.46975694444444444</v>
      </c>
      <c r="U6" s="104">
        <v>4.9999999999999023</v>
      </c>
      <c r="V6" s="105">
        <v>48.45000000000006</v>
      </c>
      <c r="W6" s="2"/>
      <c r="X6" s="4"/>
      <c r="Y6" s="265"/>
      <c r="Z6" s="266"/>
      <c r="AA6" s="111">
        <f>M6-J6</f>
        <v>-297.83281733746435</v>
      </c>
      <c r="AB6" s="112">
        <f>M6/J6</f>
        <v>0.88544891640866752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M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si="2"/>
        <v>16.5</v>
      </c>
      <c r="M21" s="138">
        <f t="shared" si="2"/>
        <v>1687.8639155347335</v>
      </c>
      <c r="N21" s="139">
        <f t="shared" ref="N21:N26" si="4">M21/L21</f>
        <v>102.29478275968081</v>
      </c>
      <c r="O21" s="140">
        <f t="shared" ref="O21:O26" si="5">L21-I21</f>
        <v>0</v>
      </c>
      <c r="P21" s="141">
        <f t="shared" ref="P21:P26" si="6">N21-K21</f>
        <v>-12.856732391834342</v>
      </c>
      <c r="Q21" s="142">
        <f t="shared" ref="Q21:Q26" si="7">N21/K21</f>
        <v>0.888349429228807</v>
      </c>
      <c r="R21" s="274"/>
      <c r="S21" s="143">
        <f>S5</f>
        <v>0.25006944444444446</v>
      </c>
      <c r="T21" s="144">
        <f>INDEX(T5:T20,COUNTA(T5:T20))</f>
        <v>0.46975694444444444</v>
      </c>
      <c r="U21" s="145"/>
      <c r="V21" s="145"/>
      <c r="W21" s="146"/>
      <c r="X21" s="147"/>
      <c r="Y21" s="261"/>
      <c r="Z21" s="262"/>
      <c r="AA21" s="148">
        <f t="shared" ref="AA21:AA26" si="8">M21-J21</f>
        <v>-212.13608446526655</v>
      </c>
      <c r="AB21" s="149">
        <f t="shared" ref="AB21:AB26" si="9">M21/J21</f>
        <v>0.88834942922880711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3861</v>
      </c>
      <c r="G22" s="159">
        <f t="shared" ref="G22:G26" si="10">E22*F22</f>
        <v>219188.97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1771.7782026768648</v>
      </c>
      <c r="N22" s="163">
        <f t="shared" si="4"/>
        <v>68.145315487571722</v>
      </c>
      <c r="O22" s="165">
        <f t="shared" si="5"/>
        <v>0</v>
      </c>
      <c r="P22" s="166">
        <f t="shared" si="6"/>
        <v>-8.7777614355051981</v>
      </c>
      <c r="Q22" s="152">
        <f t="shared" si="7"/>
        <v>0.88588910133843246</v>
      </c>
      <c r="R22" s="272">
        <f>Q38</f>
        <v>0.88282049804250251</v>
      </c>
      <c r="S22" s="167">
        <v>0.33350694444444445</v>
      </c>
      <c r="T22" s="168">
        <v>0.42430555555555555</v>
      </c>
      <c r="U22" s="169"/>
      <c r="V22" s="170">
        <v>130.74999999999997</v>
      </c>
      <c r="W22" s="181"/>
      <c r="X22" s="163"/>
      <c r="Y22" s="275"/>
      <c r="Z22" s="276"/>
      <c r="AA22" s="109">
        <f t="shared" si="8"/>
        <v>-228.22179732313521</v>
      </c>
      <c r="AB22" s="152">
        <f t="shared" si="9"/>
        <v>0.88588910133843235</v>
      </c>
      <c r="AC22" s="352">
        <f>AB38</f>
        <v>0.88282049804250251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1318</v>
      </c>
      <c r="G23" s="95">
        <f t="shared" si="10"/>
        <v>68351.48</v>
      </c>
      <c r="H23" s="96"/>
      <c r="I23" s="97">
        <v>26</v>
      </c>
      <c r="J23" s="98">
        <v>2000</v>
      </c>
      <c r="K23" s="99">
        <f t="shared" ref="K23:K59" si="11">J23/I23</f>
        <v>76.92307692307692</v>
      </c>
      <c r="L23" s="100">
        <v>26</v>
      </c>
      <c r="M23" s="98">
        <f>F23/V23*60</f>
        <v>1752.1418020679471</v>
      </c>
      <c r="N23" s="99">
        <f t="shared" si="4"/>
        <v>67.390069310305662</v>
      </c>
      <c r="O23" s="101">
        <f t="shared" si="5"/>
        <v>0</v>
      </c>
      <c r="P23" s="102">
        <f t="shared" si="6"/>
        <v>-9.5330076127712573</v>
      </c>
      <c r="Q23" s="103">
        <f t="shared" si="7"/>
        <v>0.87607090103397367</v>
      </c>
      <c r="R23" s="273"/>
      <c r="S23" s="1">
        <v>0.42777777777777776</v>
      </c>
      <c r="T23" s="2">
        <v>0.45912037037037035</v>
      </c>
      <c r="U23" s="104">
        <v>4.9999999999999822</v>
      </c>
      <c r="V23" s="105">
        <v>45.133333333333326</v>
      </c>
      <c r="W23" s="106"/>
      <c r="X23" s="107"/>
      <c r="Y23" s="265"/>
      <c r="Z23" s="266"/>
      <c r="AA23" s="111">
        <f t="shared" si="8"/>
        <v>-247.85819793205292</v>
      </c>
      <c r="AB23" s="103">
        <f t="shared" si="9"/>
        <v>0.87607090103397356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771</v>
      </c>
      <c r="G24" s="95">
        <f t="shared" si="10"/>
        <v>44178.299999999996</v>
      </c>
      <c r="H24" s="96"/>
      <c r="I24" s="97">
        <v>26</v>
      </c>
      <c r="J24" s="98">
        <v>2000</v>
      </c>
      <c r="K24" s="99">
        <f t="shared" si="11"/>
        <v>76.92307692307692</v>
      </c>
      <c r="L24" s="100">
        <v>26</v>
      </c>
      <c r="M24" s="98">
        <f>F24/V24*60</f>
        <v>1754.4879898862152</v>
      </c>
      <c r="N24" s="99">
        <f t="shared" si="4"/>
        <v>67.480307303315968</v>
      </c>
      <c r="O24" s="101">
        <f t="shared" si="5"/>
        <v>0</v>
      </c>
      <c r="P24" s="102">
        <f t="shared" si="6"/>
        <v>-9.4427696197609521</v>
      </c>
      <c r="Q24" s="103">
        <f t="shared" si="7"/>
        <v>0.87724399494310756</v>
      </c>
      <c r="R24" s="273"/>
      <c r="S24" s="1">
        <v>0.46249999999999997</v>
      </c>
      <c r="T24" s="2">
        <v>0.4808101851851852</v>
      </c>
      <c r="U24" s="104">
        <v>4.8666666666666547</v>
      </c>
      <c r="V24" s="105">
        <v>26.366666666666738</v>
      </c>
      <c r="W24" s="106">
        <v>0.4808101851851852</v>
      </c>
      <c r="X24" s="107">
        <v>0.52013888888888882</v>
      </c>
      <c r="Y24" s="265"/>
      <c r="Z24" s="266"/>
      <c r="AA24" s="111">
        <f t="shared" si="8"/>
        <v>-245.51201011378475</v>
      </c>
      <c r="AB24" s="103">
        <f t="shared" si="9"/>
        <v>0.87724399494310767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1576</v>
      </c>
      <c r="G25" s="95">
        <f t="shared" si="10"/>
        <v>121887.84000000001</v>
      </c>
      <c r="H25" s="96"/>
      <c r="I25" s="97">
        <v>25</v>
      </c>
      <c r="J25" s="98">
        <v>2000</v>
      </c>
      <c r="K25" s="99">
        <f t="shared" si="11"/>
        <v>80</v>
      </c>
      <c r="L25" s="100">
        <v>25</v>
      </c>
      <c r="M25" s="98">
        <f>F25/V25*60</f>
        <v>1769.6818465377387</v>
      </c>
      <c r="N25" s="99">
        <f t="shared" si="4"/>
        <v>70.787273861509547</v>
      </c>
      <c r="O25" s="101">
        <f t="shared" si="5"/>
        <v>0</v>
      </c>
      <c r="P25" s="102">
        <f t="shared" si="6"/>
        <v>-9.2127261384904529</v>
      </c>
      <c r="Q25" s="103">
        <f t="shared" si="7"/>
        <v>0.88484092326886932</v>
      </c>
      <c r="R25" s="273"/>
      <c r="S25" s="1">
        <v>0.52013888888888882</v>
      </c>
      <c r="T25" s="2">
        <v>0.55724537037037036</v>
      </c>
      <c r="U25" s="104">
        <v>56.633333333333205</v>
      </c>
      <c r="V25" s="105">
        <v>53.433333333333422</v>
      </c>
      <c r="W25" s="106"/>
      <c r="X25" s="107"/>
      <c r="Y25" s="265"/>
      <c r="Z25" s="266"/>
      <c r="AA25" s="111">
        <f t="shared" si="8"/>
        <v>-230.31815346226131</v>
      </c>
      <c r="AB25" s="103">
        <f t="shared" si="9"/>
        <v>0.88484092326886932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3178</v>
      </c>
      <c r="G26" s="95">
        <f t="shared" si="10"/>
        <v>189154.56</v>
      </c>
      <c r="H26" s="113"/>
      <c r="I26" s="97">
        <v>25</v>
      </c>
      <c r="J26" s="98">
        <v>2000</v>
      </c>
      <c r="K26" s="99">
        <f t="shared" si="11"/>
        <v>80</v>
      </c>
      <c r="L26" s="114">
        <v>25</v>
      </c>
      <c r="M26" s="98">
        <f>F26/V26*60</f>
        <v>1780.115139256259</v>
      </c>
      <c r="N26" s="99">
        <f t="shared" si="4"/>
        <v>71.204605570250365</v>
      </c>
      <c r="O26" s="101">
        <f t="shared" si="5"/>
        <v>0</v>
      </c>
      <c r="P26" s="102">
        <f t="shared" si="6"/>
        <v>-8.7953944297496349</v>
      </c>
      <c r="Q26" s="103">
        <f t="shared" si="7"/>
        <v>0.89005756962812954</v>
      </c>
      <c r="R26" s="273"/>
      <c r="S26" s="1">
        <v>0.56249999999999989</v>
      </c>
      <c r="T26" s="2">
        <v>0.63688657407407412</v>
      </c>
      <c r="U26" s="104">
        <v>7.5666666666665172</v>
      </c>
      <c r="V26" s="105">
        <v>107.11666666666689</v>
      </c>
      <c r="W26" s="106"/>
      <c r="X26" s="107"/>
      <c r="Y26" s="265"/>
      <c r="Z26" s="266"/>
      <c r="AA26" s="111">
        <f t="shared" si="8"/>
        <v>-219.884860743741</v>
      </c>
      <c r="AB26" s="103">
        <f t="shared" si="9"/>
        <v>0.89005756962812954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M38" si="12">AVERAGE(I22:I37)</f>
        <v>25.6</v>
      </c>
      <c r="J38" s="138">
        <f t="shared" si="12"/>
        <v>2000</v>
      </c>
      <c r="K38" s="139">
        <f t="shared" ref="K38" si="13">J38/I38</f>
        <v>78.125</v>
      </c>
      <c r="L38" s="137">
        <f t="shared" si="12"/>
        <v>25.6</v>
      </c>
      <c r="M38" s="138">
        <f t="shared" si="12"/>
        <v>1765.6409960850051</v>
      </c>
      <c r="N38" s="139">
        <f t="shared" ref="N38:N44" si="14">M38/L38</f>
        <v>68.970351409570512</v>
      </c>
      <c r="O38" s="140">
        <f t="shared" ref="O38:O44" si="15">L38-I38</f>
        <v>0</v>
      </c>
      <c r="P38" s="141">
        <f t="shared" ref="P38:P44" si="16">N38-K38</f>
        <v>-9.1546485904294883</v>
      </c>
      <c r="Q38" s="142">
        <f t="shared" ref="Q38:Q44" si="17">N38/K38</f>
        <v>0.88282049804250251</v>
      </c>
      <c r="R38" s="274"/>
      <c r="S38" s="143">
        <f>S22</f>
        <v>0.33350694444444445</v>
      </c>
      <c r="T38" s="144">
        <f>INDEX(T22:T37,COUNTA(T22:T37))</f>
        <v>0.63688657407407412</v>
      </c>
      <c r="U38" s="145"/>
      <c r="V38" s="156"/>
      <c r="W38" s="135"/>
      <c r="X38" s="139"/>
      <c r="Y38" s="261"/>
      <c r="Z38" s="262"/>
      <c r="AA38" s="157">
        <f t="shared" ref="AA38:AA44" si="18">M38-J38</f>
        <v>-234.3590039149949</v>
      </c>
      <c r="AB38" s="142">
        <f t="shared" ref="AB38:AB44" si="19">M38/J38</f>
        <v>0.88282049804250251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1449</v>
      </c>
      <c r="G39" s="159">
        <f t="shared" ref="G39:G44" si="20">E39*F39</f>
        <v>71754.48000000001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1">F39/V39*60</f>
        <v>1762.2972972972971</v>
      </c>
      <c r="N39" s="163">
        <f t="shared" si="14"/>
        <v>73.429054054054049</v>
      </c>
      <c r="O39" s="165">
        <f t="shared" si="15"/>
        <v>0</v>
      </c>
      <c r="P39" s="166">
        <f t="shared" si="16"/>
        <v>-9.9042792792792795</v>
      </c>
      <c r="Q39" s="152">
        <f t="shared" si="17"/>
        <v>0.88114864864864861</v>
      </c>
      <c r="R39" s="272">
        <f>Q55</f>
        <v>0.87804921795438617</v>
      </c>
      <c r="S39" s="167">
        <v>0.33333333333333331</v>
      </c>
      <c r="T39" s="168">
        <v>0.36759259259259258</v>
      </c>
      <c r="U39" s="169"/>
      <c r="V39" s="170">
        <v>49.333333333333343</v>
      </c>
      <c r="W39" s="87"/>
      <c r="X39" s="88"/>
      <c r="Y39" s="275"/>
      <c r="Z39" s="276"/>
      <c r="AA39" s="109">
        <f t="shared" si="18"/>
        <v>-237.70270270270294</v>
      </c>
      <c r="AB39" s="152">
        <f t="shared" si="19"/>
        <v>0.8811486486486485</v>
      </c>
      <c r="AC39" s="352">
        <f>AB55</f>
        <v>0.87804921795438617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475</v>
      </c>
      <c r="G40" s="95">
        <f t="shared" si="20"/>
        <v>31274</v>
      </c>
      <c r="H40" s="96"/>
      <c r="I40" s="100">
        <v>21</v>
      </c>
      <c r="J40" s="98">
        <v>2000</v>
      </c>
      <c r="K40" s="99">
        <f t="shared" si="11"/>
        <v>95.238095238095241</v>
      </c>
      <c r="L40" s="100">
        <v>21</v>
      </c>
      <c r="M40" s="98">
        <f t="shared" si="21"/>
        <v>1759.2592592592534</v>
      </c>
      <c r="N40" s="99">
        <f t="shared" si="14"/>
        <v>83.77425044091683</v>
      </c>
      <c r="O40" s="101">
        <f t="shared" si="15"/>
        <v>0</v>
      </c>
      <c r="P40" s="102">
        <f t="shared" si="16"/>
        <v>-11.46384479717841</v>
      </c>
      <c r="Q40" s="103">
        <f t="shared" si="17"/>
        <v>0.87962962962962665</v>
      </c>
      <c r="R40" s="273"/>
      <c r="S40" s="1">
        <v>0.37152777777777773</v>
      </c>
      <c r="T40" s="2">
        <v>0.38277777777777777</v>
      </c>
      <c r="U40" s="104">
        <v>5.6666666666666199</v>
      </c>
      <c r="V40" s="105">
        <v>16.200000000000053</v>
      </c>
      <c r="W40" s="106"/>
      <c r="X40" s="107"/>
      <c r="Y40" s="265"/>
      <c r="Z40" s="266"/>
      <c r="AA40" s="111">
        <f t="shared" si="18"/>
        <v>-240.74074074074656</v>
      </c>
      <c r="AB40" s="103">
        <f t="shared" si="19"/>
        <v>0.87962962962962676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2153</v>
      </c>
      <c r="G41" s="95">
        <f t="shared" si="20"/>
        <v>121493.79</v>
      </c>
      <c r="H41" s="96"/>
      <c r="I41" s="100">
        <v>22</v>
      </c>
      <c r="J41" s="98">
        <v>2000</v>
      </c>
      <c r="K41" s="99">
        <f t="shared" si="11"/>
        <v>90.909090909090907</v>
      </c>
      <c r="L41" s="100">
        <v>22</v>
      </c>
      <c r="M41" s="98">
        <f t="shared" si="21"/>
        <v>1763.549488054605</v>
      </c>
      <c r="N41" s="99">
        <f t="shared" si="14"/>
        <v>80.161340366118409</v>
      </c>
      <c r="O41" s="101">
        <f t="shared" si="15"/>
        <v>0</v>
      </c>
      <c r="P41" s="102">
        <f t="shared" si="16"/>
        <v>-10.747750542972497</v>
      </c>
      <c r="Q41" s="103">
        <f t="shared" si="17"/>
        <v>0.88177474402730249</v>
      </c>
      <c r="R41" s="273"/>
      <c r="S41" s="1">
        <v>0.38680555555555551</v>
      </c>
      <c r="T41" s="2">
        <v>0.43767361111111114</v>
      </c>
      <c r="U41" s="104">
        <v>5.7999999999999474</v>
      </c>
      <c r="V41" s="105">
        <v>73.250000000000099</v>
      </c>
      <c r="W41" s="106"/>
      <c r="X41" s="107"/>
      <c r="Y41" s="265"/>
      <c r="Z41" s="266"/>
      <c r="AA41" s="111">
        <f t="shared" si="18"/>
        <v>-236.45051194539496</v>
      </c>
      <c r="AB41" s="103">
        <f t="shared" si="19"/>
        <v>0.88177474402730249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1086</v>
      </c>
      <c r="G42" s="95">
        <f t="shared" si="20"/>
        <v>62227.799999999996</v>
      </c>
      <c r="H42" s="96"/>
      <c r="I42" s="100">
        <v>20</v>
      </c>
      <c r="J42" s="98">
        <v>2000</v>
      </c>
      <c r="K42" s="99">
        <f t="shared" si="11"/>
        <v>100</v>
      </c>
      <c r="L42" s="100">
        <v>20</v>
      </c>
      <c r="M42" s="98">
        <f t="shared" si="21"/>
        <v>1757.9136690647413</v>
      </c>
      <c r="N42" s="99">
        <f t="shared" si="14"/>
        <v>87.895683453237069</v>
      </c>
      <c r="O42" s="101">
        <f t="shared" si="15"/>
        <v>0</v>
      </c>
      <c r="P42" s="102">
        <f t="shared" si="16"/>
        <v>-12.104316546762931</v>
      </c>
      <c r="Q42" s="103">
        <f t="shared" si="17"/>
        <v>0.87895683453237072</v>
      </c>
      <c r="R42" s="273"/>
      <c r="S42" s="1">
        <v>0.44305555555555548</v>
      </c>
      <c r="T42" s="2">
        <v>0.46879629629629632</v>
      </c>
      <c r="U42" s="104">
        <v>7.7499999999998526</v>
      </c>
      <c r="V42" s="105">
        <v>37.066666666666812</v>
      </c>
      <c r="W42" s="106"/>
      <c r="X42" s="107"/>
      <c r="Y42" s="265"/>
      <c r="Z42" s="266"/>
      <c r="AA42" s="111">
        <f t="shared" si="18"/>
        <v>-242.08633093525873</v>
      </c>
      <c r="AB42" s="103">
        <f t="shared" si="19"/>
        <v>0.87895683453237061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1458</v>
      </c>
      <c r="G43" s="95">
        <f t="shared" si="20"/>
        <v>69065.459999999992</v>
      </c>
      <c r="H43" s="113"/>
      <c r="I43" s="114">
        <v>21</v>
      </c>
      <c r="J43" s="98">
        <v>2000</v>
      </c>
      <c r="K43" s="99">
        <f t="shared" si="11"/>
        <v>95.238095238095241</v>
      </c>
      <c r="L43" s="114">
        <v>21</v>
      </c>
      <c r="M43" s="98">
        <f t="shared" si="21"/>
        <v>1759.570901776736</v>
      </c>
      <c r="N43" s="99">
        <f t="shared" si="14"/>
        <v>83.78909056079695</v>
      </c>
      <c r="O43" s="101">
        <f t="shared" si="15"/>
        <v>0</v>
      </c>
      <c r="P43" s="102">
        <f t="shared" si="16"/>
        <v>-11.449004677298291</v>
      </c>
      <c r="Q43" s="103">
        <f t="shared" si="17"/>
        <v>0.8797854508883679</v>
      </c>
      <c r="R43" s="273"/>
      <c r="S43" s="1">
        <v>0.47380787037037037</v>
      </c>
      <c r="T43" s="2">
        <v>0.5083333333333333</v>
      </c>
      <c r="U43" s="104">
        <v>7.2166666666666224</v>
      </c>
      <c r="V43" s="105">
        <v>49.716666666666633</v>
      </c>
      <c r="W43" s="106">
        <v>0.5083333333333333</v>
      </c>
      <c r="X43" s="107">
        <v>0.54791666666666672</v>
      </c>
      <c r="Y43" s="265"/>
      <c r="Z43" s="266"/>
      <c r="AA43" s="111">
        <f t="shared" si="18"/>
        <v>-240.42909822326396</v>
      </c>
      <c r="AB43" s="103">
        <f t="shared" si="19"/>
        <v>0.87978545088836801</v>
      </c>
      <c r="AC43" s="294"/>
    </row>
    <row r="44" spans="1:29" ht="15.75" customHeight="1">
      <c r="A44" s="282"/>
      <c r="B44" s="153" t="s">
        <v>164</v>
      </c>
      <c r="C44" s="263" t="s">
        <v>238</v>
      </c>
      <c r="D44" s="264"/>
      <c r="E44" s="93">
        <v>59.36</v>
      </c>
      <c r="F44" s="104">
        <v>2312</v>
      </c>
      <c r="G44" s="115">
        <f t="shared" si="20"/>
        <v>137240.32000000001</v>
      </c>
      <c r="H44" s="116"/>
      <c r="I44" s="100">
        <v>20</v>
      </c>
      <c r="J44" s="98">
        <v>2000</v>
      </c>
      <c r="K44" s="99">
        <f t="shared" si="11"/>
        <v>100</v>
      </c>
      <c r="L44" s="100">
        <v>20</v>
      </c>
      <c r="M44" s="98">
        <f t="shared" si="21"/>
        <v>1734.0000000000027</v>
      </c>
      <c r="N44" s="99">
        <f t="shared" si="14"/>
        <v>86.700000000000131</v>
      </c>
      <c r="O44" s="101">
        <f t="shared" si="15"/>
        <v>0</v>
      </c>
      <c r="P44" s="102">
        <f t="shared" si="16"/>
        <v>-13.299999999999869</v>
      </c>
      <c r="Q44" s="103">
        <f t="shared" si="17"/>
        <v>0.86700000000000133</v>
      </c>
      <c r="R44" s="273"/>
      <c r="S44" s="1">
        <v>0.54791666666666672</v>
      </c>
      <c r="T44" s="2">
        <v>0.60347222222222219</v>
      </c>
      <c r="U44" s="104">
        <v>57.000000000000114</v>
      </c>
      <c r="V44" s="105">
        <v>79.999999999999872</v>
      </c>
      <c r="W44" s="106"/>
      <c r="X44" s="107"/>
      <c r="Y44" s="265"/>
      <c r="Z44" s="266"/>
      <c r="AA44" s="111">
        <f t="shared" si="18"/>
        <v>-265.99999999999727</v>
      </c>
      <c r="AB44" s="103">
        <f t="shared" si="19"/>
        <v>0.86700000000000133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M55" si="22">AVERAGE(I39:I54)</f>
        <v>21.333333333333332</v>
      </c>
      <c r="J55" s="138">
        <f t="shared" si="22"/>
        <v>2000</v>
      </c>
      <c r="K55" s="139">
        <f t="shared" ref="K55" si="23">J55/I55</f>
        <v>93.75</v>
      </c>
      <c r="L55" s="137">
        <f t="shared" si="22"/>
        <v>21.333333333333332</v>
      </c>
      <c r="M55" s="138">
        <f t="shared" si="22"/>
        <v>1756.0984359087724</v>
      </c>
      <c r="N55" s="139">
        <f>M55/L55</f>
        <v>82.317114183223708</v>
      </c>
      <c r="O55" s="140">
        <f>L55-I55</f>
        <v>0</v>
      </c>
      <c r="P55" s="141">
        <f>N55-K55</f>
        <v>-11.432885816776292</v>
      </c>
      <c r="Q55" s="142">
        <f>N55/K55</f>
        <v>0.87804921795438617</v>
      </c>
      <c r="R55" s="274"/>
      <c r="S55" s="143">
        <f>S39</f>
        <v>0.33333333333333331</v>
      </c>
      <c r="T55" s="144">
        <f>INDEX(T39:T54,COUNTA(T39:T54))</f>
        <v>0.60347222222222219</v>
      </c>
      <c r="U55" s="145"/>
      <c r="V55" s="156"/>
      <c r="W55" s="188"/>
      <c r="X55" s="189"/>
      <c r="Y55" s="261"/>
      <c r="Z55" s="262"/>
      <c r="AA55" s="157">
        <f>M55-J55</f>
        <v>-243.90156409122756</v>
      </c>
      <c r="AB55" s="142">
        <f>M55/J55</f>
        <v>0.87804921795438617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1565</v>
      </c>
      <c r="G56" s="159">
        <f t="shared" ref="G56:G59" si="24">E56*F56</f>
        <v>92867.1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1761.7260787992489</v>
      </c>
      <c r="N56" s="163">
        <f>M56/L56</f>
        <v>73.405253283302031</v>
      </c>
      <c r="O56" s="165">
        <f>L56-I56</f>
        <v>0</v>
      </c>
      <c r="P56" s="166">
        <f>N56-K56</f>
        <v>-9.9280800500312978</v>
      </c>
      <c r="Q56" s="152">
        <f>N56/K56</f>
        <v>0.8808630393996244</v>
      </c>
      <c r="R56" s="272">
        <f>Q72</f>
        <v>0.88193536268609329</v>
      </c>
      <c r="S56" s="167">
        <v>0.33333333333333331</v>
      </c>
      <c r="T56" s="168">
        <v>0.37034722222222222</v>
      </c>
      <c r="U56" s="169"/>
      <c r="V56" s="170">
        <v>53.300000000000018</v>
      </c>
      <c r="W56" s="168"/>
      <c r="X56" s="171"/>
      <c r="Y56" s="275"/>
      <c r="Z56" s="276"/>
      <c r="AA56" s="109">
        <f>M56-J56</f>
        <v>-238.27392120075115</v>
      </c>
      <c r="AB56" s="152">
        <f>M56/J56</f>
        <v>0.8808630393996244</v>
      </c>
      <c r="AC56" s="277">
        <f>AB72</f>
        <v>0.8819353626860934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2543</v>
      </c>
      <c r="G57" s="95">
        <f t="shared" si="24"/>
        <v>149197.81</v>
      </c>
      <c r="H57" s="96"/>
      <c r="I57" s="97">
        <v>24</v>
      </c>
      <c r="J57" s="98">
        <v>2000</v>
      </c>
      <c r="K57" s="99">
        <f t="shared" si="11"/>
        <v>83.333333333333329</v>
      </c>
      <c r="L57" s="100">
        <v>24</v>
      </c>
      <c r="M57" s="98">
        <f>F57/V57*60</f>
        <v>1771.7824656473763</v>
      </c>
      <c r="N57" s="99">
        <f>M57/L57</f>
        <v>73.824269401974007</v>
      </c>
      <c r="O57" s="101">
        <f>L57-I57</f>
        <v>0</v>
      </c>
      <c r="P57" s="102">
        <f>N57-K57</f>
        <v>-9.5090639313593215</v>
      </c>
      <c r="Q57" s="103">
        <f>N57/K57</f>
        <v>0.88589123282368809</v>
      </c>
      <c r="R57" s="273"/>
      <c r="S57" s="1">
        <v>0.37499999999999994</v>
      </c>
      <c r="T57" s="2">
        <v>0.43480324074074073</v>
      </c>
      <c r="U57" s="104">
        <v>6.6999999999999282</v>
      </c>
      <c r="V57" s="105">
        <v>86.116666666666731</v>
      </c>
      <c r="W57" s="106"/>
      <c r="X57" s="107"/>
      <c r="Y57" s="265"/>
      <c r="Z57" s="266"/>
      <c r="AA57" s="111">
        <f>M57-J57</f>
        <v>-228.21753435262372</v>
      </c>
      <c r="AB57" s="103">
        <f>M57/J57</f>
        <v>0.88589123282368809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2390</v>
      </c>
      <c r="G58" s="95">
        <f t="shared" si="24"/>
        <v>171004.5</v>
      </c>
      <c r="H58" s="96"/>
      <c r="I58" s="97">
        <v>24</v>
      </c>
      <c r="J58" s="98">
        <v>2000</v>
      </c>
      <c r="K58" s="99">
        <f t="shared" si="11"/>
        <v>83.333333333333329</v>
      </c>
      <c r="L58" s="100">
        <v>24</v>
      </c>
      <c r="M58" s="98">
        <f>F58/V58*60</f>
        <v>1759.8690938842281</v>
      </c>
      <c r="N58" s="99">
        <f>M58/L58</f>
        <v>73.327878911842831</v>
      </c>
      <c r="O58" s="101">
        <f>L58-I58</f>
        <v>0</v>
      </c>
      <c r="P58" s="102">
        <f>N58-K58</f>
        <v>-10.005454421490498</v>
      </c>
      <c r="Q58" s="103">
        <f>N58/K58</f>
        <v>0.87993454694211404</v>
      </c>
      <c r="R58" s="273"/>
      <c r="S58" s="1">
        <v>0.43958333333333327</v>
      </c>
      <c r="T58" s="2">
        <v>0.49616898148148147</v>
      </c>
      <c r="U58" s="104">
        <v>6.8833333333332636</v>
      </c>
      <c r="V58" s="105">
        <v>81.48333333333342</v>
      </c>
      <c r="W58" s="106">
        <v>0.49616898148148147</v>
      </c>
      <c r="X58" s="107">
        <v>0.53749999999999998</v>
      </c>
      <c r="Y58" s="265"/>
      <c r="Z58" s="266"/>
      <c r="AA58" s="111">
        <f>M58-J58</f>
        <v>-240.13090611577195</v>
      </c>
      <c r="AB58" s="103">
        <f>M58/J58</f>
        <v>0.87993454694211404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2976</v>
      </c>
      <c r="G59" s="95">
        <f t="shared" si="24"/>
        <v>177191.04000000001</v>
      </c>
      <c r="H59" s="96"/>
      <c r="I59" s="97">
        <v>23</v>
      </c>
      <c r="J59" s="98">
        <v>2000</v>
      </c>
      <c r="K59" s="99">
        <f t="shared" si="11"/>
        <v>86.956521739130437</v>
      </c>
      <c r="L59" s="100">
        <v>23</v>
      </c>
      <c r="M59" s="98">
        <f>F59/V59*60</f>
        <v>1762.1052631578937</v>
      </c>
      <c r="N59" s="99">
        <f>M59/L59</f>
        <v>76.613272311212768</v>
      </c>
      <c r="O59" s="101">
        <f>L59-I59</f>
        <v>0</v>
      </c>
      <c r="P59" s="102">
        <f>N59-K59</f>
        <v>-10.343249427917669</v>
      </c>
      <c r="Q59" s="103">
        <f>N59/K59</f>
        <v>0.88105263157894675</v>
      </c>
      <c r="R59" s="273"/>
      <c r="S59" s="1">
        <v>0.53749999999999998</v>
      </c>
      <c r="T59" s="2">
        <v>0.60787037037037039</v>
      </c>
      <c r="U59" s="104">
        <v>59.516666666666644</v>
      </c>
      <c r="V59" s="105">
        <v>101.3333333333334</v>
      </c>
      <c r="W59" s="106"/>
      <c r="X59" s="107"/>
      <c r="Y59" s="265"/>
      <c r="Z59" s="266"/>
      <c r="AA59" s="111">
        <f>M59-J59</f>
        <v>-237.89473684210634</v>
      </c>
      <c r="AB59" s="103">
        <f>M59/J59</f>
        <v>0.88105263157894687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M72" si="25">AVERAGE(I56:I71)</f>
        <v>23.75</v>
      </c>
      <c r="J72" s="138">
        <f t="shared" si="25"/>
        <v>2000</v>
      </c>
      <c r="K72" s="139">
        <f t="shared" ref="K72" si="26">J72/I72</f>
        <v>84.21052631578948</v>
      </c>
      <c r="L72" s="137">
        <f t="shared" si="25"/>
        <v>23.75</v>
      </c>
      <c r="M72" s="138">
        <f t="shared" si="25"/>
        <v>1763.8707253721868</v>
      </c>
      <c r="N72" s="139">
        <f t="shared" ref="N72:N78" si="27">M72/L72</f>
        <v>74.268241068302601</v>
      </c>
      <c r="O72" s="140">
        <f t="shared" ref="O72:O78" si="28">L72-I72</f>
        <v>0</v>
      </c>
      <c r="P72" s="141">
        <f t="shared" ref="P72:P78" si="29">N72-K72</f>
        <v>-9.942285247486879</v>
      </c>
      <c r="Q72" s="142">
        <f t="shared" ref="Q72:Q78" si="30">N72/K72</f>
        <v>0.88193536268609329</v>
      </c>
      <c r="R72" s="274"/>
      <c r="S72" s="143">
        <f>S56</f>
        <v>0.33333333333333331</v>
      </c>
      <c r="T72" s="144">
        <f>INDEX(T56:T71,COUNTA(T56:T71))</f>
        <v>0.60787037037037039</v>
      </c>
      <c r="U72" s="145"/>
      <c r="V72" s="156"/>
      <c r="W72" s="135"/>
      <c r="X72" s="139"/>
      <c r="Y72" s="261"/>
      <c r="Z72" s="262"/>
      <c r="AA72" s="157">
        <f t="shared" ref="AA72:AA78" si="31">M72-J72</f>
        <v>-236.12927462781317</v>
      </c>
      <c r="AB72" s="142">
        <f t="shared" ref="AB72:AB78" si="32">M72/J72</f>
        <v>0.8819353626860934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5379</v>
      </c>
      <c r="G73" s="159">
        <f t="shared" ref="G73:G78" si="33">E73*F73</f>
        <v>204402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4">F73/V73*60</f>
        <v>3239.2773502843775</v>
      </c>
      <c r="N73" s="163">
        <f t="shared" si="27"/>
        <v>154.25130239449416</v>
      </c>
      <c r="O73" s="165">
        <f t="shared" si="28"/>
        <v>0</v>
      </c>
      <c r="P73" s="166">
        <f t="shared" si="29"/>
        <v>-17.177269034077256</v>
      </c>
      <c r="Q73" s="152">
        <f t="shared" si="30"/>
        <v>0.89979926396788268</v>
      </c>
      <c r="R73" s="272">
        <f>Q89</f>
        <v>0.88080823609108949</v>
      </c>
      <c r="S73" s="167">
        <v>0.25025462962962963</v>
      </c>
      <c r="T73" s="168">
        <v>0.31944444444444442</v>
      </c>
      <c r="U73" s="169"/>
      <c r="V73" s="170">
        <v>99.633333333333297</v>
      </c>
      <c r="W73" s="168"/>
      <c r="X73" s="171"/>
      <c r="Y73" s="275"/>
      <c r="Z73" s="276"/>
      <c r="AA73" s="109">
        <f t="shared" si="31"/>
        <v>-360.72264971562254</v>
      </c>
      <c r="AB73" s="152">
        <f t="shared" si="32"/>
        <v>0.89979926396788268</v>
      </c>
      <c r="AC73" s="277">
        <f>AB89</f>
        <v>0.88080823609108949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4096</v>
      </c>
      <c r="G74" s="95">
        <f t="shared" si="33"/>
        <v>158228.48000000001</v>
      </c>
      <c r="H74" s="96"/>
      <c r="I74" s="97">
        <v>20</v>
      </c>
      <c r="J74" s="98">
        <v>3600</v>
      </c>
      <c r="K74" s="99">
        <f t="shared" ref="K74:K110" si="35">J74/I74</f>
        <v>180</v>
      </c>
      <c r="L74" s="100">
        <v>20</v>
      </c>
      <c r="M74" s="98">
        <f t="shared" si="34"/>
        <v>3235.1031154014927</v>
      </c>
      <c r="N74" s="99">
        <f t="shared" si="27"/>
        <v>161.75515577007462</v>
      </c>
      <c r="O74" s="101">
        <f t="shared" si="28"/>
        <v>0</v>
      </c>
      <c r="P74" s="102">
        <f t="shared" si="29"/>
        <v>-18.244844229925377</v>
      </c>
      <c r="Q74" s="103">
        <f t="shared" si="30"/>
        <v>0.89863975427819232</v>
      </c>
      <c r="R74" s="273"/>
      <c r="S74" s="1">
        <v>0.3243287037037037</v>
      </c>
      <c r="T74" s="2">
        <v>0.37708333333333333</v>
      </c>
      <c r="U74" s="104">
        <v>7.033333333333367</v>
      </c>
      <c r="V74" s="105">
        <v>75.966666666666654</v>
      </c>
      <c r="W74" s="106"/>
      <c r="X74" s="107"/>
      <c r="Y74" s="265"/>
      <c r="Z74" s="266"/>
      <c r="AA74" s="111">
        <f t="shared" si="31"/>
        <v>-364.89688459850731</v>
      </c>
      <c r="AB74" s="103">
        <f t="shared" si="32"/>
        <v>0.89863975427819243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3230</v>
      </c>
      <c r="G75" s="95">
        <f t="shared" si="33"/>
        <v>101002.1</v>
      </c>
      <c r="H75" s="96"/>
      <c r="I75" s="97">
        <v>19</v>
      </c>
      <c r="J75" s="98">
        <v>3600</v>
      </c>
      <c r="K75" s="99">
        <f t="shared" si="35"/>
        <v>189.47368421052633</v>
      </c>
      <c r="L75" s="100">
        <v>19</v>
      </c>
      <c r="M75" s="98">
        <f t="shared" si="34"/>
        <v>3099.9733404425501</v>
      </c>
      <c r="N75" s="99">
        <f t="shared" si="27"/>
        <v>163.15649160223947</v>
      </c>
      <c r="O75" s="101">
        <f t="shared" si="28"/>
        <v>0</v>
      </c>
      <c r="P75" s="102">
        <f t="shared" si="29"/>
        <v>-26.317192608286859</v>
      </c>
      <c r="Q75" s="103">
        <f t="shared" si="30"/>
        <v>0.86110370567848604</v>
      </c>
      <c r="R75" s="273"/>
      <c r="S75" s="1">
        <v>0.3822800925925926</v>
      </c>
      <c r="T75" s="2">
        <v>0.42569444444444443</v>
      </c>
      <c r="U75" s="104">
        <v>7.4833333333333574</v>
      </c>
      <c r="V75" s="105">
        <v>62.516666666666637</v>
      </c>
      <c r="W75" s="106"/>
      <c r="X75" s="107"/>
      <c r="Y75" s="265"/>
      <c r="Z75" s="266"/>
      <c r="AA75" s="111">
        <f t="shared" si="31"/>
        <v>-500.02665955744988</v>
      </c>
      <c r="AB75" s="103">
        <f t="shared" si="32"/>
        <v>0.86110370567848615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4277</v>
      </c>
      <c r="G76" s="95">
        <f t="shared" si="33"/>
        <v>162269.38</v>
      </c>
      <c r="H76" s="96"/>
      <c r="I76" s="97">
        <v>21</v>
      </c>
      <c r="J76" s="98">
        <v>3600</v>
      </c>
      <c r="K76" s="99">
        <f t="shared" si="35"/>
        <v>171.42857142857142</v>
      </c>
      <c r="L76" s="100">
        <v>21</v>
      </c>
      <c r="M76" s="98">
        <f t="shared" si="34"/>
        <v>3104.2741935483868</v>
      </c>
      <c r="N76" s="99">
        <f t="shared" si="27"/>
        <v>147.82258064516128</v>
      </c>
      <c r="O76" s="101">
        <f t="shared" si="28"/>
        <v>0</v>
      </c>
      <c r="P76" s="102">
        <f t="shared" si="29"/>
        <v>-23.605990783410135</v>
      </c>
      <c r="Q76" s="103">
        <f t="shared" si="30"/>
        <v>0.8622983870967742</v>
      </c>
      <c r="R76" s="273"/>
      <c r="S76" s="1">
        <v>0.4287037037037037</v>
      </c>
      <c r="T76" s="2">
        <v>0.4861111111111111</v>
      </c>
      <c r="U76" s="104">
        <v>4.3333333333333446</v>
      </c>
      <c r="V76" s="105">
        <v>82.666666666666671</v>
      </c>
      <c r="W76" s="106">
        <v>0.4861111111111111</v>
      </c>
      <c r="X76" s="107">
        <v>0.52392361111111108</v>
      </c>
      <c r="Y76" s="265"/>
      <c r="Z76" s="266"/>
      <c r="AA76" s="191">
        <f t="shared" si="31"/>
        <v>-495.72580645161315</v>
      </c>
      <c r="AB76" s="192">
        <f t="shared" si="32"/>
        <v>0.86229838709677409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808</v>
      </c>
      <c r="G77" s="95">
        <f t="shared" si="33"/>
        <v>36893.279999999999</v>
      </c>
      <c r="H77" s="113"/>
      <c r="I77" s="97">
        <v>20</v>
      </c>
      <c r="J77" s="98">
        <v>1800</v>
      </c>
      <c r="K77" s="99">
        <f t="shared" si="35"/>
        <v>90</v>
      </c>
      <c r="L77" s="114">
        <v>20</v>
      </c>
      <c r="M77" s="98">
        <f t="shared" si="34"/>
        <v>1586.9067103109667</v>
      </c>
      <c r="N77" s="99">
        <f t="shared" si="27"/>
        <v>79.345335515548328</v>
      </c>
      <c r="O77" s="101">
        <f t="shared" si="28"/>
        <v>0</v>
      </c>
      <c r="P77" s="102">
        <f t="shared" si="29"/>
        <v>-10.654664484451672</v>
      </c>
      <c r="Q77" s="103">
        <f t="shared" si="30"/>
        <v>0.88161483906164806</v>
      </c>
      <c r="R77" s="273"/>
      <c r="S77" s="1">
        <v>0.52392361111111108</v>
      </c>
      <c r="T77" s="2">
        <v>0.54513888888888884</v>
      </c>
      <c r="U77" s="104">
        <v>54.44999999999996</v>
      </c>
      <c r="V77" s="105">
        <v>30.549999999999979</v>
      </c>
      <c r="W77" s="106"/>
      <c r="X77" s="107"/>
      <c r="Y77" s="265"/>
      <c r="Z77" s="266"/>
      <c r="AA77" s="191">
        <f t="shared" si="31"/>
        <v>-213.09328968903333</v>
      </c>
      <c r="AB77" s="192">
        <f t="shared" si="32"/>
        <v>0.88161483906164817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2282</v>
      </c>
      <c r="G78" s="115">
        <f t="shared" si="33"/>
        <v>131739.85999999999</v>
      </c>
      <c r="H78" s="116"/>
      <c r="I78" s="97">
        <v>22</v>
      </c>
      <c r="J78" s="98">
        <v>1800</v>
      </c>
      <c r="K78" s="99">
        <f t="shared" si="35"/>
        <v>81.818181818181813</v>
      </c>
      <c r="L78" s="100">
        <v>22</v>
      </c>
      <c r="M78" s="98">
        <f t="shared" si="34"/>
        <v>1589.0135396518376</v>
      </c>
      <c r="N78" s="99">
        <f t="shared" si="27"/>
        <v>72.227888165992624</v>
      </c>
      <c r="O78" s="101">
        <f t="shared" si="28"/>
        <v>0</v>
      </c>
      <c r="P78" s="102">
        <f t="shared" si="29"/>
        <v>-9.5902936521891888</v>
      </c>
      <c r="Q78" s="103">
        <f t="shared" si="30"/>
        <v>0.88278529980657661</v>
      </c>
      <c r="R78" s="273"/>
      <c r="S78" s="1">
        <v>0.55000000000000004</v>
      </c>
      <c r="T78" s="2">
        <v>0.609837962962963</v>
      </c>
      <c r="U78" s="104">
        <v>7.000000000000135</v>
      </c>
      <c r="V78" s="105">
        <v>86.166666666666657</v>
      </c>
      <c r="W78" s="106"/>
      <c r="X78" s="107"/>
      <c r="Y78" s="265"/>
      <c r="Z78" s="266"/>
      <c r="AA78" s="191">
        <f t="shared" si="31"/>
        <v>-210.98646034816238</v>
      </c>
      <c r="AB78" s="192">
        <f t="shared" si="32"/>
        <v>0.8827852998065765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M89" si="36">AVERAGE(I73:I88)</f>
        <v>20.5</v>
      </c>
      <c r="J89" s="138">
        <f t="shared" si="36"/>
        <v>3000</v>
      </c>
      <c r="K89" s="139">
        <f t="shared" ref="K89" si="37">J89/I89</f>
        <v>146.34146341463415</v>
      </c>
      <c r="L89" s="137">
        <f t="shared" si="36"/>
        <v>20.5</v>
      </c>
      <c r="M89" s="138">
        <f t="shared" si="36"/>
        <v>2642.4247082732686</v>
      </c>
      <c r="N89" s="139">
        <f t="shared" ref="N89:N94" si="38">M89/L89</f>
        <v>128.89876625723261</v>
      </c>
      <c r="O89" s="140">
        <f t="shared" ref="O89:O94" si="39">L89-I89</f>
        <v>0</v>
      </c>
      <c r="P89" s="141">
        <f t="shared" ref="P89:P94" si="40">N89-K89</f>
        <v>-17.44269715740154</v>
      </c>
      <c r="Q89" s="142">
        <f t="shared" ref="Q89:Q94" si="41">N89/K89</f>
        <v>0.88080823609108949</v>
      </c>
      <c r="R89" s="274"/>
      <c r="S89" s="143">
        <f>S73</f>
        <v>0.25025462962962963</v>
      </c>
      <c r="T89" s="144">
        <f>INDEX(T73:T88,COUNTA(T73:T88))</f>
        <v>0.609837962962963</v>
      </c>
      <c r="U89" s="145"/>
      <c r="V89" s="156"/>
      <c r="W89" s="135"/>
      <c r="X89" s="139"/>
      <c r="Y89" s="261"/>
      <c r="Z89" s="262"/>
      <c r="AA89" s="157">
        <f t="shared" ref="AA89:AA94" si="42">M89-J89</f>
        <v>-357.57529172673139</v>
      </c>
      <c r="AB89" s="142">
        <f t="shared" ref="AB89:AB94" si="43">M89/J89</f>
        <v>0.88080823609108949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1547</v>
      </c>
      <c r="G90" s="159">
        <f t="shared" ref="G90:G94" si="44">E90*F90</f>
        <v>52953.81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2603.6465638148629</v>
      </c>
      <c r="N90" s="163">
        <f t="shared" si="38"/>
        <v>162.72791023842893</v>
      </c>
      <c r="O90" s="165">
        <f t="shared" si="39"/>
        <v>0</v>
      </c>
      <c r="P90" s="166">
        <f t="shared" si="40"/>
        <v>-24.772089761571067</v>
      </c>
      <c r="Q90" s="152">
        <f t="shared" si="41"/>
        <v>0.86788218793828764</v>
      </c>
      <c r="R90" s="272">
        <f>Q106</f>
        <v>0.86017042418698331</v>
      </c>
      <c r="S90" s="167">
        <v>0.25024305555555554</v>
      </c>
      <c r="T90" s="168">
        <v>0.27500000000000002</v>
      </c>
      <c r="U90" s="169"/>
      <c r="V90" s="170">
        <v>35.650000000000055</v>
      </c>
      <c r="W90" s="173"/>
      <c r="X90" s="151"/>
      <c r="Y90" s="275"/>
      <c r="Z90" s="276"/>
      <c r="AA90" s="109">
        <f t="shared" si="42"/>
        <v>-396.35343618513707</v>
      </c>
      <c r="AB90" s="152">
        <f t="shared" si="43"/>
        <v>0.86788218793828764</v>
      </c>
      <c r="AC90" s="277">
        <f>AB106</f>
        <v>0.87340381532832134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1212</v>
      </c>
      <c r="G91" s="95">
        <f t="shared" si="44"/>
        <v>42141.240000000005</v>
      </c>
      <c r="H91" s="96"/>
      <c r="I91" s="97">
        <v>11</v>
      </c>
      <c r="J91" s="98">
        <v>3000</v>
      </c>
      <c r="K91" s="99">
        <f t="shared" si="35"/>
        <v>272.72727272727275</v>
      </c>
      <c r="L91" s="100">
        <v>11</v>
      </c>
      <c r="M91" s="98">
        <f>F91/V91*60</f>
        <v>2604.8955223880603</v>
      </c>
      <c r="N91" s="99">
        <f t="shared" si="38"/>
        <v>236.80868385346002</v>
      </c>
      <c r="O91" s="101">
        <f t="shared" si="39"/>
        <v>0</v>
      </c>
      <c r="P91" s="102">
        <f t="shared" si="40"/>
        <v>-35.918588873812723</v>
      </c>
      <c r="Q91" s="103">
        <f t="shared" si="41"/>
        <v>0.86829850746268666</v>
      </c>
      <c r="R91" s="273"/>
      <c r="S91" s="1">
        <v>0.27922453703703703</v>
      </c>
      <c r="T91" s="2">
        <v>0.2986111111111111</v>
      </c>
      <c r="U91" s="104">
        <v>6.0833333333332984</v>
      </c>
      <c r="V91" s="105">
        <v>27.916666666666661</v>
      </c>
      <c r="W91" s="106"/>
      <c r="X91" s="107"/>
      <c r="Y91" s="265"/>
      <c r="Z91" s="266"/>
      <c r="AA91" s="111">
        <f t="shared" si="42"/>
        <v>-395.10447761193973</v>
      </c>
      <c r="AB91" s="103">
        <f t="shared" si="43"/>
        <v>0.86829850746268677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4798</v>
      </c>
      <c r="G92" s="95">
        <f t="shared" si="44"/>
        <v>171912.34</v>
      </c>
      <c r="H92" s="96"/>
      <c r="I92" s="97">
        <v>12</v>
      </c>
      <c r="J92" s="98">
        <v>3273</v>
      </c>
      <c r="K92" s="99">
        <f t="shared" si="35"/>
        <v>272.75</v>
      </c>
      <c r="L92" s="100">
        <v>12</v>
      </c>
      <c r="M92" s="98">
        <f>F92/V92*60</f>
        <v>2909.8382749326142</v>
      </c>
      <c r="N92" s="99">
        <f t="shared" si="38"/>
        <v>242.4865229110512</v>
      </c>
      <c r="O92" s="101">
        <f t="shared" si="39"/>
        <v>0</v>
      </c>
      <c r="P92" s="102">
        <f t="shared" si="40"/>
        <v>-30.263477088948804</v>
      </c>
      <c r="Q92" s="103">
        <f t="shared" si="41"/>
        <v>0.88904316374354242</v>
      </c>
      <c r="R92" s="273"/>
      <c r="S92" s="1">
        <v>0.32365740740740739</v>
      </c>
      <c r="T92" s="2">
        <v>0.3923611111111111</v>
      </c>
      <c r="U92" s="104">
        <v>5.7166666666666277</v>
      </c>
      <c r="V92" s="105">
        <v>98.933333333333337</v>
      </c>
      <c r="W92" s="106"/>
      <c r="X92" s="107"/>
      <c r="Y92" s="265"/>
      <c r="Z92" s="266"/>
      <c r="AA92" s="111">
        <f t="shared" si="42"/>
        <v>-363.16172506738576</v>
      </c>
      <c r="AB92" s="103">
        <f t="shared" si="43"/>
        <v>0.88904316374354242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3384</v>
      </c>
      <c r="G93" s="95">
        <f t="shared" si="44"/>
        <v>123211.43999999999</v>
      </c>
      <c r="H93" s="113"/>
      <c r="I93" s="97">
        <v>11</v>
      </c>
      <c r="J93" s="98">
        <v>3273</v>
      </c>
      <c r="K93" s="99">
        <f t="shared" si="35"/>
        <v>297.54545454545456</v>
      </c>
      <c r="L93" s="114">
        <v>11</v>
      </c>
      <c r="M93" s="98">
        <f>F93/V93*60</f>
        <v>2899.1908614945241</v>
      </c>
      <c r="N93" s="99">
        <f t="shared" si="38"/>
        <v>263.5628055904113</v>
      </c>
      <c r="O93" s="101">
        <f t="shared" si="39"/>
        <v>0</v>
      </c>
      <c r="P93" s="102">
        <f t="shared" si="40"/>
        <v>-33.98264895504326</v>
      </c>
      <c r="Q93" s="103">
        <f t="shared" si="41"/>
        <v>0.88579005850734005</v>
      </c>
      <c r="R93" s="273"/>
      <c r="S93" s="1">
        <v>0.39583333333333331</v>
      </c>
      <c r="T93" s="2">
        <v>0.44446759259259261</v>
      </c>
      <c r="U93" s="104">
        <v>4.9999999999999822</v>
      </c>
      <c r="V93" s="105">
        <v>70.033333333333388</v>
      </c>
      <c r="W93" s="106">
        <v>0.44446759259259261</v>
      </c>
      <c r="X93" s="107">
        <v>0.4861111111111111</v>
      </c>
      <c r="Y93" s="265"/>
      <c r="Z93" s="266"/>
      <c r="AA93" s="111">
        <f t="shared" si="42"/>
        <v>-373.80913850547586</v>
      </c>
      <c r="AB93" s="103">
        <f t="shared" si="43"/>
        <v>0.88579005850734005</v>
      </c>
      <c r="AC93" s="278"/>
    </row>
    <row r="94" spans="1:29" ht="15.75" customHeight="1">
      <c r="A94" s="268"/>
      <c r="B94" s="92" t="s">
        <v>158</v>
      </c>
      <c r="C94" s="263" t="s">
        <v>243</v>
      </c>
      <c r="D94" s="264"/>
      <c r="E94" s="93">
        <v>42.93</v>
      </c>
      <c r="F94" s="94">
        <v>2022</v>
      </c>
      <c r="G94" s="115">
        <f t="shared" si="44"/>
        <v>86804.46</v>
      </c>
      <c r="H94" s="116"/>
      <c r="I94" s="97">
        <v>15</v>
      </c>
      <c r="J94" s="98">
        <v>3600</v>
      </c>
      <c r="K94" s="99">
        <f t="shared" si="35"/>
        <v>240</v>
      </c>
      <c r="L94" s="100">
        <v>16</v>
      </c>
      <c r="M94" s="98">
        <f>F94/V94*60</f>
        <v>3084.4067796610134</v>
      </c>
      <c r="N94" s="99">
        <f t="shared" si="38"/>
        <v>192.77542372881334</v>
      </c>
      <c r="O94" s="101">
        <f t="shared" si="39"/>
        <v>1</v>
      </c>
      <c r="P94" s="102">
        <f t="shared" si="40"/>
        <v>-47.224576271186663</v>
      </c>
      <c r="Q94" s="103">
        <f t="shared" si="41"/>
        <v>0.80323093220338893</v>
      </c>
      <c r="R94" s="273"/>
      <c r="S94" s="1">
        <v>0.4861111111111111</v>
      </c>
      <c r="T94" s="2">
        <v>0.51342592592592595</v>
      </c>
      <c r="U94" s="104">
        <v>59.966666666666633</v>
      </c>
      <c r="V94" s="105">
        <v>39.333333333333378</v>
      </c>
      <c r="W94" s="106"/>
      <c r="X94" s="107"/>
      <c r="Y94" s="265" t="s">
        <v>236</v>
      </c>
      <c r="Z94" s="266"/>
      <c r="AA94" s="111">
        <f t="shared" si="42"/>
        <v>-515.59322033898661</v>
      </c>
      <c r="AB94" s="103">
        <f t="shared" si="43"/>
        <v>0.85677966101694814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M106" si="45">AVERAGE(I90:I105)</f>
        <v>13</v>
      </c>
      <c r="J106" s="138">
        <f t="shared" si="45"/>
        <v>3229.2</v>
      </c>
      <c r="K106" s="139">
        <f t="shared" ref="K106" si="46">J106/I106</f>
        <v>248.39999999999998</v>
      </c>
      <c r="L106" s="137">
        <f t="shared" si="45"/>
        <v>13.2</v>
      </c>
      <c r="M106" s="138">
        <f t="shared" si="45"/>
        <v>2820.3956004582151</v>
      </c>
      <c r="N106" s="139">
        <f>M106/L106</f>
        <v>213.66633336804662</v>
      </c>
      <c r="O106" s="140">
        <f>L106-I106</f>
        <v>0.19999999999999929</v>
      </c>
      <c r="P106" s="141">
        <f>N106-K106</f>
        <v>-34.733666631953355</v>
      </c>
      <c r="Q106" s="142">
        <f>N106/K106</f>
        <v>0.86017042418698331</v>
      </c>
      <c r="R106" s="274"/>
      <c r="S106" s="143">
        <f>S90</f>
        <v>0.25024305555555554</v>
      </c>
      <c r="T106" s="144">
        <f>INDEX(T90:T105,COUNTA(T90:T105))</f>
        <v>0.51342592592592595</v>
      </c>
      <c r="U106" s="145"/>
      <c r="V106" s="156"/>
      <c r="W106" s="135"/>
      <c r="X106" s="139"/>
      <c r="Y106" s="261"/>
      <c r="Z106" s="262"/>
      <c r="AA106" s="157">
        <f>M106-J106</f>
        <v>-408.80439954178473</v>
      </c>
      <c r="AB106" s="142">
        <f>M106/J106</f>
        <v>0.87340381532832134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740</v>
      </c>
      <c r="G107" s="159">
        <f t="shared" ref="G107:G110" si="47">E107*F107</f>
        <v>19706.2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2867.5995694294947</v>
      </c>
      <c r="N107" s="163">
        <f>M107/L107</f>
        <v>477.93326157158248</v>
      </c>
      <c r="O107" s="165">
        <f>L107-I107</f>
        <v>0</v>
      </c>
      <c r="P107" s="166">
        <f>N107-K107</f>
        <v>-67.566738428417523</v>
      </c>
      <c r="Q107" s="152">
        <f>N107/K107</f>
        <v>0.87613796805056365</v>
      </c>
      <c r="R107" s="272">
        <f>Q123</f>
        <v>0.8991299272443779</v>
      </c>
      <c r="S107" s="193">
        <v>0.35</v>
      </c>
      <c r="T107" s="194">
        <v>0.36075231481481479</v>
      </c>
      <c r="U107" s="169"/>
      <c r="V107" s="170">
        <v>15.483333333333329</v>
      </c>
      <c r="W107" s="168"/>
      <c r="X107" s="171"/>
      <c r="Y107" s="275"/>
      <c r="Z107" s="276"/>
      <c r="AA107" s="109">
        <f>M107-J107</f>
        <v>-405.40043057050525</v>
      </c>
      <c r="AB107" s="152">
        <f>M107/J107</f>
        <v>0.87613796805056365</v>
      </c>
      <c r="AC107" s="277">
        <f>AB123</f>
        <v>0.8991299272443779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703</v>
      </c>
      <c r="G108" s="95">
        <f t="shared" si="47"/>
        <v>14137.33</v>
      </c>
      <c r="H108" s="96"/>
      <c r="I108" s="97">
        <v>6</v>
      </c>
      <c r="J108" s="98">
        <v>3600</v>
      </c>
      <c r="K108" s="99">
        <f t="shared" si="35"/>
        <v>600</v>
      </c>
      <c r="L108" s="100">
        <v>6</v>
      </c>
      <c r="M108" s="98">
        <f>F108/V108*60</f>
        <v>3257.1428571428505</v>
      </c>
      <c r="N108" s="99">
        <f>M108/L108</f>
        <v>542.85714285714175</v>
      </c>
      <c r="O108" s="101">
        <f>L108-I108</f>
        <v>0</v>
      </c>
      <c r="P108" s="102">
        <f>N108-K108</f>
        <v>-57.142857142858247</v>
      </c>
      <c r="Q108" s="103">
        <f>N108/K108</f>
        <v>0.90476190476190288</v>
      </c>
      <c r="R108" s="273"/>
      <c r="S108" s="1">
        <v>0.36600694444444443</v>
      </c>
      <c r="T108" s="2">
        <v>0.375</v>
      </c>
      <c r="U108" s="104">
        <v>7.5666666666666771</v>
      </c>
      <c r="V108" s="105">
        <v>12.950000000000026</v>
      </c>
      <c r="W108" s="106"/>
      <c r="X108" s="113"/>
      <c r="Y108" s="265"/>
      <c r="Z108" s="266"/>
      <c r="AA108" s="111">
        <f>M108-J108</f>
        <v>-342.85714285714948</v>
      </c>
      <c r="AB108" s="103">
        <f>M108/J108</f>
        <v>0.90476190476190288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1415</v>
      </c>
      <c r="G109" s="95">
        <f t="shared" si="47"/>
        <v>34992.949999999997</v>
      </c>
      <c r="H109" s="96"/>
      <c r="I109" s="97">
        <v>6</v>
      </c>
      <c r="J109" s="98">
        <v>3600</v>
      </c>
      <c r="K109" s="99">
        <f t="shared" si="35"/>
        <v>600</v>
      </c>
      <c r="L109" s="100">
        <v>6</v>
      </c>
      <c r="M109" s="98">
        <f>F109/V109*60</f>
        <v>3265.3846153846175</v>
      </c>
      <c r="N109" s="99">
        <f>M109/L109</f>
        <v>544.23076923076962</v>
      </c>
      <c r="O109" s="101">
        <f>L109-I109</f>
        <v>0</v>
      </c>
      <c r="P109" s="102">
        <f>N109-K109</f>
        <v>-55.769230769230376</v>
      </c>
      <c r="Q109" s="103">
        <f>N109/K109</f>
        <v>0.90705128205128271</v>
      </c>
      <c r="R109" s="273"/>
      <c r="S109" s="1">
        <v>0.37777777777777777</v>
      </c>
      <c r="T109" s="2">
        <v>0.39583333333333331</v>
      </c>
      <c r="U109" s="104">
        <v>3.9999999999999858</v>
      </c>
      <c r="V109" s="105">
        <v>25.999999999999986</v>
      </c>
      <c r="W109" s="106"/>
      <c r="X109" s="107"/>
      <c r="Y109" s="265"/>
      <c r="Z109" s="266"/>
      <c r="AA109" s="111">
        <f>M109-J109</f>
        <v>-334.61538461538248</v>
      </c>
      <c r="AB109" s="103">
        <f>M109/J109</f>
        <v>0.9070512820512826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1231</v>
      </c>
      <c r="G110" s="95">
        <f t="shared" si="47"/>
        <v>30442.63</v>
      </c>
      <c r="H110" s="96"/>
      <c r="I110" s="97">
        <v>6</v>
      </c>
      <c r="J110" s="98">
        <v>3600</v>
      </c>
      <c r="K110" s="99">
        <f t="shared" si="35"/>
        <v>600</v>
      </c>
      <c r="L110" s="100">
        <v>6</v>
      </c>
      <c r="M110" s="98">
        <f>F110/V110*60</f>
        <v>3263.3284241531678</v>
      </c>
      <c r="N110" s="99">
        <f>M110/L110</f>
        <v>543.88807069219467</v>
      </c>
      <c r="O110" s="101">
        <f>L110-I110</f>
        <v>0</v>
      </c>
      <c r="P110" s="102">
        <f>N110-K110</f>
        <v>-56.111929307805326</v>
      </c>
      <c r="Q110" s="103">
        <f>N110/K110</f>
        <v>0.90648011782032445</v>
      </c>
      <c r="R110" s="273"/>
      <c r="S110" s="1">
        <v>0.4009490740740741</v>
      </c>
      <c r="T110" s="2">
        <v>0.41666666666666669</v>
      </c>
      <c r="U110" s="104">
        <v>7.3666666666667258</v>
      </c>
      <c r="V110" s="105">
        <v>22.633333333333326</v>
      </c>
      <c r="W110" s="106"/>
      <c r="X110" s="113"/>
      <c r="Y110" s="265"/>
      <c r="Z110" s="266"/>
      <c r="AA110" s="111">
        <f>M110-J110</f>
        <v>-336.67157584683218</v>
      </c>
      <c r="AB110" s="103">
        <f>M110/J110</f>
        <v>0.90648011782032434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M123" si="48">AVERAGE(I107:I122)</f>
        <v>6</v>
      </c>
      <c r="J123" s="138">
        <f t="shared" si="48"/>
        <v>3518.25</v>
      </c>
      <c r="K123" s="139">
        <f t="shared" ref="K123" si="49">J123/I123</f>
        <v>586.375</v>
      </c>
      <c r="L123" s="137">
        <f t="shared" si="48"/>
        <v>6</v>
      </c>
      <c r="M123" s="138">
        <f t="shared" si="48"/>
        <v>3163.3638665275325</v>
      </c>
      <c r="N123" s="139">
        <f>M123/L123</f>
        <v>527.22731108792209</v>
      </c>
      <c r="O123" s="140">
        <f>L123-I123</f>
        <v>0</v>
      </c>
      <c r="P123" s="141">
        <f>N123-K123</f>
        <v>-59.147688912077911</v>
      </c>
      <c r="Q123" s="142">
        <f>N123/K123</f>
        <v>0.8991299272443779</v>
      </c>
      <c r="R123" s="274"/>
      <c r="S123" s="143">
        <f>S107</f>
        <v>0.35</v>
      </c>
      <c r="T123" s="144">
        <f>INDEX(T107:T122,COUNTA(T107:T122))</f>
        <v>0.41666666666666669</v>
      </c>
      <c r="U123" s="145"/>
      <c r="V123" s="156"/>
      <c r="W123" s="135"/>
      <c r="X123" s="139"/>
      <c r="Y123" s="261"/>
      <c r="Z123" s="262"/>
      <c r="AA123" s="157">
        <f>M123-J123</f>
        <v>-354.88613347246746</v>
      </c>
      <c r="AB123" s="142">
        <f>M123/J123</f>
        <v>0.8991299272443779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193</v>
      </c>
      <c r="D124" s="271"/>
      <c r="E124" s="158">
        <v>44.3</v>
      </c>
      <c r="F124" s="169">
        <v>1502</v>
      </c>
      <c r="G124" s="159">
        <f t="shared" ref="G124:G126" si="50">E124*F124</f>
        <v>66538.599999999991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1761.302931596093</v>
      </c>
      <c r="N124" s="163">
        <f>M124/L124</f>
        <v>103.60605479977018</v>
      </c>
      <c r="O124" s="165">
        <f>L124-I124</f>
        <v>0</v>
      </c>
      <c r="P124" s="166">
        <f>N124-K124</f>
        <v>-14.041004023759228</v>
      </c>
      <c r="Q124" s="152">
        <f>N124/K124</f>
        <v>0.88065146579804654</v>
      </c>
      <c r="R124" s="272">
        <f>Q140</f>
        <v>0.8725421797039431</v>
      </c>
      <c r="S124" s="167">
        <v>0.70833333333333337</v>
      </c>
      <c r="T124" s="168">
        <v>0.74386574074074074</v>
      </c>
      <c r="U124" s="169"/>
      <c r="V124" s="170">
        <v>51.166666666666615</v>
      </c>
      <c r="W124" s="87"/>
      <c r="X124" s="88"/>
      <c r="Y124" s="275"/>
      <c r="Z124" s="276"/>
      <c r="AA124" s="109">
        <f>M124-J124</f>
        <v>-238.697068403907</v>
      </c>
      <c r="AB124" s="152">
        <f>M124/J124</f>
        <v>0.88065146579804654</v>
      </c>
      <c r="AC124" s="352">
        <f>AB140</f>
        <v>0.87254217970394299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1517</v>
      </c>
      <c r="G125" s="95">
        <f t="shared" si="50"/>
        <v>76866.39</v>
      </c>
      <c r="H125" s="96"/>
      <c r="I125" s="97">
        <v>20</v>
      </c>
      <c r="J125" s="98">
        <v>2000</v>
      </c>
      <c r="K125" s="99">
        <f t="shared" ref="K125:K126" si="51">J125/I125</f>
        <v>100</v>
      </c>
      <c r="L125" s="100">
        <v>20</v>
      </c>
      <c r="M125" s="98">
        <f>F125/V125*60</f>
        <v>1761.6774193548376</v>
      </c>
      <c r="N125" s="99">
        <f>M125/L125</f>
        <v>88.083870967741888</v>
      </c>
      <c r="O125" s="101">
        <f>L125-I125</f>
        <v>0</v>
      </c>
      <c r="P125" s="102">
        <f>N125-K125</f>
        <v>-11.916129032258112</v>
      </c>
      <c r="Q125" s="103">
        <f>N125/K125</f>
        <v>0.88083870967741884</v>
      </c>
      <c r="R125" s="273"/>
      <c r="S125" s="1">
        <v>0.74814814814814812</v>
      </c>
      <c r="T125" s="2">
        <v>0.78402777777777777</v>
      </c>
      <c r="U125" s="104">
        <v>6.1666666666666181</v>
      </c>
      <c r="V125" s="105">
        <v>51.6666666666667</v>
      </c>
      <c r="W125" s="106"/>
      <c r="X125" s="107"/>
      <c r="Y125" s="265"/>
      <c r="Z125" s="266"/>
      <c r="AA125" s="111">
        <f>M125-J125</f>
        <v>-238.32258064516236</v>
      </c>
      <c r="AB125" s="103">
        <f>M125/J125</f>
        <v>0.88083870967741884</v>
      </c>
      <c r="AC125" s="294"/>
    </row>
    <row r="126" spans="1:29" ht="15.75" customHeight="1">
      <c r="A126" s="268"/>
      <c r="B126" s="153" t="s">
        <v>161</v>
      </c>
      <c r="C126" s="263" t="s">
        <v>234</v>
      </c>
      <c r="D126" s="264"/>
      <c r="E126" s="93">
        <v>57.3</v>
      </c>
      <c r="F126" s="104">
        <v>3767</v>
      </c>
      <c r="G126" s="95">
        <f t="shared" si="50"/>
        <v>215849.09999999998</v>
      </c>
      <c r="H126" s="96"/>
      <c r="I126" s="97">
        <v>21</v>
      </c>
      <c r="J126" s="98">
        <v>2000</v>
      </c>
      <c r="K126" s="99">
        <f t="shared" si="51"/>
        <v>95.238095238095241</v>
      </c>
      <c r="L126" s="100">
        <v>21</v>
      </c>
      <c r="M126" s="98">
        <f>F126/V126*60</f>
        <v>1712.2727272727273</v>
      </c>
      <c r="N126" s="99">
        <f>M126/L126</f>
        <v>81.53679653679653</v>
      </c>
      <c r="O126" s="101">
        <f>L126-I126</f>
        <v>0</v>
      </c>
      <c r="P126" s="102">
        <f>N126-K126</f>
        <v>-13.701298701298711</v>
      </c>
      <c r="Q126" s="103">
        <f>N126/K126</f>
        <v>0.85613636363636358</v>
      </c>
      <c r="R126" s="273"/>
      <c r="S126" s="1">
        <v>0.78888888888888886</v>
      </c>
      <c r="T126" s="2">
        <v>0.88055555555555554</v>
      </c>
      <c r="U126" s="104">
        <v>6.9999999999999751</v>
      </c>
      <c r="V126" s="105">
        <v>132</v>
      </c>
      <c r="W126" s="106"/>
      <c r="X126" s="107"/>
      <c r="Y126" s="265"/>
      <c r="Z126" s="266"/>
      <c r="AA126" s="111">
        <f>M126-J126</f>
        <v>-287.72727272727275</v>
      </c>
      <c r="AB126" s="103">
        <f>M126/J126</f>
        <v>0.85613636363636358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M140" si="52">AVERAGE(I124:I139)</f>
        <v>19.333333333333332</v>
      </c>
      <c r="J140" s="138">
        <f t="shared" si="52"/>
        <v>2000</v>
      </c>
      <c r="K140" s="139">
        <f t="shared" ref="K140" si="53">J140/I140</f>
        <v>103.44827586206897</v>
      </c>
      <c r="L140" s="137">
        <f t="shared" si="52"/>
        <v>19.333333333333332</v>
      </c>
      <c r="M140" s="138">
        <f t="shared" si="52"/>
        <v>1745.084359407886</v>
      </c>
      <c r="N140" s="139">
        <f>M140/L140</f>
        <v>90.262984107304462</v>
      </c>
      <c r="O140" s="140">
        <f>L140-I140</f>
        <v>0</v>
      </c>
      <c r="P140" s="141">
        <f>N140-K140</f>
        <v>-13.185291754764506</v>
      </c>
      <c r="Q140" s="142">
        <f>N140/K140</f>
        <v>0.8725421797039431</v>
      </c>
      <c r="R140" s="274"/>
      <c r="S140" s="143">
        <f>S124</f>
        <v>0.70833333333333337</v>
      </c>
      <c r="T140" s="144">
        <f>INDEX(T124:T139,COUNTA(T124:T139))</f>
        <v>0.88055555555555554</v>
      </c>
      <c r="U140" s="145"/>
      <c r="V140" s="156"/>
      <c r="W140" s="188"/>
      <c r="X140" s="189"/>
      <c r="Y140" s="261"/>
      <c r="Z140" s="262"/>
      <c r="AA140" s="157">
        <f>M140-J140</f>
        <v>-254.91564059211396</v>
      </c>
      <c r="AB140" s="142">
        <f>M140/J140</f>
        <v>0.87254217970394299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2124</v>
      </c>
      <c r="G141" s="159">
        <f t="shared" ref="G141:G143" si="54">E141*F141</f>
        <v>120621.95999999999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1761.84331797235</v>
      </c>
      <c r="N141" s="163">
        <f>M141/L141</f>
        <v>76.601883390102174</v>
      </c>
      <c r="O141" s="165">
        <f>L141-I141</f>
        <v>0</v>
      </c>
      <c r="P141" s="166">
        <f>N141-K141</f>
        <v>-10.354638349028264</v>
      </c>
      <c r="Q141" s="152">
        <f>N141/K141</f>
        <v>0.88092165898617503</v>
      </c>
      <c r="R141" s="272">
        <f>Q157</f>
        <v>0.88140213417345881</v>
      </c>
      <c r="S141" s="167">
        <v>0.70833333333333337</v>
      </c>
      <c r="T141" s="168">
        <v>0.75856481481481486</v>
      </c>
      <c r="U141" s="169"/>
      <c r="V141" s="170">
        <v>72.333333333333343</v>
      </c>
      <c r="W141" s="168"/>
      <c r="X141" s="171"/>
      <c r="Y141" s="275"/>
      <c r="Z141" s="276"/>
      <c r="AA141" s="109">
        <f>M141-J141</f>
        <v>-238.15668202765005</v>
      </c>
      <c r="AB141" s="152">
        <f>M141/J141</f>
        <v>0.88092165898617503</v>
      </c>
      <c r="AC141" s="277">
        <f>AB157</f>
        <v>0.88140213417345892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1687</v>
      </c>
      <c r="G142" s="95">
        <f t="shared" si="54"/>
        <v>95939.69</v>
      </c>
      <c r="H142" s="96"/>
      <c r="I142" s="97">
        <v>23</v>
      </c>
      <c r="J142" s="98">
        <v>2000</v>
      </c>
      <c r="K142" s="99">
        <f t="shared" ref="K142:K143" si="55">J142/I142</f>
        <v>86.956521739130437</v>
      </c>
      <c r="L142" s="100">
        <v>23</v>
      </c>
      <c r="M142" s="98">
        <f>F142/V142*60</f>
        <v>1761.8798955613618</v>
      </c>
      <c r="N142" s="99">
        <f>M142/L142</f>
        <v>76.603473720059213</v>
      </c>
      <c r="O142" s="101">
        <f>L142-I142</f>
        <v>0</v>
      </c>
      <c r="P142" s="102">
        <f>N142-K142</f>
        <v>-10.353048019071224</v>
      </c>
      <c r="Q142" s="103">
        <f>N142/K142</f>
        <v>0.88093994778068097</v>
      </c>
      <c r="R142" s="273"/>
      <c r="S142" s="1">
        <v>0.76180555555555562</v>
      </c>
      <c r="T142" s="2">
        <v>0.80170138888888887</v>
      </c>
      <c r="U142" s="104">
        <v>4.6666666666667034</v>
      </c>
      <c r="V142" s="105">
        <v>57.449999999999868</v>
      </c>
      <c r="W142" s="106"/>
      <c r="X142" s="107"/>
      <c r="Y142" s="265"/>
      <c r="Z142" s="266"/>
      <c r="AA142" s="111">
        <f>M142-J142</f>
        <v>-238.12010443863824</v>
      </c>
      <c r="AB142" s="103">
        <f>M142/J142</f>
        <v>0.88093994778068085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2124</v>
      </c>
      <c r="G143" s="95">
        <f t="shared" si="54"/>
        <v>101102.40000000001</v>
      </c>
      <c r="H143" s="96"/>
      <c r="I143" s="97">
        <v>23</v>
      </c>
      <c r="J143" s="98">
        <v>2000</v>
      </c>
      <c r="K143" s="99">
        <f t="shared" si="55"/>
        <v>86.956521739130437</v>
      </c>
      <c r="L143" s="100">
        <v>23</v>
      </c>
      <c r="M143" s="98">
        <f>F143/V143*60</f>
        <v>1764.6895915070418</v>
      </c>
      <c r="N143" s="99">
        <f>M143/L143</f>
        <v>76.725634413349638</v>
      </c>
      <c r="O143" s="101">
        <f>L143-I143</f>
        <v>0</v>
      </c>
      <c r="P143" s="102">
        <f>N143-K143</f>
        <v>-10.230887325780799</v>
      </c>
      <c r="Q143" s="103">
        <f>N143/K143</f>
        <v>0.88234479575352087</v>
      </c>
      <c r="R143" s="273"/>
      <c r="S143" s="1">
        <v>0.80555555555555558</v>
      </c>
      <c r="T143" s="2">
        <v>0.85570601851851846</v>
      </c>
      <c r="U143" s="104">
        <v>5.5500000000000682</v>
      </c>
      <c r="V143" s="105">
        <v>72.216666666666555</v>
      </c>
      <c r="W143" s="106"/>
      <c r="X143" s="107"/>
      <c r="Y143" s="265"/>
      <c r="Z143" s="266"/>
      <c r="AA143" s="111">
        <f>M143-J143</f>
        <v>-235.31040849295823</v>
      </c>
      <c r="AB143" s="103">
        <f>M143/J143</f>
        <v>0.88234479575352087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M157" si="56">AVERAGE(I141:I156)</f>
        <v>23</v>
      </c>
      <c r="J157" s="138">
        <f t="shared" si="56"/>
        <v>2000</v>
      </c>
      <c r="K157" s="139">
        <f t="shared" ref="K157" si="57">J157/I157</f>
        <v>86.956521739130437</v>
      </c>
      <c r="L157" s="137">
        <f t="shared" si="56"/>
        <v>23</v>
      </c>
      <c r="M157" s="138">
        <f t="shared" si="56"/>
        <v>1762.8042683469178</v>
      </c>
      <c r="N157" s="139">
        <f>M157/L157</f>
        <v>76.643663841170337</v>
      </c>
      <c r="O157" s="140">
        <f>L157-I157</f>
        <v>0</v>
      </c>
      <c r="P157" s="141">
        <f>N157-K157</f>
        <v>-10.3128578979601</v>
      </c>
      <c r="Q157" s="142">
        <f>N157/K157</f>
        <v>0.88140213417345881</v>
      </c>
      <c r="R157" s="274"/>
      <c r="S157" s="143">
        <f>S141</f>
        <v>0.70833333333333337</v>
      </c>
      <c r="T157" s="144">
        <f>INDEX(T141:T156,COUNTA(T141:T156))</f>
        <v>0.85570601851851846</v>
      </c>
      <c r="U157" s="145"/>
      <c r="V157" s="156"/>
      <c r="W157" s="135"/>
      <c r="X157" s="139"/>
      <c r="Y157" s="261"/>
      <c r="Z157" s="262"/>
      <c r="AA157" s="157">
        <f>M157-J157</f>
        <v>-237.19573165308225</v>
      </c>
      <c r="AB157" s="142">
        <f>M157/J157</f>
        <v>0.88140213417345892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66" priority="3" operator="greaterThan">
      <formula>0</formula>
    </cfRule>
  </conditionalFormatting>
  <conditionalFormatting sqref="P5:P157 AA5:AA157">
    <cfRule type="cellIs" dxfId="265" priority="6" operator="lessThan">
      <formula>0</formula>
    </cfRule>
  </conditionalFormatting>
  <conditionalFormatting sqref="Q5:Q157 AB5:AB157">
    <cfRule type="cellIs" dxfId="264" priority="4" operator="greaterThan">
      <formula>1</formula>
    </cfRule>
    <cfRule type="cellIs" dxfId="263" priority="5" operator="lessThan">
      <formula>0.8</formula>
    </cfRule>
  </conditionalFormatting>
  <conditionalFormatting sqref="R5:R157 AC124">
    <cfRule type="cellIs" dxfId="262" priority="7" operator="lessThan">
      <formula>0.8</formula>
    </cfRule>
  </conditionalFormatting>
  <conditionalFormatting sqref="AC5:AC22 AC56:AC91">
    <cfRule type="cellIs" dxfId="261" priority="9" operator="lessThan">
      <formula>0.8</formula>
    </cfRule>
  </conditionalFormatting>
  <conditionalFormatting sqref="AC39">
    <cfRule type="cellIs" dxfId="260" priority="12" operator="lessThan">
      <formula>0.8</formula>
    </cfRule>
  </conditionalFormatting>
  <conditionalFormatting sqref="AC54">
    <cfRule type="cellIs" dxfId="259" priority="11" operator="lessThan">
      <formula>0.8</formula>
    </cfRule>
  </conditionalFormatting>
  <conditionalFormatting sqref="AC97:AC105">
    <cfRule type="cellIs" dxfId="258" priority="10" operator="lessThan">
      <formula>0.8</formula>
    </cfRule>
  </conditionalFormatting>
  <conditionalFormatting sqref="AC107:AC112">
    <cfRule type="cellIs" dxfId="257" priority="8" operator="lessThan">
      <formula>0.8</formula>
    </cfRule>
  </conditionalFormatting>
  <conditionalFormatting sqref="AC139">
    <cfRule type="cellIs" dxfId="256" priority="2" operator="lessThan">
      <formula>0.8</formula>
    </cfRule>
  </conditionalFormatting>
  <conditionalFormatting sqref="AC141:AC157">
    <cfRule type="cellIs" dxfId="255" priority="1" operator="lessThan">
      <formula>0.8</formula>
    </cfRule>
  </conditionalFormatting>
  <dataValidations count="1">
    <dataValidation type="list" allowBlank="1" showInputMessage="1" showErrorMessage="1" sqref="Y5:Z157" xr:uid="{1B81E88B-D225-4683-A086-07468F4CE3C6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2AE4-AAE9-478A-9126-1E5A720A2B55}">
  <sheetPr codeName="工作表4">
    <tabColor theme="9" tint="0.59999389629810485"/>
  </sheetPr>
  <dimension ref="B1:AR36"/>
  <sheetViews>
    <sheetView zoomScale="70" zoomScaleNormal="70" workbookViewId="0">
      <selection activeCell="O38" sqref="O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241</v>
      </c>
      <c r="D3" s="249"/>
      <c r="E3" s="7" t="s">
        <v>2</v>
      </c>
      <c r="F3" s="250">
        <f>'1010(18度C)'!D1+'1010(4度C)'!D1</f>
        <v>168610</v>
      </c>
      <c r="G3" s="251"/>
      <c r="H3" s="7" t="s">
        <v>3</v>
      </c>
      <c r="I3" s="252">
        <f>'1010(18度C)'!F1+'1010(4度C)'!F1</f>
        <v>5383668.6200000001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461.40169248064524</v>
      </c>
      <c r="F6" s="227" t="e">
        <f>AVERAGE(#REF!,D13:K13)</f>
        <v>#REF!</v>
      </c>
      <c r="G6" s="228">
        <f>AVERAGE(D13:K13)</f>
        <v>193.19335784027697</v>
      </c>
      <c r="H6" s="229"/>
      <c r="I6" s="228">
        <f>AVERAGE(L13:O13)</f>
        <v>95.202398800599696</v>
      </c>
      <c r="J6" s="229"/>
      <c r="K6" s="228">
        <f>AVERAGE(D27:O27)</f>
        <v>630.35889586401083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404.278379934177</v>
      </c>
      <c r="F7" s="231" t="e">
        <f>AVERAGE(#REF!,D14:K14)</f>
        <v>#REF!</v>
      </c>
      <c r="G7" s="218">
        <f>AVERAGE(D14:K14)</f>
        <v>171.17275486119979</v>
      </c>
      <c r="H7" s="219"/>
      <c r="I7" s="218">
        <f>AVERAGE(L14:O14)</f>
        <v>82.563442664094623</v>
      </c>
      <c r="J7" s="219"/>
      <c r="K7" s="218">
        <f>AVERAGE(D28:O28)</f>
        <v>551.45158611943816</v>
      </c>
      <c r="L7" s="219"/>
      <c r="M7" s="218">
        <f>AVERAGE(P28:X28)</f>
        <v>682.70438252206452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0.8761447098099826</v>
      </c>
      <c r="F8" s="223" t="e">
        <f>AVERAGE(D15:K15,#REF!)</f>
        <v>#REF!</v>
      </c>
      <c r="G8" s="224">
        <f>AVERAGE(D15:K15)</f>
        <v>0.88140122581513491</v>
      </c>
      <c r="H8" s="225"/>
      <c r="I8" s="224">
        <f>AVERAGE(L15:O15)</f>
        <v>0.86835303953416321</v>
      </c>
      <c r="J8" s="225"/>
      <c r="K8" s="224">
        <f>AVERAGE(D29:O29)</f>
        <v>0.87413639333030113</v>
      </c>
      <c r="L8" s="225"/>
      <c r="M8" s="224">
        <f>AVERAGE(P29:X29)</f>
        <v>0.87431223528871482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78.125</v>
      </c>
      <c r="F13" s="24">
        <v>93.75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103.44827586206897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102.25865752587775</v>
      </c>
      <c r="E14" s="28">
        <v>68.961082591554984</v>
      </c>
      <c r="F14" s="28">
        <v>82.032784802866047</v>
      </c>
      <c r="G14" s="28">
        <v>74.239855828715207</v>
      </c>
      <c r="H14" s="28">
        <v>128.70397541256105</v>
      </c>
      <c r="I14" s="28">
        <v>214.42915043813653</v>
      </c>
      <c r="J14" s="28" t="s">
        <v>36</v>
      </c>
      <c r="K14" s="55">
        <v>527.58377742868686</v>
      </c>
      <c r="L14" s="27" t="s">
        <v>36</v>
      </c>
      <c r="M14" s="67" t="s">
        <v>36</v>
      </c>
      <c r="N14" s="28">
        <v>88.501692112281617</v>
      </c>
      <c r="O14" s="29">
        <v>76.625193215907615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0.88803571009314886</v>
      </c>
      <c r="E15" s="32">
        <f t="shared" si="0"/>
        <v>0.88270185717190375</v>
      </c>
      <c r="F15" s="32">
        <f t="shared" si="0"/>
        <v>0.87501637123057119</v>
      </c>
      <c r="G15" s="32">
        <f t="shared" si="0"/>
        <v>0.88159828796599304</v>
      </c>
      <c r="H15" s="32">
        <f t="shared" si="0"/>
        <v>0.8794771653191672</v>
      </c>
      <c r="I15" s="32">
        <f t="shared" si="0"/>
        <v>0.86324134636930983</v>
      </c>
      <c r="J15" s="32" t="s">
        <v>36</v>
      </c>
      <c r="K15" s="56">
        <f t="shared" ref="K15" si="1">K14/K13</f>
        <v>0.89973784255585054</v>
      </c>
      <c r="L15" s="31" t="s">
        <v>36</v>
      </c>
      <c r="M15" s="68" t="s">
        <v>36</v>
      </c>
      <c r="N15" s="32">
        <f t="shared" ref="N15:O15" si="2">N14/N13</f>
        <v>0.85551635708538898</v>
      </c>
      <c r="O15" s="33">
        <f t="shared" si="2"/>
        <v>0.88118972198293755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0.25028935185185186</v>
      </c>
      <c r="E16" s="2">
        <v>0.33333333333333331</v>
      </c>
      <c r="F16" s="2">
        <v>0.33333333333333331</v>
      </c>
      <c r="G16" s="2">
        <v>0.33359953703703704</v>
      </c>
      <c r="H16" s="2">
        <v>0.25</v>
      </c>
      <c r="I16" s="2">
        <v>0.25</v>
      </c>
      <c r="J16" s="2" t="s">
        <v>36</v>
      </c>
      <c r="K16" s="3">
        <v>0.35491898148148149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0.46875</v>
      </c>
      <c r="E17" s="2">
        <v>0.625</v>
      </c>
      <c r="F17" s="2">
        <v>0.5805555555555556</v>
      </c>
      <c r="G17" s="2">
        <v>0.6</v>
      </c>
      <c r="H17" s="2">
        <v>0.60624999999999996</v>
      </c>
      <c r="I17" s="2">
        <v>0.49166666666666664</v>
      </c>
      <c r="J17" s="2" t="s">
        <v>36</v>
      </c>
      <c r="K17" s="3">
        <v>0.41131944444444446</v>
      </c>
      <c r="L17" s="1" t="s">
        <v>36</v>
      </c>
      <c r="M17" s="69" t="s">
        <v>36</v>
      </c>
      <c r="N17" s="2">
        <v>0.85652777777777778</v>
      </c>
      <c r="O17" s="4">
        <v>0.84108796296296295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</v>
      </c>
      <c r="F18" s="35">
        <v>21.333333333333332</v>
      </c>
      <c r="G18" s="35">
        <v>23.75</v>
      </c>
      <c r="H18" s="35">
        <v>20.5</v>
      </c>
      <c r="I18" s="35">
        <v>13.2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19.666666666666668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182.66291351509378</v>
      </c>
      <c r="E28" s="28" t="s">
        <v>36</v>
      </c>
      <c r="F28" s="28" t="s">
        <v>36</v>
      </c>
      <c r="G28" s="28">
        <v>284.56512085262926</v>
      </c>
      <c r="H28" s="28">
        <v>382.49649476609596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731.74128314950917</v>
      </c>
      <c r="N28" s="28">
        <v>992.83379674458263</v>
      </c>
      <c r="O28" s="28">
        <v>734.40990768871836</v>
      </c>
      <c r="P28" s="27">
        <v>245.07261061904893</v>
      </c>
      <c r="Q28" s="28" t="s">
        <v>36</v>
      </c>
      <c r="R28" s="28" t="s">
        <v>36</v>
      </c>
      <c r="S28" s="28" t="s">
        <v>36</v>
      </c>
      <c r="T28" s="28">
        <v>735.80161465572814</v>
      </c>
      <c r="U28" s="28" t="s">
        <v>36</v>
      </c>
      <c r="V28" s="28">
        <v>674.25144107551284</v>
      </c>
      <c r="W28" s="28">
        <v>851.72982883554687</v>
      </c>
      <c r="X28" s="29">
        <v>906.66641742448564</v>
      </c>
    </row>
    <row r="29" spans="2:44" ht="40.15" customHeight="1">
      <c r="B29" s="206"/>
      <c r="C29" s="30" t="s">
        <v>38</v>
      </c>
      <c r="D29" s="32">
        <f>D28/D27</f>
        <v>0.86257486937683181</v>
      </c>
      <c r="E29" s="32" t="s">
        <v>36</v>
      </c>
      <c r="F29" s="32" t="s">
        <v>36</v>
      </c>
      <c r="G29" s="32">
        <f>G28/G27</f>
        <v>0.86950453593858945</v>
      </c>
      <c r="H29" s="32">
        <f>H28/H27</f>
        <v>0.88268421869099067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0.8869591310903141</v>
      </c>
      <c r="N29" s="32">
        <f>N28/N27</f>
        <v>0.86333373629963706</v>
      </c>
      <c r="O29" s="32">
        <f>O28/O27</f>
        <v>0.87976186858544392</v>
      </c>
      <c r="P29" s="31">
        <f>P28/P27</f>
        <v>0.86796549594246486</v>
      </c>
      <c r="Q29" s="32" t="s">
        <v>36</v>
      </c>
      <c r="R29" s="32" t="s">
        <v>36</v>
      </c>
      <c r="S29" s="32" t="s">
        <v>36</v>
      </c>
      <c r="T29" s="32">
        <f>T28/T27</f>
        <v>0.87595430316158107</v>
      </c>
      <c r="U29" s="32" t="s">
        <v>36</v>
      </c>
      <c r="V29" s="32">
        <f>V28/V27</f>
        <v>0.88538068020016836</v>
      </c>
      <c r="W29" s="32">
        <f>W28/W27</f>
        <v>0.87876887102080226</v>
      </c>
      <c r="X29" s="33">
        <f>X28/X27</f>
        <v>0.86349182611855779</v>
      </c>
    </row>
    <row r="30" spans="2:44" ht="17.25" customHeight="1">
      <c r="B30" s="207" t="s">
        <v>39</v>
      </c>
      <c r="C30" s="15" t="s">
        <v>40</v>
      </c>
      <c r="D30" s="2">
        <v>0.37986111111111109</v>
      </c>
      <c r="E30" s="2" t="s">
        <v>36</v>
      </c>
      <c r="F30" s="2" t="s">
        <v>36</v>
      </c>
      <c r="G30" s="2">
        <v>0.29452546296296295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0.25018518518518518</v>
      </c>
      <c r="N30" s="2">
        <v>0.25020833333333331</v>
      </c>
      <c r="O30" s="2">
        <v>0.2502199074074074</v>
      </c>
      <c r="P30" s="1">
        <v>0.70853009259259259</v>
      </c>
      <c r="Q30" s="2" t="s">
        <v>36</v>
      </c>
      <c r="R30" s="2" t="s">
        <v>36</v>
      </c>
      <c r="S30" s="2" t="s">
        <v>36</v>
      </c>
      <c r="T30" s="2">
        <v>0.7083680555555556</v>
      </c>
      <c r="U30" s="2" t="s">
        <v>36</v>
      </c>
      <c r="V30" s="2">
        <v>0.70856481481481481</v>
      </c>
      <c r="W30" s="2">
        <v>0.70856481481481481</v>
      </c>
      <c r="X30" s="4">
        <v>0.70846064814814813</v>
      </c>
    </row>
    <row r="31" spans="2:44" ht="17.25" customHeight="1">
      <c r="B31" s="204"/>
      <c r="C31" s="15" t="s">
        <v>41</v>
      </c>
      <c r="D31" s="2">
        <v>0.43072916666666666</v>
      </c>
      <c r="E31" s="2" t="s">
        <v>36</v>
      </c>
      <c r="F31" s="2" t="s">
        <v>36</v>
      </c>
      <c r="G31" s="2">
        <v>0.31111111111111112</v>
      </c>
      <c r="H31" s="2">
        <v>0.35091435185185182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0.40138888888888891</v>
      </c>
      <c r="N31" s="2">
        <v>0.45633101851851854</v>
      </c>
      <c r="O31" s="2">
        <v>0.43472222222222223</v>
      </c>
      <c r="P31" s="1">
        <v>0.79305555555555551</v>
      </c>
      <c r="Q31" s="2" t="s">
        <v>36</v>
      </c>
      <c r="R31" s="2" t="s">
        <v>36</v>
      </c>
      <c r="S31" s="2" t="s">
        <v>36</v>
      </c>
      <c r="T31" s="2">
        <v>0.86959490740740741</v>
      </c>
      <c r="U31" s="2" t="s">
        <v>36</v>
      </c>
      <c r="V31" s="2">
        <v>0.85277777777777775</v>
      </c>
      <c r="W31" s="2">
        <v>0.98547453703703702</v>
      </c>
      <c r="X31" s="4">
        <v>0.9916666666666667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4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7AC2-F4C1-4971-BB6D-BEA80ACA7D09}">
  <sheetPr codeName="工作表5"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38" sqref="O38"/>
      <selection pane="bottomLeft" activeCell="O38" sqref="O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90438</v>
      </c>
      <c r="E1" s="77" t="s">
        <v>3</v>
      </c>
      <c r="F1" s="78">
        <f>SUM(G5:G191)</f>
        <v>1751766.4799999997</v>
      </c>
      <c r="G1" s="79" t="s">
        <v>73</v>
      </c>
      <c r="H1" s="80">
        <f>L21+L38+L55+L72+L89+L106+L123+L140+L157+L174+L191</f>
        <v>72.25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45940</v>
      </c>
      <c r="B2" s="326"/>
      <c r="C2" s="82" t="s">
        <v>34</v>
      </c>
      <c r="D2" s="83">
        <f>AVERAGE(N21,N38,N55,N72,N89,N106,N123,N140,N157,N174,N191)</f>
        <v>611.11194812063195</v>
      </c>
      <c r="E2" s="83" t="s">
        <v>80</v>
      </c>
      <c r="F2" s="84">
        <f>F1/D1</f>
        <v>19.369805612684932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1833</v>
      </c>
      <c r="G5" s="95">
        <f t="shared" ref="G5:G6" si="0">E5*F5</f>
        <v>54715.05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3106.7796610169471</v>
      </c>
      <c r="N5" s="99">
        <f>M5/L5</f>
        <v>182.75174476570277</v>
      </c>
      <c r="O5" s="101">
        <f>L5-I5</f>
        <v>0</v>
      </c>
      <c r="P5" s="102">
        <f>N5-K5</f>
        <v>-29.01296111665016</v>
      </c>
      <c r="Q5" s="103">
        <f>N5/K5</f>
        <v>0.86299435028248539</v>
      </c>
      <c r="R5" s="273">
        <f>Q21</f>
        <v>0.86257486937683181</v>
      </c>
      <c r="S5" s="1">
        <v>0.37986111111111109</v>
      </c>
      <c r="T5" s="2">
        <v>0.40444444444444444</v>
      </c>
      <c r="U5" s="104">
        <v>4.9999999999999822</v>
      </c>
      <c r="V5" s="105">
        <v>35.40000000000002</v>
      </c>
      <c r="W5" s="106"/>
      <c r="X5" s="88"/>
      <c r="Y5" s="275"/>
      <c r="Z5" s="276"/>
      <c r="AA5" s="109">
        <f>M5-J5</f>
        <v>-493.2203389830529</v>
      </c>
      <c r="AB5" s="110">
        <f>M5/J5</f>
        <v>0.86299435028248528</v>
      </c>
      <c r="AC5" s="292">
        <f>AB21</f>
        <v>0.8625748693768317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1720</v>
      </c>
      <c r="G6" s="95">
        <f t="shared" si="0"/>
        <v>50774.400000000001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3103.7593984962409</v>
      </c>
      <c r="N6" s="99">
        <f>M6/L6</f>
        <v>182.57408226448476</v>
      </c>
      <c r="O6" s="101">
        <f>L6-I6</f>
        <v>0</v>
      </c>
      <c r="P6" s="102">
        <f>N6-K6</f>
        <v>-29.19062361786817</v>
      </c>
      <c r="Q6" s="103">
        <f>N6/K6</f>
        <v>0.86215538847117812</v>
      </c>
      <c r="R6" s="273"/>
      <c r="S6" s="1">
        <v>0.40763888888888888</v>
      </c>
      <c r="T6" s="2">
        <v>0.43072916666666666</v>
      </c>
      <c r="U6" s="104">
        <v>4.5999999999999996</v>
      </c>
      <c r="V6" s="105">
        <v>33.25</v>
      </c>
      <c r="W6" s="106"/>
      <c r="X6" s="107"/>
      <c r="Y6" s="265"/>
      <c r="Z6" s="266"/>
      <c r="AA6" s="111">
        <f>M6-J6</f>
        <v>-496.24060150375908</v>
      </c>
      <c r="AB6" s="112">
        <f>M6/J6</f>
        <v>0.86215538847117801</v>
      </c>
      <c r="AC6" s="293"/>
    </row>
    <row r="7" spans="1:29" ht="15.75" customHeight="1">
      <c r="A7" s="281"/>
      <c r="B7" s="92"/>
      <c r="C7" s="284"/>
      <c r="D7" s="285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3105.2695297565942</v>
      </c>
      <c r="N21" s="139">
        <f>M21/L21</f>
        <v>182.66291351509378</v>
      </c>
      <c r="O21" s="140">
        <f>L21-I21</f>
        <v>0</v>
      </c>
      <c r="P21" s="141">
        <f>N21-K21</f>
        <v>-29.101792367259151</v>
      </c>
      <c r="Q21" s="142">
        <f>N21/K21</f>
        <v>0.86257486937683181</v>
      </c>
      <c r="R21" s="274"/>
      <c r="S21" s="143">
        <f>S5</f>
        <v>0.37986111111111109</v>
      </c>
      <c r="T21" s="144">
        <f>INDEX(T5:T20,COUNTA(T5:T20))</f>
        <v>0.43072916666666666</v>
      </c>
      <c r="U21" s="145"/>
      <c r="V21" s="145"/>
      <c r="W21" s="146"/>
      <c r="X21" s="147"/>
      <c r="Y21" s="261"/>
      <c r="Z21" s="262"/>
      <c r="AA21" s="148">
        <f>M21-J21</f>
        <v>-494.73047024340576</v>
      </c>
      <c r="AB21" s="149">
        <f>M21/J21</f>
        <v>0.8625748693768317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1246</v>
      </c>
      <c r="G22" s="95">
        <f t="shared" ref="G22" si="5">E22*F22</f>
        <v>31947.440000000002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3130.2163293789217</v>
      </c>
      <c r="N22" s="99">
        <f>M22/L22</f>
        <v>284.56512085262926</v>
      </c>
      <c r="O22" s="101">
        <f>L22-I22</f>
        <v>0</v>
      </c>
      <c r="P22" s="102">
        <f>N22-K22</f>
        <v>-42.707606420097989</v>
      </c>
      <c r="Q22" s="103">
        <f>N22/K22</f>
        <v>0.86950453593858945</v>
      </c>
      <c r="R22" s="272">
        <f>Q38</f>
        <v>0.86950453593858945</v>
      </c>
      <c r="S22" s="1">
        <v>0.29452546296296295</v>
      </c>
      <c r="T22" s="2">
        <v>0.31111111111111112</v>
      </c>
      <c r="U22" s="104">
        <v>4.1166666666666174</v>
      </c>
      <c r="V22" s="105">
        <v>23.883333333333361</v>
      </c>
      <c r="W22" s="106"/>
      <c r="X22" s="151"/>
      <c r="Y22" s="275"/>
      <c r="Z22" s="276"/>
      <c r="AA22" s="109">
        <f>M22-J22</f>
        <v>-469.78367062107827</v>
      </c>
      <c r="AB22" s="152">
        <f>M22/J22</f>
        <v>0.86950453593858934</v>
      </c>
      <c r="AC22" s="277">
        <f>AB38</f>
        <v>0.86950453593858934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3130.2163293789217</v>
      </c>
      <c r="N38" s="139">
        <f>M38/L38</f>
        <v>284.56512085262926</v>
      </c>
      <c r="O38" s="140">
        <f>L38-I38</f>
        <v>0</v>
      </c>
      <c r="P38" s="141">
        <f>N38-K38</f>
        <v>-42.707606420097989</v>
      </c>
      <c r="Q38" s="142">
        <f>N38/K38</f>
        <v>0.86950453593858945</v>
      </c>
      <c r="R38" s="274"/>
      <c r="S38" s="143">
        <f>S22</f>
        <v>0.29452546296296295</v>
      </c>
      <c r="T38" s="144">
        <f>INDEX(T22:T37,COUNTA(T22:T37))</f>
        <v>0.31111111111111112</v>
      </c>
      <c r="U38" s="145"/>
      <c r="V38" s="156"/>
      <c r="W38" s="135"/>
      <c r="X38" s="139"/>
      <c r="Y38" s="261"/>
      <c r="Z38" s="262"/>
      <c r="AA38" s="157">
        <f>M38-J38</f>
        <v>-469.78367062107827</v>
      </c>
      <c r="AB38" s="142">
        <f>M38/J38</f>
        <v>0.86950453593858934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553</v>
      </c>
      <c r="G39" s="159">
        <f t="shared" ref="G39:G41" si="9">E39*F39</f>
        <v>7775.18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2293.5483870967792</v>
      </c>
      <c r="N39" s="163">
        <f>M39/L39</f>
        <v>382.25806451612988</v>
      </c>
      <c r="O39" s="165">
        <f>L39-I39</f>
        <v>0</v>
      </c>
      <c r="P39" s="166">
        <f>N39-K39</f>
        <v>-51.075268817203437</v>
      </c>
      <c r="Q39" s="152">
        <f>N39/K39</f>
        <v>0.88213399503722278</v>
      </c>
      <c r="R39" s="272">
        <f>Q55</f>
        <v>0.88268421869099067</v>
      </c>
      <c r="S39" s="167">
        <v>0.25</v>
      </c>
      <c r="T39" s="168">
        <v>0.26004629629629628</v>
      </c>
      <c r="U39" s="169"/>
      <c r="V39" s="170">
        <v>14.466666666666637</v>
      </c>
      <c r="W39" s="168"/>
      <c r="X39" s="171"/>
      <c r="Y39" s="275"/>
      <c r="Z39" s="276"/>
      <c r="AA39" s="109">
        <f>M39-J39</f>
        <v>-306.45161290322085</v>
      </c>
      <c r="AB39" s="152">
        <f>M39/J39</f>
        <v>0.88213399503722278</v>
      </c>
      <c r="AC39" s="277">
        <f>AB55</f>
        <v>0.88268421869099067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1716</v>
      </c>
      <c r="G40" s="95">
        <f t="shared" si="9"/>
        <v>30424.68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2295.6521739130444</v>
      </c>
      <c r="N40" s="99">
        <f>M40/L40</f>
        <v>382.60869565217405</v>
      </c>
      <c r="O40" s="101">
        <f>L40-I40</f>
        <v>0</v>
      </c>
      <c r="P40" s="102">
        <f>N40-K40</f>
        <v>-50.724637681159265</v>
      </c>
      <c r="Q40" s="103">
        <f>N40/K40</f>
        <v>0.88294314381270933</v>
      </c>
      <c r="R40" s="273"/>
      <c r="S40" s="1">
        <v>0.26399305555555558</v>
      </c>
      <c r="T40" s="2">
        <v>0.2951388888888889</v>
      </c>
      <c r="U40" s="104">
        <v>5.6833333333333957</v>
      </c>
      <c r="V40" s="105">
        <v>44.84999999999998</v>
      </c>
      <c r="W40" s="106"/>
      <c r="X40" s="113"/>
      <c r="Y40" s="265"/>
      <c r="Z40" s="266"/>
      <c r="AA40" s="111">
        <f>M40-J40</f>
        <v>-304.34782608695559</v>
      </c>
      <c r="AB40" s="103">
        <f>M40/J40</f>
        <v>0.88294314381270944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2767</v>
      </c>
      <c r="G41" s="95">
        <f t="shared" si="9"/>
        <v>40093.83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2295.7363447799039</v>
      </c>
      <c r="N41" s="99">
        <f>M41/L41</f>
        <v>382.62272412998396</v>
      </c>
      <c r="O41" s="101">
        <f>L41-I41</f>
        <v>0</v>
      </c>
      <c r="P41" s="102">
        <f>N41-K41</f>
        <v>-50.71060920334935</v>
      </c>
      <c r="Q41" s="103">
        <f>N41/K41</f>
        <v>0.88297551722303991</v>
      </c>
      <c r="R41" s="273"/>
      <c r="S41" s="1">
        <v>0.30069444444444443</v>
      </c>
      <c r="T41" s="2">
        <v>0.35091435185185182</v>
      </c>
      <c r="U41" s="104">
        <v>7.9999999999999716</v>
      </c>
      <c r="V41" s="105">
        <v>72.316666666666649</v>
      </c>
      <c r="W41" s="106"/>
      <c r="X41" s="113"/>
      <c r="Y41" s="265"/>
      <c r="Z41" s="266"/>
      <c r="AA41" s="111">
        <f>M41-J41</f>
        <v>-304.2636552200961</v>
      </c>
      <c r="AB41" s="103">
        <f>M41/J41</f>
        <v>0.88297551722303991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2294.9789685965757</v>
      </c>
      <c r="N55" s="139">
        <f t="shared" ref="N55:N60" si="14">M55/L55</f>
        <v>382.49649476609596</v>
      </c>
      <c r="O55" s="140">
        <f t="shared" ref="O55:O60" si="15">L55-I55</f>
        <v>0</v>
      </c>
      <c r="P55" s="141">
        <f t="shared" ref="P55:P60" si="16">N55-K55</f>
        <v>-50.836838567237351</v>
      </c>
      <c r="Q55" s="142">
        <f t="shared" ref="Q55:Q60" si="17">N55/K55</f>
        <v>0.88268421869099067</v>
      </c>
      <c r="R55" s="274"/>
      <c r="S55" s="143">
        <f>S39</f>
        <v>0.25</v>
      </c>
      <c r="T55" s="144">
        <f>INDEX(T39:T54,COUNTA(T39:T54))</f>
        <v>0.35091435185185182</v>
      </c>
      <c r="U55" s="145"/>
      <c r="V55" s="156"/>
      <c r="W55" s="135"/>
      <c r="X55" s="139"/>
      <c r="Y55" s="261"/>
      <c r="Z55" s="262"/>
      <c r="AA55" s="157">
        <f t="shared" ref="AA55:AA60" si="18">M55-J55</f>
        <v>-305.02103140342433</v>
      </c>
      <c r="AB55" s="142">
        <f t="shared" ref="AB55:AB60" si="19">M55/J55</f>
        <v>0.88268421869099067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473</v>
      </c>
      <c r="G56" s="159">
        <f t="shared" ref="G56:G60" si="20">E56*F56</f>
        <v>10145.85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>F56/V56*60</f>
        <v>2915.7534246575415</v>
      </c>
      <c r="N56" s="163">
        <f t="shared" si="14"/>
        <v>971.91780821918053</v>
      </c>
      <c r="O56" s="165">
        <f t="shared" si="15"/>
        <v>0</v>
      </c>
      <c r="P56" s="166">
        <f t="shared" si="16"/>
        <v>-128.08219178081947</v>
      </c>
      <c r="Q56" s="152">
        <f t="shared" si="17"/>
        <v>0.88356164383561864</v>
      </c>
      <c r="R56" s="272">
        <f>Q72</f>
        <v>0.8869591310903141</v>
      </c>
      <c r="S56" s="167">
        <v>0.25018518518518518</v>
      </c>
      <c r="T56" s="168">
        <v>0.25694444444444442</v>
      </c>
      <c r="U56" s="169"/>
      <c r="V56" s="170">
        <v>9.7333333333333094</v>
      </c>
      <c r="W56" s="173"/>
      <c r="X56" s="151"/>
      <c r="Y56" s="275"/>
      <c r="Z56" s="276"/>
      <c r="AA56" s="109">
        <f t="shared" si="18"/>
        <v>-384.24657534245853</v>
      </c>
      <c r="AB56" s="152">
        <f t="shared" si="19"/>
        <v>0.88356164383561864</v>
      </c>
      <c r="AC56" s="277">
        <f>AB72</f>
        <v>0.8869591310903141</v>
      </c>
    </row>
    <row r="57" spans="1:29" ht="15.75" customHeight="1">
      <c r="A57" s="268"/>
      <c r="B57" s="92" t="s">
        <v>111</v>
      </c>
      <c r="C57" s="263" t="s">
        <v>115</v>
      </c>
      <c r="D57" s="264"/>
      <c r="E57" s="93">
        <v>22.28</v>
      </c>
      <c r="F57" s="94">
        <v>868</v>
      </c>
      <c r="G57" s="95">
        <f t="shared" si="20"/>
        <v>19339.04</v>
      </c>
      <c r="H57" s="96"/>
      <c r="I57" s="97">
        <v>5</v>
      </c>
      <c r="J57" s="98">
        <v>3300</v>
      </c>
      <c r="K57" s="99">
        <f t="shared" ref="K57:K60" si="21">J57/I57</f>
        <v>660</v>
      </c>
      <c r="L57" s="100">
        <v>5</v>
      </c>
      <c r="M57" s="98">
        <f>F57/V57*60</f>
        <v>2920.3738317756934</v>
      </c>
      <c r="N57" s="99">
        <f t="shared" si="14"/>
        <v>584.07476635513865</v>
      </c>
      <c r="O57" s="101">
        <f t="shared" si="15"/>
        <v>0</v>
      </c>
      <c r="P57" s="102">
        <f t="shared" si="16"/>
        <v>-75.925233644861351</v>
      </c>
      <c r="Q57" s="103">
        <f t="shared" si="17"/>
        <v>0.8849617672047555</v>
      </c>
      <c r="R57" s="273"/>
      <c r="S57" s="1">
        <v>0.26122685185185185</v>
      </c>
      <c r="T57" s="2">
        <v>0.27361111111111114</v>
      </c>
      <c r="U57" s="104">
        <v>6.166666666666698</v>
      </c>
      <c r="V57" s="105">
        <v>17.833333333333378</v>
      </c>
      <c r="W57" s="106"/>
      <c r="X57" s="107"/>
      <c r="Y57" s="265"/>
      <c r="Z57" s="266"/>
      <c r="AA57" s="111">
        <f t="shared" si="18"/>
        <v>-379.62616822430664</v>
      </c>
      <c r="AB57" s="103">
        <f t="shared" si="19"/>
        <v>0.88496176720475561</v>
      </c>
      <c r="AC57" s="278"/>
    </row>
    <row r="58" spans="1:29" ht="15.75" customHeight="1">
      <c r="A58" s="268"/>
      <c r="B58" s="92" t="s">
        <v>111</v>
      </c>
      <c r="C58" s="263" t="s">
        <v>116</v>
      </c>
      <c r="D58" s="264"/>
      <c r="E58" s="93">
        <v>17.89</v>
      </c>
      <c r="F58" s="94">
        <v>2212</v>
      </c>
      <c r="G58" s="95">
        <f t="shared" si="20"/>
        <v>39572.68</v>
      </c>
      <c r="H58" s="96"/>
      <c r="I58" s="97">
        <v>4</v>
      </c>
      <c r="J58" s="98">
        <v>3300</v>
      </c>
      <c r="K58" s="99">
        <f t="shared" si="21"/>
        <v>825</v>
      </c>
      <c r="L58" s="100">
        <v>4</v>
      </c>
      <c r="M58" s="98">
        <f>F58/V58*60</f>
        <v>2917.9919384389855</v>
      </c>
      <c r="N58" s="99">
        <f t="shared" si="14"/>
        <v>729.49798460974637</v>
      </c>
      <c r="O58" s="101">
        <f t="shared" si="15"/>
        <v>0</v>
      </c>
      <c r="P58" s="102">
        <f t="shared" si="16"/>
        <v>-95.502015390253632</v>
      </c>
      <c r="Q58" s="103">
        <f t="shared" si="17"/>
        <v>0.88423998134514714</v>
      </c>
      <c r="R58" s="273"/>
      <c r="S58" s="1">
        <v>0.27638888888888885</v>
      </c>
      <c r="T58" s="2">
        <v>0.30797453703703703</v>
      </c>
      <c r="U58" s="104">
        <v>3.9999999999999059</v>
      </c>
      <c r="V58" s="105">
        <v>45.483333333333384</v>
      </c>
      <c r="W58" s="106"/>
      <c r="X58" s="107"/>
      <c r="Y58" s="265"/>
      <c r="Z58" s="266"/>
      <c r="AA58" s="111">
        <f t="shared" si="18"/>
        <v>-382.00806156101453</v>
      </c>
      <c r="AB58" s="103">
        <f t="shared" si="19"/>
        <v>0.88423998134514714</v>
      </c>
      <c r="AC58" s="278"/>
    </row>
    <row r="59" spans="1:29" ht="15.75" customHeight="1">
      <c r="A59" s="268"/>
      <c r="B59" s="92" t="s">
        <v>111</v>
      </c>
      <c r="C59" s="263" t="s">
        <v>211</v>
      </c>
      <c r="D59" s="264"/>
      <c r="E59" s="93">
        <v>21.45</v>
      </c>
      <c r="F59" s="94">
        <v>2540</v>
      </c>
      <c r="G59" s="95">
        <f t="shared" si="20"/>
        <v>54483</v>
      </c>
      <c r="H59" s="96"/>
      <c r="I59" s="97">
        <v>4</v>
      </c>
      <c r="J59" s="98">
        <v>3300</v>
      </c>
      <c r="K59" s="99">
        <f t="shared" si="21"/>
        <v>825</v>
      </c>
      <c r="L59" s="100">
        <v>4</v>
      </c>
      <c r="M59" s="98">
        <f>F59/V59*60</f>
        <v>2955.3975436328369</v>
      </c>
      <c r="N59" s="99">
        <f t="shared" si="14"/>
        <v>738.84938590820923</v>
      </c>
      <c r="O59" s="101">
        <f t="shared" si="15"/>
        <v>0</v>
      </c>
      <c r="P59" s="102">
        <f t="shared" si="16"/>
        <v>-86.150614091790771</v>
      </c>
      <c r="Q59" s="103">
        <f t="shared" si="17"/>
        <v>0.89557501322207178</v>
      </c>
      <c r="R59" s="273"/>
      <c r="S59" s="1">
        <v>0.31210648148148146</v>
      </c>
      <c r="T59" s="2">
        <v>0.34791666666666665</v>
      </c>
      <c r="U59" s="104">
        <v>5.9499999999999709</v>
      </c>
      <c r="V59" s="105">
        <v>51.566666666666677</v>
      </c>
      <c r="W59" s="106"/>
      <c r="X59" s="107"/>
      <c r="Y59" s="265"/>
      <c r="Z59" s="266"/>
      <c r="AA59" s="111">
        <f t="shared" si="18"/>
        <v>-344.60245636716309</v>
      </c>
      <c r="AB59" s="103">
        <f t="shared" si="19"/>
        <v>0.89557501322207178</v>
      </c>
      <c r="AC59" s="278"/>
    </row>
    <row r="60" spans="1:29" ht="15.75" customHeight="1">
      <c r="A60" s="268"/>
      <c r="B60" s="92" t="s">
        <v>111</v>
      </c>
      <c r="C60" s="263" t="s">
        <v>117</v>
      </c>
      <c r="D60" s="264"/>
      <c r="E60" s="93">
        <v>16.66</v>
      </c>
      <c r="F60" s="94">
        <v>3551</v>
      </c>
      <c r="G60" s="95">
        <f t="shared" si="20"/>
        <v>59159.66</v>
      </c>
      <c r="H60" s="113"/>
      <c r="I60" s="97">
        <v>4</v>
      </c>
      <c r="J60" s="98">
        <v>3300</v>
      </c>
      <c r="K60" s="99">
        <f t="shared" si="21"/>
        <v>825</v>
      </c>
      <c r="L60" s="114">
        <v>4</v>
      </c>
      <c r="M60" s="98">
        <f>F60/V60*60</f>
        <v>2925.3089244851253</v>
      </c>
      <c r="N60" s="99">
        <f t="shared" si="14"/>
        <v>731.32723112128133</v>
      </c>
      <c r="O60" s="101">
        <f t="shared" si="15"/>
        <v>0</v>
      </c>
      <c r="P60" s="102">
        <f t="shared" si="16"/>
        <v>-93.672768878718671</v>
      </c>
      <c r="Q60" s="103">
        <f t="shared" si="17"/>
        <v>0.88645724984397734</v>
      </c>
      <c r="R60" s="273"/>
      <c r="S60" s="1">
        <v>0.3508101851851852</v>
      </c>
      <c r="T60" s="2">
        <v>0.40138888888888891</v>
      </c>
      <c r="U60" s="104">
        <v>4.1666666666667052</v>
      </c>
      <c r="V60" s="105">
        <v>72.833333333333343</v>
      </c>
      <c r="W60" s="106"/>
      <c r="X60" s="107"/>
      <c r="Y60" s="265"/>
      <c r="Z60" s="266"/>
      <c r="AA60" s="111">
        <f t="shared" si="18"/>
        <v>-374.69107551487468</v>
      </c>
      <c r="AB60" s="103">
        <f t="shared" si="19"/>
        <v>0.88645724984397734</v>
      </c>
      <c r="AC60" s="278"/>
    </row>
    <row r="61" spans="1:29" ht="15.75" customHeight="1">
      <c r="A61" s="268"/>
      <c r="B61" s="92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2">AVERAGE(I56:I71)</f>
        <v>4</v>
      </c>
      <c r="J72" s="138">
        <f t="shared" si="22"/>
        <v>3300</v>
      </c>
      <c r="K72" s="139">
        <f t="shared" ref="K72" si="23">J72/I72</f>
        <v>825</v>
      </c>
      <c r="L72" s="137">
        <f t="shared" ref="L72:M72" si="24">AVERAGE(L56:L71)</f>
        <v>4</v>
      </c>
      <c r="M72" s="138">
        <f t="shared" si="24"/>
        <v>2926.9651325980367</v>
      </c>
      <c r="N72" s="139">
        <f>M72/L72</f>
        <v>731.74128314950917</v>
      </c>
      <c r="O72" s="140">
        <f>L72-I72</f>
        <v>0</v>
      </c>
      <c r="P72" s="141">
        <f>N72-K72</f>
        <v>-93.258716850490828</v>
      </c>
      <c r="Q72" s="142">
        <f>N72/K72</f>
        <v>0.8869591310903141</v>
      </c>
      <c r="R72" s="274"/>
      <c r="S72" s="143">
        <f>S56</f>
        <v>0.25018518518518518</v>
      </c>
      <c r="T72" s="144">
        <f>INDEX(T56:T71,COUNTA(T56:T71))</f>
        <v>0.40138888888888891</v>
      </c>
      <c r="U72" s="145"/>
      <c r="V72" s="156"/>
      <c r="W72" s="89"/>
      <c r="X72" s="91"/>
      <c r="Y72" s="261"/>
      <c r="Z72" s="262"/>
      <c r="AA72" s="157">
        <f>M72-J72</f>
        <v>-373.03486740196331</v>
      </c>
      <c r="AB72" s="142">
        <f>M72/J72</f>
        <v>0.8869591310903141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1372</v>
      </c>
      <c r="G73" s="159">
        <f t="shared" ref="G73:G76" si="25">E73*F73</f>
        <v>24942.959999999999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3083.1460674157283</v>
      </c>
      <c r="N73" s="163">
        <f>M73/L73</f>
        <v>1027.7153558052428</v>
      </c>
      <c r="O73" s="165">
        <f>L73-I73</f>
        <v>0</v>
      </c>
      <c r="P73" s="166">
        <f>N73-K73</f>
        <v>-172.28464419475722</v>
      </c>
      <c r="Q73" s="152">
        <f>N73/K73</f>
        <v>0.85642946317103563</v>
      </c>
      <c r="R73" s="272">
        <f>Q89</f>
        <v>0.86333373629963706</v>
      </c>
      <c r="S73" s="167">
        <v>0.25020833333333331</v>
      </c>
      <c r="T73" s="168">
        <v>0.26874999999999999</v>
      </c>
      <c r="U73" s="169"/>
      <c r="V73" s="170">
        <v>26.700000000000017</v>
      </c>
      <c r="W73" s="173"/>
      <c r="X73" s="151"/>
      <c r="Y73" s="275"/>
      <c r="Z73" s="276"/>
      <c r="AA73" s="109">
        <f>M73-J73</f>
        <v>-516.85393258427166</v>
      </c>
      <c r="AB73" s="152">
        <f>M73/J73</f>
        <v>0.85642946317103563</v>
      </c>
      <c r="AC73" s="277">
        <f>AB89</f>
        <v>0.86333373629963706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1848</v>
      </c>
      <c r="G74" s="95">
        <f t="shared" si="25"/>
        <v>33596.639999999999</v>
      </c>
      <c r="H74" s="96"/>
      <c r="I74" s="97">
        <v>3</v>
      </c>
      <c r="J74" s="98">
        <v>3600</v>
      </c>
      <c r="K74" s="99">
        <f t="shared" ref="K74:K110" si="26">J74/I74</f>
        <v>1200</v>
      </c>
      <c r="L74" s="100">
        <v>3</v>
      </c>
      <c r="M74" s="98">
        <f>F74/V74*60</f>
        <v>3082.8544949026832</v>
      </c>
      <c r="N74" s="99">
        <f>M74/L74</f>
        <v>1027.6181649675611</v>
      </c>
      <c r="O74" s="101">
        <f>L74-I74</f>
        <v>0</v>
      </c>
      <c r="P74" s="102">
        <f>N74-K74</f>
        <v>-172.38183503243886</v>
      </c>
      <c r="Q74" s="103">
        <f>N74/K74</f>
        <v>0.85634847080630094</v>
      </c>
      <c r="R74" s="273"/>
      <c r="S74" s="1">
        <v>0.28196759259259258</v>
      </c>
      <c r="T74" s="2">
        <v>0.30694444444444446</v>
      </c>
      <c r="U74" s="104">
        <v>19.033333333333324</v>
      </c>
      <c r="V74" s="105">
        <v>35.966666666666718</v>
      </c>
      <c r="W74" s="106"/>
      <c r="X74" s="107"/>
      <c r="Y74" s="265"/>
      <c r="Z74" s="266"/>
      <c r="AA74" s="111">
        <f>M74-J74</f>
        <v>-517.1455050973168</v>
      </c>
      <c r="AB74" s="103">
        <f>M74/J74</f>
        <v>0.85634847080630094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4331</v>
      </c>
      <c r="G75" s="95">
        <f t="shared" si="25"/>
        <v>61846.68</v>
      </c>
      <c r="H75" s="96"/>
      <c r="I75" s="97">
        <v>3</v>
      </c>
      <c r="J75" s="98">
        <v>3600</v>
      </c>
      <c r="K75" s="99">
        <f t="shared" si="26"/>
        <v>1200</v>
      </c>
      <c r="L75" s="100">
        <v>3</v>
      </c>
      <c r="M75" s="98">
        <f>F75/V75*60</f>
        <v>3090.505450941529</v>
      </c>
      <c r="N75" s="99">
        <f>M75/L75</f>
        <v>1030.1684836471763</v>
      </c>
      <c r="O75" s="101">
        <f>L75-I75</f>
        <v>0</v>
      </c>
      <c r="P75" s="102">
        <f>N75-K75</f>
        <v>-169.83151635282366</v>
      </c>
      <c r="Q75" s="103">
        <f>N75/K75</f>
        <v>0.8584737363726469</v>
      </c>
      <c r="R75" s="273"/>
      <c r="S75" s="1">
        <v>0.32013888888888892</v>
      </c>
      <c r="T75" s="2">
        <v>0.37853009259259257</v>
      </c>
      <c r="U75" s="104">
        <v>19.000000000000014</v>
      </c>
      <c r="V75" s="105">
        <v>84.083333333333258</v>
      </c>
      <c r="W75" s="106"/>
      <c r="X75" s="107"/>
      <c r="Y75" s="265"/>
      <c r="Z75" s="266"/>
      <c r="AA75" s="111">
        <f>M75-J75</f>
        <v>-509.49454905847097</v>
      </c>
      <c r="AB75" s="103">
        <f>M75/J75</f>
        <v>0.8584737363726469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4080</v>
      </c>
      <c r="G76" s="95">
        <f t="shared" si="25"/>
        <v>57242.399999999994</v>
      </c>
      <c r="H76" s="96"/>
      <c r="I76" s="97">
        <v>3</v>
      </c>
      <c r="J76" s="98">
        <v>3000</v>
      </c>
      <c r="K76" s="99">
        <f t="shared" si="26"/>
        <v>1000</v>
      </c>
      <c r="L76" s="100">
        <v>3</v>
      </c>
      <c r="M76" s="98">
        <f>F76/V76*60</f>
        <v>2657.499547675051</v>
      </c>
      <c r="N76" s="99">
        <f>M76/L76</f>
        <v>885.83318255835036</v>
      </c>
      <c r="O76" s="101">
        <f>L76-I76</f>
        <v>0</v>
      </c>
      <c r="P76" s="102">
        <f>N76-K76</f>
        <v>-114.16681744164964</v>
      </c>
      <c r="Q76" s="103">
        <f>N76/K76</f>
        <v>0.88583318255835031</v>
      </c>
      <c r="R76" s="273"/>
      <c r="S76" s="1">
        <v>0.39236111111111116</v>
      </c>
      <c r="T76" s="2">
        <v>0.45633101851851854</v>
      </c>
      <c r="U76" s="104">
        <v>19.916666666666771</v>
      </c>
      <c r="V76" s="105">
        <v>92.116666666666617</v>
      </c>
      <c r="W76" s="106"/>
      <c r="X76" s="107"/>
      <c r="Y76" s="265"/>
      <c r="Z76" s="266"/>
      <c r="AA76" s="111">
        <f>M76-J76</f>
        <v>-342.50045232494904</v>
      </c>
      <c r="AB76" s="103">
        <f>M76/J76</f>
        <v>0.88583318255835031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7">AVERAGE(I73:I88)</f>
        <v>3</v>
      </c>
      <c r="J89" s="138">
        <f t="shared" si="27"/>
        <v>3450</v>
      </c>
      <c r="K89" s="139">
        <f t="shared" ref="K89" si="28">J89/I89</f>
        <v>1150</v>
      </c>
      <c r="L89" s="137">
        <f t="shared" ref="L89:M89" si="29">AVERAGE(L73:L88)</f>
        <v>3</v>
      </c>
      <c r="M89" s="138">
        <f t="shared" si="29"/>
        <v>2978.5013902337478</v>
      </c>
      <c r="N89" s="139">
        <f t="shared" ref="N89:N95" si="30">M89/L89</f>
        <v>992.83379674458263</v>
      </c>
      <c r="O89" s="140">
        <f t="shared" ref="O89:O95" si="31">L89-I89</f>
        <v>0</v>
      </c>
      <c r="P89" s="141">
        <f t="shared" ref="P89:P95" si="32">N89-K89</f>
        <v>-157.16620325541737</v>
      </c>
      <c r="Q89" s="142">
        <f t="shared" ref="Q89:Q95" si="33">N89/K89</f>
        <v>0.86333373629963706</v>
      </c>
      <c r="R89" s="274"/>
      <c r="S89" s="143">
        <f>S73</f>
        <v>0.25020833333333331</v>
      </c>
      <c r="T89" s="144">
        <f>INDEX(T73:T88,COUNTA(T73:T88))</f>
        <v>0.45633101851851854</v>
      </c>
      <c r="U89" s="145"/>
      <c r="V89" s="156"/>
      <c r="W89" s="89"/>
      <c r="X89" s="91"/>
      <c r="Y89" s="261"/>
      <c r="Z89" s="262"/>
      <c r="AA89" s="157">
        <f t="shared" ref="AA89:AA95" si="34">M89-J89</f>
        <v>-471.49860976625223</v>
      </c>
      <c r="AB89" s="142">
        <f t="shared" ref="AB89:AB95" si="35">M89/J89</f>
        <v>0.86333373629963706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1281</v>
      </c>
      <c r="G90" s="159">
        <f t="shared" ref="G90:G95" si="36">E90*F90</f>
        <v>32063.43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7">F90/V90*60</f>
        <v>2880.4497189256726</v>
      </c>
      <c r="N90" s="163">
        <f t="shared" si="30"/>
        <v>720.11242973141816</v>
      </c>
      <c r="O90" s="165">
        <f t="shared" si="31"/>
        <v>0</v>
      </c>
      <c r="P90" s="166">
        <f t="shared" si="32"/>
        <v>-104.88757026858184</v>
      </c>
      <c r="Q90" s="152">
        <f t="shared" si="33"/>
        <v>0.8728635511895978</v>
      </c>
      <c r="R90" s="272">
        <f>Q106</f>
        <v>0.87976186858544392</v>
      </c>
      <c r="S90" s="167">
        <v>0.2502199074074074</v>
      </c>
      <c r="T90" s="168">
        <v>0.26874999999999999</v>
      </c>
      <c r="U90" s="169"/>
      <c r="V90" s="170">
        <v>26.683333333333323</v>
      </c>
      <c r="W90" s="168"/>
      <c r="X90" s="171"/>
      <c r="Y90" s="275"/>
      <c r="Z90" s="276"/>
      <c r="AA90" s="109">
        <f t="shared" si="34"/>
        <v>-419.55028107432736</v>
      </c>
      <c r="AB90" s="152">
        <f t="shared" si="35"/>
        <v>0.8728635511895978</v>
      </c>
      <c r="AC90" s="277">
        <f>AB106</f>
        <v>0.87976186858544392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1208</v>
      </c>
      <c r="G91" s="95">
        <f t="shared" si="36"/>
        <v>30743.599999999999</v>
      </c>
      <c r="H91" s="96"/>
      <c r="I91" s="97">
        <v>4</v>
      </c>
      <c r="J91" s="98">
        <v>3300</v>
      </c>
      <c r="K91" s="99">
        <f t="shared" si="26"/>
        <v>825</v>
      </c>
      <c r="L91" s="100">
        <v>4</v>
      </c>
      <c r="M91" s="98">
        <f t="shared" si="37"/>
        <v>2893.4131736526947</v>
      </c>
      <c r="N91" s="99">
        <f t="shared" si="30"/>
        <v>723.35329341317367</v>
      </c>
      <c r="O91" s="101">
        <f t="shared" si="31"/>
        <v>0</v>
      </c>
      <c r="P91" s="102">
        <f t="shared" si="32"/>
        <v>-101.64670658682633</v>
      </c>
      <c r="Q91" s="103">
        <f t="shared" si="33"/>
        <v>0.87679187080384691</v>
      </c>
      <c r="R91" s="273"/>
      <c r="S91" s="1">
        <v>0.27916666666666667</v>
      </c>
      <c r="T91" s="2">
        <v>0.29656250000000001</v>
      </c>
      <c r="U91" s="104">
        <v>15.000000000000027</v>
      </c>
      <c r="V91" s="105">
        <v>25.049999999999997</v>
      </c>
      <c r="W91" s="106"/>
      <c r="X91" s="113"/>
      <c r="Y91" s="265"/>
      <c r="Z91" s="266"/>
      <c r="AA91" s="111">
        <f t="shared" si="34"/>
        <v>-406.5868263473053</v>
      </c>
      <c r="AB91" s="103">
        <f t="shared" si="35"/>
        <v>0.87679187080384691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321</v>
      </c>
      <c r="G92" s="95">
        <f t="shared" si="36"/>
        <v>8580.33</v>
      </c>
      <c r="H92" s="96"/>
      <c r="I92" s="97">
        <v>4</v>
      </c>
      <c r="J92" s="98">
        <v>3300</v>
      </c>
      <c r="K92" s="99">
        <f t="shared" si="26"/>
        <v>825</v>
      </c>
      <c r="L92" s="100">
        <v>4</v>
      </c>
      <c r="M92" s="98">
        <f t="shared" si="37"/>
        <v>2888.9999999999873</v>
      </c>
      <c r="N92" s="99">
        <f t="shared" si="30"/>
        <v>722.24999999999682</v>
      </c>
      <c r="O92" s="101">
        <f t="shared" si="31"/>
        <v>0</v>
      </c>
      <c r="P92" s="102">
        <f t="shared" si="32"/>
        <v>-102.75000000000318</v>
      </c>
      <c r="Q92" s="103">
        <f t="shared" si="33"/>
        <v>0.8754545454545416</v>
      </c>
      <c r="R92" s="273"/>
      <c r="S92" s="1">
        <v>0.30925925925925923</v>
      </c>
      <c r="T92" s="2">
        <v>0.31388888888888888</v>
      </c>
      <c r="U92" s="104">
        <v>18.283333333333289</v>
      </c>
      <c r="V92" s="105">
        <v>6.6666666666666963</v>
      </c>
      <c r="W92" s="106"/>
      <c r="X92" s="113"/>
      <c r="Y92" s="265"/>
      <c r="Z92" s="266"/>
      <c r="AA92" s="111">
        <f t="shared" si="34"/>
        <v>-411.00000000001273</v>
      </c>
      <c r="AB92" s="103">
        <f t="shared" si="35"/>
        <v>0.8754545454545416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1832</v>
      </c>
      <c r="G93" s="95">
        <f t="shared" si="36"/>
        <v>54960</v>
      </c>
      <c r="H93" s="96"/>
      <c r="I93" s="97">
        <v>4</v>
      </c>
      <c r="J93" s="98">
        <v>3000</v>
      </c>
      <c r="K93" s="99">
        <f t="shared" si="26"/>
        <v>750</v>
      </c>
      <c r="L93" s="100">
        <v>4</v>
      </c>
      <c r="M93" s="98">
        <f t="shared" si="37"/>
        <v>2666.8823291548729</v>
      </c>
      <c r="N93" s="99">
        <f t="shared" si="30"/>
        <v>666.72058228871822</v>
      </c>
      <c r="O93" s="101">
        <f t="shared" si="31"/>
        <v>0</v>
      </c>
      <c r="P93" s="102">
        <f t="shared" si="32"/>
        <v>-83.279417711281781</v>
      </c>
      <c r="Q93" s="103">
        <f t="shared" si="33"/>
        <v>0.88896077638495763</v>
      </c>
      <c r="R93" s="273"/>
      <c r="S93" s="1">
        <v>0.32430555555555557</v>
      </c>
      <c r="T93" s="2">
        <v>0.35292824074074075</v>
      </c>
      <c r="U93" s="104">
        <v>15.000000000000027</v>
      </c>
      <c r="V93" s="105">
        <v>41.216666666666661</v>
      </c>
      <c r="W93" s="106"/>
      <c r="X93" s="107"/>
      <c r="Y93" s="265"/>
      <c r="Z93" s="266"/>
      <c r="AA93" s="111">
        <f t="shared" si="34"/>
        <v>-333.11767084512712</v>
      </c>
      <c r="AB93" s="103">
        <f t="shared" si="35"/>
        <v>0.88896077638495763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1467</v>
      </c>
      <c r="G94" s="95">
        <f t="shared" si="36"/>
        <v>36410.94</v>
      </c>
      <c r="H94" s="113"/>
      <c r="I94" s="97">
        <v>4</v>
      </c>
      <c r="J94" s="98">
        <v>3300</v>
      </c>
      <c r="K94" s="99">
        <f t="shared" si="26"/>
        <v>825</v>
      </c>
      <c r="L94" s="114">
        <v>4</v>
      </c>
      <c r="M94" s="98">
        <f t="shared" si="37"/>
        <v>2889.0590809628093</v>
      </c>
      <c r="N94" s="99">
        <f t="shared" si="30"/>
        <v>722.26477024070232</v>
      </c>
      <c r="O94" s="101">
        <f t="shared" si="31"/>
        <v>0</v>
      </c>
      <c r="P94" s="102">
        <f t="shared" si="32"/>
        <v>-102.73522975929768</v>
      </c>
      <c r="Q94" s="103">
        <f t="shared" si="33"/>
        <v>0.8754724487766089</v>
      </c>
      <c r="R94" s="273"/>
      <c r="S94" s="1">
        <v>0.36388888888888893</v>
      </c>
      <c r="T94" s="2">
        <v>0.38504629629629628</v>
      </c>
      <c r="U94" s="104">
        <v>15.783333333333376</v>
      </c>
      <c r="V94" s="105">
        <v>30.46666666666658</v>
      </c>
      <c r="W94" s="106"/>
      <c r="X94" s="107"/>
      <c r="Y94" s="265"/>
      <c r="Z94" s="266"/>
      <c r="AA94" s="111">
        <f t="shared" si="34"/>
        <v>-410.94091903719072</v>
      </c>
      <c r="AB94" s="103">
        <f t="shared" si="35"/>
        <v>0.8754724487766089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2343</v>
      </c>
      <c r="G95" s="115">
        <f t="shared" si="36"/>
        <v>70290</v>
      </c>
      <c r="H95" s="116"/>
      <c r="I95" s="97">
        <v>3</v>
      </c>
      <c r="J95" s="98">
        <v>3000</v>
      </c>
      <c r="K95" s="99">
        <f t="shared" si="26"/>
        <v>1000</v>
      </c>
      <c r="L95" s="100">
        <v>3</v>
      </c>
      <c r="M95" s="98">
        <f t="shared" si="37"/>
        <v>2672.6235741444871</v>
      </c>
      <c r="N95" s="99">
        <f t="shared" si="30"/>
        <v>890.87452471482902</v>
      </c>
      <c r="O95" s="101">
        <f t="shared" si="31"/>
        <v>0</v>
      </c>
      <c r="P95" s="102">
        <f t="shared" si="32"/>
        <v>-109.12547528517098</v>
      </c>
      <c r="Q95" s="103">
        <f t="shared" si="33"/>
        <v>0.89087452471482897</v>
      </c>
      <c r="R95" s="273"/>
      <c r="S95" s="1">
        <v>0.39819444444444446</v>
      </c>
      <c r="T95" s="2">
        <v>0.43472222222222223</v>
      </c>
      <c r="U95" s="104">
        <v>18.933333333333387</v>
      </c>
      <c r="V95" s="105">
        <v>52.599999999999987</v>
      </c>
      <c r="W95" s="106"/>
      <c r="X95" s="4"/>
      <c r="Y95" s="265"/>
      <c r="Z95" s="266"/>
      <c r="AA95" s="111">
        <f t="shared" si="34"/>
        <v>-327.37642585551293</v>
      </c>
      <c r="AB95" s="103">
        <f t="shared" si="35"/>
        <v>0.89087452471482897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8">AVERAGE(I90:I105)</f>
        <v>3.8333333333333335</v>
      </c>
      <c r="J106" s="138">
        <f t="shared" si="38"/>
        <v>3200</v>
      </c>
      <c r="K106" s="139">
        <f t="shared" ref="K106" si="39">J106/I106</f>
        <v>834.78260869565213</v>
      </c>
      <c r="L106" s="137">
        <f t="shared" ref="L106:M106" si="40">AVERAGE(L90:L105)</f>
        <v>3.8333333333333335</v>
      </c>
      <c r="M106" s="138">
        <f t="shared" si="40"/>
        <v>2815.2379794734206</v>
      </c>
      <c r="N106" s="139">
        <f>M106/L106</f>
        <v>734.40990768871836</v>
      </c>
      <c r="O106" s="140">
        <f>L106-I106</f>
        <v>0</v>
      </c>
      <c r="P106" s="141">
        <f>N106-K106</f>
        <v>-100.37270100693377</v>
      </c>
      <c r="Q106" s="142">
        <f>N106/K106</f>
        <v>0.87976186858544392</v>
      </c>
      <c r="R106" s="274"/>
      <c r="S106" s="143">
        <f>S90</f>
        <v>0.2502199074074074</v>
      </c>
      <c r="T106" s="144">
        <f>INDEX(T90:T105,COUNTA(T90:T105))</f>
        <v>0.43472222222222223</v>
      </c>
      <c r="U106" s="145"/>
      <c r="V106" s="156"/>
      <c r="W106" s="135"/>
      <c r="X106" s="139"/>
      <c r="Y106" s="261"/>
      <c r="Z106" s="262"/>
      <c r="AA106" s="157">
        <f>M106-J106</f>
        <v>-384.76202052657936</v>
      </c>
      <c r="AB106" s="142">
        <f>M106/J106</f>
        <v>0.87976186858544392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353</v>
      </c>
      <c r="G107" s="159">
        <f t="shared" ref="G107:G110" si="41">E107*F107</f>
        <v>4737.26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3153.3498759305039</v>
      </c>
      <c r="N107" s="163">
        <f>M107/L107</f>
        <v>525.55831265508402</v>
      </c>
      <c r="O107" s="165">
        <f>L107-I107</f>
        <v>0</v>
      </c>
      <c r="P107" s="166">
        <f>N107-K107</f>
        <v>-74.441687344915977</v>
      </c>
      <c r="Q107" s="152">
        <f>N107/K107</f>
        <v>0.87593052109180669</v>
      </c>
      <c r="R107" s="272">
        <f>Q123</f>
        <v>0.86796549594246486</v>
      </c>
      <c r="S107" s="167">
        <v>0.70853009259259259</v>
      </c>
      <c r="T107" s="168">
        <v>0.71319444444444446</v>
      </c>
      <c r="U107" s="169"/>
      <c r="V107" s="170">
        <v>6.7166666666667041</v>
      </c>
      <c r="W107" s="168"/>
      <c r="X107" s="171"/>
      <c r="Y107" s="275"/>
      <c r="Z107" s="276"/>
      <c r="AA107" s="109">
        <f>M107-J107</f>
        <v>-446.65012406949609</v>
      </c>
      <c r="AB107" s="152">
        <f>M107/J107</f>
        <v>0.87593052109180669</v>
      </c>
      <c r="AC107" s="277">
        <f>AB123</f>
        <v>0.86796549594246497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1497</v>
      </c>
      <c r="G108" s="95">
        <f t="shared" si="41"/>
        <v>38383.08</v>
      </c>
      <c r="H108" s="96"/>
      <c r="I108" s="97">
        <v>11</v>
      </c>
      <c r="J108" s="98">
        <v>3600</v>
      </c>
      <c r="K108" s="99">
        <f t="shared" si="26"/>
        <v>327.27272727272725</v>
      </c>
      <c r="L108" s="100">
        <v>11</v>
      </c>
      <c r="M108" s="98">
        <f>F108/V108*60</f>
        <v>3131.4352120859899</v>
      </c>
      <c r="N108" s="99">
        <f>M108/L108</f>
        <v>284.67592837145361</v>
      </c>
      <c r="O108" s="101">
        <f>L108-I108</f>
        <v>0</v>
      </c>
      <c r="P108" s="102">
        <f>N108-K108</f>
        <v>-42.596798901273644</v>
      </c>
      <c r="Q108" s="103">
        <f>N108/K108</f>
        <v>0.86984311446833051</v>
      </c>
      <c r="R108" s="273"/>
      <c r="S108" s="1">
        <v>0.71827546296296296</v>
      </c>
      <c r="T108" s="2">
        <v>0.73819444444444449</v>
      </c>
      <c r="U108" s="104">
        <v>7.316666666666638</v>
      </c>
      <c r="V108" s="105">
        <v>28.683333333333394</v>
      </c>
      <c r="W108" s="106"/>
      <c r="X108" s="113"/>
      <c r="Y108" s="265"/>
      <c r="Z108" s="266"/>
      <c r="AA108" s="111">
        <f>M108-J108</f>
        <v>-468.56478791401014</v>
      </c>
      <c r="AB108" s="103">
        <f>M108/J108</f>
        <v>0.86984311446833051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1713</v>
      </c>
      <c r="G109" s="95">
        <f t="shared" si="41"/>
        <v>50567.76</v>
      </c>
      <c r="H109" s="96"/>
      <c r="I109" s="97">
        <v>17</v>
      </c>
      <c r="J109" s="98">
        <v>3600</v>
      </c>
      <c r="K109" s="99">
        <f t="shared" si="26"/>
        <v>211.76470588235293</v>
      </c>
      <c r="L109" s="100">
        <v>17</v>
      </c>
      <c r="M109" s="98">
        <f>F109/V109*60</f>
        <v>3103.5732259687961</v>
      </c>
      <c r="N109" s="99">
        <f>M109/L109</f>
        <v>182.56313093934094</v>
      </c>
      <c r="O109" s="101">
        <f>L109-I109</f>
        <v>0</v>
      </c>
      <c r="P109" s="102">
        <f>N109-K109</f>
        <v>-29.201574943011991</v>
      </c>
      <c r="Q109" s="103">
        <f>N109/K109</f>
        <v>0.86210367388022113</v>
      </c>
      <c r="R109" s="273"/>
      <c r="S109" s="1">
        <v>0.74097222222222225</v>
      </c>
      <c r="T109" s="2">
        <v>0.76396990740740744</v>
      </c>
      <c r="U109" s="104">
        <v>3.9999999999999858</v>
      </c>
      <c r="V109" s="105">
        <v>33.116666666666674</v>
      </c>
      <c r="W109" s="106"/>
      <c r="X109" s="113"/>
      <c r="Y109" s="265"/>
      <c r="Z109" s="266"/>
      <c r="AA109" s="111">
        <f>M109-J109</f>
        <v>-496.42677403120388</v>
      </c>
      <c r="AB109" s="103">
        <f>M109/J109</f>
        <v>0.86210367388022113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1804</v>
      </c>
      <c r="G110" s="95">
        <f t="shared" si="41"/>
        <v>53849.4</v>
      </c>
      <c r="H110" s="96"/>
      <c r="I110" s="97">
        <v>17</v>
      </c>
      <c r="J110" s="98">
        <v>3600</v>
      </c>
      <c r="K110" s="99">
        <f t="shared" si="26"/>
        <v>211.76470588235293</v>
      </c>
      <c r="L110" s="100">
        <v>17</v>
      </c>
      <c r="M110" s="98">
        <f>F110/V110*60</f>
        <v>3110.3448275862065</v>
      </c>
      <c r="N110" s="99">
        <f>M110/L110</f>
        <v>182.96146044624743</v>
      </c>
      <c r="O110" s="101">
        <f>L110-I110</f>
        <v>0</v>
      </c>
      <c r="P110" s="102">
        <f>N110-K110</f>
        <v>-28.803245436105499</v>
      </c>
      <c r="Q110" s="103">
        <f>N110/K110</f>
        <v>0.86398467432950177</v>
      </c>
      <c r="R110" s="273"/>
      <c r="S110" s="1">
        <v>0.76888888888888884</v>
      </c>
      <c r="T110" s="2">
        <v>0.79305555555555551</v>
      </c>
      <c r="U110" s="104">
        <v>7.0833333333332149</v>
      </c>
      <c r="V110" s="105">
        <v>34.800000000000004</v>
      </c>
      <c r="W110" s="106"/>
      <c r="X110" s="107"/>
      <c r="Y110" s="265"/>
      <c r="Z110" s="266"/>
      <c r="AA110" s="111">
        <f>M110-J110</f>
        <v>-489.65517241379348</v>
      </c>
      <c r="AB110" s="103">
        <f>M110/J110</f>
        <v>0.86398467432950177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2">AVERAGE(I107:I122)</f>
        <v>12.75</v>
      </c>
      <c r="J123" s="138">
        <f t="shared" si="42"/>
        <v>3600</v>
      </c>
      <c r="K123" s="139">
        <f t="shared" ref="K123" si="43">J123/I123</f>
        <v>282.35294117647061</v>
      </c>
      <c r="L123" s="137">
        <f t="shared" ref="L123:M123" si="44">AVERAGE(L107:L122)</f>
        <v>12.75</v>
      </c>
      <c r="M123" s="138">
        <f t="shared" si="44"/>
        <v>3124.6757853928739</v>
      </c>
      <c r="N123" s="139">
        <f>M123/L123</f>
        <v>245.07261061904893</v>
      </c>
      <c r="O123" s="140">
        <f>L123-I123</f>
        <v>0</v>
      </c>
      <c r="P123" s="141">
        <f>N123-K123</f>
        <v>-37.280330557421678</v>
      </c>
      <c r="Q123" s="142">
        <f>N123/K123</f>
        <v>0.86796549594246486</v>
      </c>
      <c r="R123" s="274"/>
      <c r="S123" s="143">
        <f>S107</f>
        <v>0.70853009259259259</v>
      </c>
      <c r="T123" s="144">
        <f>INDEX(T107:T122,COUNTA(T107:T122))</f>
        <v>0.79305555555555551</v>
      </c>
      <c r="U123" s="145"/>
      <c r="V123" s="156"/>
      <c r="W123" s="135"/>
      <c r="X123" s="139"/>
      <c r="Y123" s="261"/>
      <c r="Z123" s="262"/>
      <c r="AA123" s="157">
        <f>M123-J123</f>
        <v>-475.32421460712612</v>
      </c>
      <c r="AB123" s="142">
        <f>M123/J123</f>
        <v>0.86796549594246497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872</v>
      </c>
      <c r="G124" s="159">
        <f t="shared" ref="G124:G127" si="45">E124*F124</f>
        <v>24049.759999999998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2622.5563909774542</v>
      </c>
      <c r="N124" s="163">
        <f>M124/L124</f>
        <v>655.63909774436354</v>
      </c>
      <c r="O124" s="165">
        <f>L124-I124</f>
        <v>0</v>
      </c>
      <c r="P124" s="166">
        <f>N124-K124</f>
        <v>-94.360902255636461</v>
      </c>
      <c r="Q124" s="152">
        <f>N124/K124</f>
        <v>0.8741854636591514</v>
      </c>
      <c r="R124" s="272">
        <f>Q140</f>
        <v>0.87595430316158107</v>
      </c>
      <c r="S124" s="167">
        <v>0.7083680555555556</v>
      </c>
      <c r="T124" s="168">
        <v>0.72222222222222221</v>
      </c>
      <c r="U124" s="169"/>
      <c r="V124" s="170">
        <v>19.949999999999921</v>
      </c>
      <c r="W124" s="173"/>
      <c r="X124" s="151"/>
      <c r="Y124" s="275"/>
      <c r="Z124" s="276"/>
      <c r="AA124" s="109">
        <f>M124-J124</f>
        <v>-377.44360902254584</v>
      </c>
      <c r="AB124" s="152">
        <f>M124/J124</f>
        <v>0.8741854636591514</v>
      </c>
      <c r="AC124" s="277">
        <f>AB140</f>
        <v>0.87595430316158118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672</v>
      </c>
      <c r="G125" s="95">
        <f t="shared" si="45"/>
        <v>16228.8</v>
      </c>
      <c r="H125" s="96"/>
      <c r="I125" s="97">
        <v>4</v>
      </c>
      <c r="J125" s="98">
        <v>3000</v>
      </c>
      <c r="K125" s="99">
        <f t="shared" ref="K125:K127" si="46">J125/I125</f>
        <v>750</v>
      </c>
      <c r="L125" s="100">
        <v>4</v>
      </c>
      <c r="M125" s="98">
        <f>F125/V125*60</f>
        <v>2615.3513513513317</v>
      </c>
      <c r="N125" s="99">
        <f>M125/L125</f>
        <v>653.83783783783292</v>
      </c>
      <c r="O125" s="101">
        <f>L125-I125</f>
        <v>0</v>
      </c>
      <c r="P125" s="102">
        <f>N125-K125</f>
        <v>-96.162162162167078</v>
      </c>
      <c r="Q125" s="103">
        <f>N125/K125</f>
        <v>0.87178378378377719</v>
      </c>
      <c r="R125" s="273"/>
      <c r="S125" s="1">
        <v>0.72638888888888886</v>
      </c>
      <c r="T125" s="2">
        <v>0.73709490740740746</v>
      </c>
      <c r="U125" s="104">
        <v>5.9999999999999787</v>
      </c>
      <c r="V125" s="105">
        <v>15.416666666666785</v>
      </c>
      <c r="W125" s="106"/>
      <c r="X125" s="107"/>
      <c r="Y125" s="265"/>
      <c r="Z125" s="266"/>
      <c r="AA125" s="111">
        <f>M125-J125</f>
        <v>-384.64864864866831</v>
      </c>
      <c r="AB125" s="103">
        <f>M125/J125</f>
        <v>0.87178378378377719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3900</v>
      </c>
      <c r="G126" s="95">
        <f t="shared" si="45"/>
        <v>65130</v>
      </c>
      <c r="H126" s="96"/>
      <c r="I126" s="97">
        <v>3</v>
      </c>
      <c r="J126" s="98">
        <v>3300</v>
      </c>
      <c r="K126" s="99">
        <f t="shared" si="46"/>
        <v>1100</v>
      </c>
      <c r="L126" s="100">
        <v>3</v>
      </c>
      <c r="M126" s="98">
        <f>F126/V126*60</f>
        <v>2870.5786137804112</v>
      </c>
      <c r="N126" s="99">
        <f>M126/L126</f>
        <v>956.85953792680368</v>
      </c>
      <c r="O126" s="101">
        <f>L126-I126</f>
        <v>0</v>
      </c>
      <c r="P126" s="102">
        <f>N126-K126</f>
        <v>-143.14046207319632</v>
      </c>
      <c r="Q126" s="103">
        <f>N126/K126</f>
        <v>0.86987230720618514</v>
      </c>
      <c r="R126" s="273"/>
      <c r="S126" s="1">
        <v>0.74200231481481482</v>
      </c>
      <c r="T126" s="2">
        <v>0.79861111111111116</v>
      </c>
      <c r="U126" s="104">
        <v>7.0666666666665989</v>
      </c>
      <c r="V126" s="105">
        <v>81.516666666666723</v>
      </c>
      <c r="W126" s="106"/>
      <c r="X126" s="107"/>
      <c r="Y126" s="265"/>
      <c r="Z126" s="266"/>
      <c r="AA126" s="111">
        <f>M126-J126</f>
        <v>-429.42138621958884</v>
      </c>
      <c r="AB126" s="103">
        <f>M126/J126</f>
        <v>0.86987230720618525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4501</v>
      </c>
      <c r="G127" s="95">
        <f t="shared" si="45"/>
        <v>80522.89</v>
      </c>
      <c r="H127" s="96"/>
      <c r="I127" s="97">
        <v>4</v>
      </c>
      <c r="J127" s="98">
        <v>3300</v>
      </c>
      <c r="K127" s="99">
        <f t="shared" si="46"/>
        <v>825</v>
      </c>
      <c r="L127" s="100">
        <v>4</v>
      </c>
      <c r="M127" s="98">
        <f>F127/V127*60</f>
        <v>2928.5378637267268</v>
      </c>
      <c r="N127" s="99">
        <f>M127/L127</f>
        <v>732.13446593168169</v>
      </c>
      <c r="O127" s="101">
        <f>L127-I127</f>
        <v>0</v>
      </c>
      <c r="P127" s="102">
        <f>N127-K127</f>
        <v>-92.865534068318311</v>
      </c>
      <c r="Q127" s="103">
        <f>N127/K127</f>
        <v>0.88743571628082629</v>
      </c>
      <c r="R127" s="273"/>
      <c r="S127" s="1">
        <v>0.80555555555555547</v>
      </c>
      <c r="T127" s="2">
        <v>0.86959490740740741</v>
      </c>
      <c r="U127" s="104">
        <v>9.9999999999998046</v>
      </c>
      <c r="V127" s="105">
        <v>92.216666666666796</v>
      </c>
      <c r="W127" s="106"/>
      <c r="X127" s="107"/>
      <c r="Y127" s="265"/>
      <c r="Z127" s="266"/>
      <c r="AA127" s="111">
        <f>M127-J127</f>
        <v>-371.46213627327325</v>
      </c>
      <c r="AB127" s="103">
        <f>M127/J127</f>
        <v>0.88743571628082629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7">AVERAGE(I124:I139)</f>
        <v>3.75</v>
      </c>
      <c r="J140" s="138">
        <f t="shared" si="47"/>
        <v>3150</v>
      </c>
      <c r="K140" s="139">
        <f t="shared" ref="K140" si="48">J140/I140</f>
        <v>840</v>
      </c>
      <c r="L140" s="137">
        <f t="shared" ref="L140:M140" si="49">AVERAGE(L124:L139)</f>
        <v>3.75</v>
      </c>
      <c r="M140" s="138">
        <f t="shared" si="49"/>
        <v>2759.2560549589807</v>
      </c>
      <c r="N140" s="139">
        <f>M140/L140</f>
        <v>735.80161465572814</v>
      </c>
      <c r="O140" s="140">
        <f>L140-I140</f>
        <v>0</v>
      </c>
      <c r="P140" s="141">
        <f>N140-K140</f>
        <v>-104.19838534427186</v>
      </c>
      <c r="Q140" s="142">
        <f>N140/K140</f>
        <v>0.87595430316158107</v>
      </c>
      <c r="R140" s="274"/>
      <c r="S140" s="143">
        <f>S124</f>
        <v>0.7083680555555556</v>
      </c>
      <c r="T140" s="144">
        <f>INDEX(T124:T139,COUNTA(T124:T139))</f>
        <v>0.86959490740740741</v>
      </c>
      <c r="U140" s="145"/>
      <c r="V140" s="156"/>
      <c r="W140" s="89"/>
      <c r="X140" s="91"/>
      <c r="Y140" s="261"/>
      <c r="Z140" s="262"/>
      <c r="AA140" s="157">
        <f>M140-J140</f>
        <v>-390.74394504101929</v>
      </c>
      <c r="AB140" s="142">
        <f>M140/J140</f>
        <v>0.87595430316158118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1492</v>
      </c>
      <c r="G141" s="159">
        <f t="shared" ref="G141:G143" si="50">E141*F141</f>
        <v>33241.760000000002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2919.130434782614</v>
      </c>
      <c r="N141" s="163">
        <f>M141/L141</f>
        <v>583.82608695652277</v>
      </c>
      <c r="O141" s="165">
        <f>L141-I141</f>
        <v>0</v>
      </c>
      <c r="P141" s="166">
        <f>N141-K141</f>
        <v>-76.173913043477228</v>
      </c>
      <c r="Q141" s="152">
        <f>N141/K141</f>
        <v>0.8845849802371557</v>
      </c>
      <c r="R141" s="272">
        <f>Q157</f>
        <v>0.88538068020016836</v>
      </c>
      <c r="S141" s="167">
        <v>0.70856481481481481</v>
      </c>
      <c r="T141" s="168">
        <v>0.72986111111111107</v>
      </c>
      <c r="U141" s="169"/>
      <c r="V141" s="170">
        <v>30.666666666666611</v>
      </c>
      <c r="W141" s="173"/>
      <c r="X141" s="151"/>
      <c r="Y141" s="275"/>
      <c r="Z141" s="276"/>
      <c r="AA141" s="109">
        <f>M141-J141</f>
        <v>-380.86956521738603</v>
      </c>
      <c r="AB141" s="152">
        <f>M141/J141</f>
        <v>0.8845849802371557</v>
      </c>
      <c r="AC141" s="277">
        <f>AB157</f>
        <v>0.88538068020016825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1073</v>
      </c>
      <c r="G142" s="95">
        <f t="shared" si="50"/>
        <v>19507.14</v>
      </c>
      <c r="H142" s="96"/>
      <c r="I142" s="97">
        <v>4</v>
      </c>
      <c r="J142" s="98">
        <v>3300</v>
      </c>
      <c r="K142" s="99">
        <f t="shared" ref="K142:K180" si="51">J142/I142</f>
        <v>825</v>
      </c>
      <c r="L142" s="100">
        <v>4</v>
      </c>
      <c r="M142" s="98">
        <f>F142/V142*60</f>
        <v>2919.7278911564717</v>
      </c>
      <c r="N142" s="99">
        <f>M142/L142</f>
        <v>729.93197278911794</v>
      </c>
      <c r="O142" s="101">
        <f>L142-I142</f>
        <v>0</v>
      </c>
      <c r="P142" s="102">
        <f>N142-K142</f>
        <v>-95.068027210882065</v>
      </c>
      <c r="Q142" s="103">
        <f>N142/K142</f>
        <v>0.88476602762317325</v>
      </c>
      <c r="R142" s="273"/>
      <c r="S142" s="1">
        <v>0.73402777777777783</v>
      </c>
      <c r="T142" s="2">
        <v>0.74934027777777779</v>
      </c>
      <c r="U142" s="104">
        <v>6.0000000000001386</v>
      </c>
      <c r="V142" s="105">
        <v>22.04999999999993</v>
      </c>
      <c r="W142" s="106"/>
      <c r="X142" s="107"/>
      <c r="Y142" s="265"/>
      <c r="Z142" s="266"/>
      <c r="AA142" s="111">
        <f>M142-J142</f>
        <v>-380.27210884352826</v>
      </c>
      <c r="AB142" s="103">
        <f>M142/J142</f>
        <v>0.88476602762317325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6873</v>
      </c>
      <c r="G143" s="95">
        <f t="shared" si="50"/>
        <v>114504.18000000001</v>
      </c>
      <c r="H143" s="96"/>
      <c r="I143" s="97">
        <v>4</v>
      </c>
      <c r="J143" s="98">
        <v>3300</v>
      </c>
      <c r="K143" s="99">
        <f t="shared" si="51"/>
        <v>825</v>
      </c>
      <c r="L143" s="100">
        <v>4</v>
      </c>
      <c r="M143" s="98">
        <f>F143/V143*60</f>
        <v>2926.41040804258</v>
      </c>
      <c r="N143" s="99">
        <f>M143/L143</f>
        <v>731.602602010645</v>
      </c>
      <c r="O143" s="101">
        <f>L143-I143</f>
        <v>0</v>
      </c>
      <c r="P143" s="102">
        <f>N143-K143</f>
        <v>-93.397397989354999</v>
      </c>
      <c r="Q143" s="103">
        <f>N143/K143</f>
        <v>0.88679103274017579</v>
      </c>
      <c r="R143" s="273"/>
      <c r="S143" s="1">
        <v>0.75491898148148151</v>
      </c>
      <c r="T143" s="2">
        <v>0.85277777777777775</v>
      </c>
      <c r="U143" s="104">
        <v>8.0333333333333634</v>
      </c>
      <c r="V143" s="105">
        <v>140.91666666666657</v>
      </c>
      <c r="W143" s="106"/>
      <c r="X143" s="107"/>
      <c r="Y143" s="265"/>
      <c r="Z143" s="266"/>
      <c r="AA143" s="111">
        <f>M143-J143</f>
        <v>-373.58959195742</v>
      </c>
      <c r="AB143" s="103">
        <f>M143/J143</f>
        <v>0.88679103274017579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2">AVERAGE(I141:I156)</f>
        <v>4.333333333333333</v>
      </c>
      <c r="J157" s="138">
        <f t="shared" si="52"/>
        <v>3300</v>
      </c>
      <c r="K157" s="139">
        <f t="shared" ref="K157" si="53">J157/I157</f>
        <v>761.53846153846155</v>
      </c>
      <c r="L157" s="137">
        <f t="shared" ref="L157:M157" si="54">AVERAGE(L141:L156)</f>
        <v>4.333333333333333</v>
      </c>
      <c r="M157" s="138">
        <f t="shared" si="54"/>
        <v>2921.7562446605552</v>
      </c>
      <c r="N157" s="139">
        <f>M157/L157</f>
        <v>674.25144107551284</v>
      </c>
      <c r="O157" s="140">
        <f>L157-I157</f>
        <v>0</v>
      </c>
      <c r="P157" s="141">
        <f>N157-K157</f>
        <v>-87.287020462948703</v>
      </c>
      <c r="Q157" s="142">
        <f>N157/K157</f>
        <v>0.88538068020016836</v>
      </c>
      <c r="R157" s="274"/>
      <c r="S157" s="143">
        <f>S141</f>
        <v>0.70856481481481481</v>
      </c>
      <c r="T157" s="144">
        <f>INDEX(T141:T156,COUNTA(T141:T156))</f>
        <v>0.85277777777777775</v>
      </c>
      <c r="U157" s="145"/>
      <c r="V157" s="156"/>
      <c r="W157" s="89"/>
      <c r="X157" s="91"/>
      <c r="Y157" s="261"/>
      <c r="Z157" s="262"/>
      <c r="AA157" s="157">
        <f>M157-J157</f>
        <v>-378.24375533944476</v>
      </c>
      <c r="AB157" s="142">
        <f>M157/J157</f>
        <v>0.88538068020016825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1937</v>
      </c>
      <c r="G158" s="159">
        <f t="shared" ref="G158:G161" si="55">E158*F158</f>
        <v>35214.659999999996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2661.526717557248</v>
      </c>
      <c r="N158" s="163">
        <f>M158/L158</f>
        <v>665.38167938931201</v>
      </c>
      <c r="O158" s="165">
        <f>L158-I158</f>
        <v>0</v>
      </c>
      <c r="P158" s="166">
        <f>N158-K158</f>
        <v>-84.618320610687988</v>
      </c>
      <c r="Q158" s="152">
        <f>N158/K158</f>
        <v>0.88717557251908263</v>
      </c>
      <c r="R158" s="272">
        <f>Q174</f>
        <v>0.87876887102080226</v>
      </c>
      <c r="S158" s="167">
        <v>0.70856481481481481</v>
      </c>
      <c r="T158" s="168">
        <v>0.73888888888888893</v>
      </c>
      <c r="U158" s="169"/>
      <c r="V158" s="170">
        <v>43.666666666666728</v>
      </c>
      <c r="W158" s="173"/>
      <c r="X158" s="151"/>
      <c r="Y158" s="275"/>
      <c r="Z158" s="276"/>
      <c r="AA158" s="109">
        <f>M158-J158</f>
        <v>-338.47328244275195</v>
      </c>
      <c r="AB158" s="152">
        <f>M158/J158</f>
        <v>0.88717557251908263</v>
      </c>
      <c r="AC158" s="277">
        <f>AB174</f>
        <v>0.87876887102080237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1899</v>
      </c>
      <c r="G159" s="95">
        <f t="shared" si="55"/>
        <v>26642.969999999998</v>
      </c>
      <c r="H159" s="96">
        <v>2</v>
      </c>
      <c r="I159" s="97">
        <v>3</v>
      </c>
      <c r="J159" s="98">
        <v>3000</v>
      </c>
      <c r="K159" s="99">
        <f t="shared" si="51"/>
        <v>1000</v>
      </c>
      <c r="L159" s="100">
        <v>3</v>
      </c>
      <c r="M159" s="98">
        <f>F159/V159*60</f>
        <v>2660.0778210116709</v>
      </c>
      <c r="N159" s="99">
        <f>M159/L159</f>
        <v>886.69260700389032</v>
      </c>
      <c r="O159" s="101">
        <f>L159-I159</f>
        <v>0</v>
      </c>
      <c r="P159" s="102">
        <f>N159-K159</f>
        <v>-113.30739299610968</v>
      </c>
      <c r="Q159" s="103">
        <f>N159/K159</f>
        <v>0.8866926070038903</v>
      </c>
      <c r="R159" s="273"/>
      <c r="S159" s="1">
        <v>0.75081018518518516</v>
      </c>
      <c r="T159" s="2">
        <v>0.78055555555555556</v>
      </c>
      <c r="U159" s="104">
        <v>17.166666666666579</v>
      </c>
      <c r="V159" s="105">
        <v>42.833333333333371</v>
      </c>
      <c r="W159" s="106"/>
      <c r="X159" s="107"/>
      <c r="Y159" s="265"/>
      <c r="Z159" s="266"/>
      <c r="AA159" s="111">
        <f>M159-J159</f>
        <v>-339.92217898832905</v>
      </c>
      <c r="AB159" s="103">
        <f>M159/J159</f>
        <v>0.8866926070038903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4381</v>
      </c>
      <c r="G160" s="95">
        <f t="shared" si="55"/>
        <v>62560.68</v>
      </c>
      <c r="H160" s="96">
        <v>2</v>
      </c>
      <c r="I160" s="97">
        <v>3</v>
      </c>
      <c r="J160" s="98">
        <v>3600</v>
      </c>
      <c r="K160" s="99">
        <f t="shared" si="51"/>
        <v>1200</v>
      </c>
      <c r="L160" s="100">
        <v>3</v>
      </c>
      <c r="M160" s="98">
        <f>F160/V160*60</f>
        <v>3091.2583300666379</v>
      </c>
      <c r="N160" s="99">
        <f>M160/L160</f>
        <v>1030.419443355546</v>
      </c>
      <c r="O160" s="101">
        <f>L160-I160</f>
        <v>0</v>
      </c>
      <c r="P160" s="102">
        <f>N160-K160</f>
        <v>-169.58055664445396</v>
      </c>
      <c r="Q160" s="103">
        <f>N160/K160</f>
        <v>0.85868286946295502</v>
      </c>
      <c r="R160" s="273"/>
      <c r="S160" s="1">
        <v>0.79374999999999996</v>
      </c>
      <c r="T160" s="2">
        <v>0.85280092592592593</v>
      </c>
      <c r="U160" s="104">
        <v>18.999999999999932</v>
      </c>
      <c r="V160" s="105">
        <v>85.033333333333417</v>
      </c>
      <c r="W160" s="106">
        <v>0.85280092592592593</v>
      </c>
      <c r="X160" s="107">
        <v>0.90833333333333321</v>
      </c>
      <c r="Y160" s="265"/>
      <c r="Z160" s="266"/>
      <c r="AA160" s="111">
        <f>M160-J160</f>
        <v>-508.74166993336212</v>
      </c>
      <c r="AB160" s="103">
        <f>M160/J160</f>
        <v>0.85868286946295491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4924</v>
      </c>
      <c r="G161" s="95">
        <f t="shared" si="55"/>
        <v>69083.72</v>
      </c>
      <c r="H161" s="96"/>
      <c r="I161" s="97">
        <v>3</v>
      </c>
      <c r="J161" s="98">
        <v>3000</v>
      </c>
      <c r="K161" s="99">
        <f t="shared" si="51"/>
        <v>1000</v>
      </c>
      <c r="L161" s="100">
        <v>3</v>
      </c>
      <c r="M161" s="98">
        <f>F161/V161*60</f>
        <v>2659.6249062265529</v>
      </c>
      <c r="N161" s="99">
        <f>M161/L161</f>
        <v>886.54163540885099</v>
      </c>
      <c r="O161" s="101">
        <f>L161-I161</f>
        <v>0</v>
      </c>
      <c r="P161" s="102">
        <f>N161-K161</f>
        <v>-113.45836459114901</v>
      </c>
      <c r="Q161" s="103">
        <f>N161/K161</f>
        <v>0.886541635408851</v>
      </c>
      <c r="R161" s="273"/>
      <c r="S161" s="1">
        <v>0.90833333333333321</v>
      </c>
      <c r="T161" s="2">
        <v>0.98547453703703702</v>
      </c>
      <c r="U161" s="104">
        <v>79.966666666666484</v>
      </c>
      <c r="V161" s="105">
        <v>111.08333333333348</v>
      </c>
      <c r="W161" s="106"/>
      <c r="X161" s="107"/>
      <c r="Y161" s="265"/>
      <c r="Z161" s="266"/>
      <c r="AA161" s="111">
        <f>M161-J161</f>
        <v>-340.37509377344713</v>
      </c>
      <c r="AB161" s="103">
        <f>M161/J161</f>
        <v>0.886541635408851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6">AVERAGE(I158:I173)</f>
        <v>3.25</v>
      </c>
      <c r="J174" s="138">
        <f t="shared" si="56"/>
        <v>3150</v>
      </c>
      <c r="K174" s="139">
        <f t="shared" ref="K174" si="57">J174/I174</f>
        <v>969.23076923076928</v>
      </c>
      <c r="L174" s="137">
        <f t="shared" ref="L174:M174" si="58">AVERAGE(L158:L173)</f>
        <v>3.25</v>
      </c>
      <c r="M174" s="138">
        <f t="shared" si="58"/>
        <v>2768.1219437155273</v>
      </c>
      <c r="N174" s="139">
        <f t="shared" ref="N174:N180" si="59">M174/L174</f>
        <v>851.72982883554687</v>
      </c>
      <c r="O174" s="140">
        <f t="shared" ref="O174:O180" si="60">L174-I174</f>
        <v>0</v>
      </c>
      <c r="P174" s="141">
        <f t="shared" ref="P174:P180" si="61">N174-K174</f>
        <v>-117.50094039522241</v>
      </c>
      <c r="Q174" s="142">
        <f t="shared" ref="Q174:Q180" si="62">N174/K174</f>
        <v>0.87876887102080226</v>
      </c>
      <c r="R174" s="274"/>
      <c r="S174" s="143">
        <f>S158</f>
        <v>0.70856481481481481</v>
      </c>
      <c r="T174" s="144">
        <f>INDEX(T158:T173,COUNTA(T158:T173))</f>
        <v>0.98547453703703702</v>
      </c>
      <c r="U174" s="145"/>
      <c r="V174" s="156"/>
      <c r="W174" s="89"/>
      <c r="X174" s="91"/>
      <c r="Y174" s="261"/>
      <c r="Z174" s="262"/>
      <c r="AA174" s="157">
        <f t="shared" ref="AA174:AA180" si="63">M174-J174</f>
        <v>-381.87805628447268</v>
      </c>
      <c r="AB174" s="142">
        <f t="shared" ref="AB174:AB180" si="64">M174/J174</f>
        <v>0.87876887102080237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1792</v>
      </c>
      <c r="G175" s="159">
        <f t="shared" ref="G175:G180" si="65">E175*F175</f>
        <v>32578.559999999998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6">F175/V175*60</f>
        <v>3088.1761608425122</v>
      </c>
      <c r="N175" s="163">
        <f t="shared" si="59"/>
        <v>1029.3920536141707</v>
      </c>
      <c r="O175" s="165">
        <f t="shared" si="60"/>
        <v>0</v>
      </c>
      <c r="P175" s="166">
        <f t="shared" si="61"/>
        <v>-170.60794638582934</v>
      </c>
      <c r="Q175" s="152">
        <f t="shared" si="62"/>
        <v>0.85782671134514221</v>
      </c>
      <c r="R175" s="272">
        <f>Q191</f>
        <v>0.86349182611855779</v>
      </c>
      <c r="S175" s="167">
        <v>0.70846064814814813</v>
      </c>
      <c r="T175" s="168">
        <v>0.73263888888888884</v>
      </c>
      <c r="U175" s="169"/>
      <c r="V175" s="170">
        <v>34.81666666666662</v>
      </c>
      <c r="W175" s="168"/>
      <c r="X175" s="171"/>
      <c r="Y175" s="275"/>
      <c r="Z175" s="276"/>
      <c r="AA175" s="174">
        <f t="shared" si="63"/>
        <v>-511.82383915748778</v>
      </c>
      <c r="AB175" s="152">
        <f t="shared" si="64"/>
        <v>0.85782671134514232</v>
      </c>
      <c r="AC175" s="277">
        <f>AB191</f>
        <v>0.86349182611855779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1599</v>
      </c>
      <c r="G176" s="95">
        <f t="shared" si="65"/>
        <v>29069.82</v>
      </c>
      <c r="H176" s="96"/>
      <c r="I176" s="97">
        <v>3</v>
      </c>
      <c r="J176" s="98">
        <v>3600</v>
      </c>
      <c r="K176" s="99">
        <f t="shared" si="51"/>
        <v>1200</v>
      </c>
      <c r="L176" s="100">
        <v>3</v>
      </c>
      <c r="M176" s="98">
        <f t="shared" si="66"/>
        <v>3083.2351365827517</v>
      </c>
      <c r="N176" s="99">
        <f t="shared" si="59"/>
        <v>1027.7450455275839</v>
      </c>
      <c r="O176" s="101">
        <f t="shared" si="60"/>
        <v>0</v>
      </c>
      <c r="P176" s="102">
        <f t="shared" si="61"/>
        <v>-172.2549544724161</v>
      </c>
      <c r="Q176" s="103">
        <f t="shared" si="62"/>
        <v>0.85645420460631994</v>
      </c>
      <c r="R176" s="273"/>
      <c r="S176" s="1">
        <v>0.74513888888888891</v>
      </c>
      <c r="T176" s="2">
        <v>0.76674768518518521</v>
      </c>
      <c r="U176" s="104">
        <v>18.000000000000096</v>
      </c>
      <c r="V176" s="105">
        <v>31.116666666666681</v>
      </c>
      <c r="W176" s="106"/>
      <c r="X176" s="113"/>
      <c r="Y176" s="265"/>
      <c r="Z176" s="266"/>
      <c r="AA176" s="175">
        <f t="shared" si="63"/>
        <v>-516.76486341724831</v>
      </c>
      <c r="AB176" s="103">
        <f t="shared" si="64"/>
        <v>0.85645420460631994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2297</v>
      </c>
      <c r="G177" s="95">
        <f t="shared" si="65"/>
        <v>57011.54</v>
      </c>
      <c r="H177" s="96"/>
      <c r="I177" s="97">
        <v>4</v>
      </c>
      <c r="J177" s="98">
        <v>3300</v>
      </c>
      <c r="K177" s="99">
        <f t="shared" si="51"/>
        <v>825</v>
      </c>
      <c r="L177" s="100">
        <v>4</v>
      </c>
      <c r="M177" s="98">
        <f t="shared" si="66"/>
        <v>2878.2457361642869</v>
      </c>
      <c r="N177" s="99">
        <f t="shared" si="59"/>
        <v>719.56143404107172</v>
      </c>
      <c r="O177" s="101">
        <f t="shared" si="60"/>
        <v>0</v>
      </c>
      <c r="P177" s="102">
        <f t="shared" si="61"/>
        <v>-105.43856595892828</v>
      </c>
      <c r="Q177" s="103">
        <f t="shared" si="62"/>
        <v>0.87219567762554151</v>
      </c>
      <c r="R177" s="273"/>
      <c r="S177" s="1">
        <v>0.77924768518518517</v>
      </c>
      <c r="T177" s="2">
        <v>0.8125</v>
      </c>
      <c r="U177" s="104">
        <v>17.999999999999936</v>
      </c>
      <c r="V177" s="105">
        <v>47.883333333333354</v>
      </c>
      <c r="W177" s="106"/>
      <c r="X177" s="113"/>
      <c r="Y177" s="265"/>
      <c r="Z177" s="266"/>
      <c r="AA177" s="175">
        <f t="shared" si="63"/>
        <v>-421.75426383571312</v>
      </c>
      <c r="AB177" s="103">
        <f t="shared" si="64"/>
        <v>0.87219567762554151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1883</v>
      </c>
      <c r="G178" s="95">
        <f t="shared" si="65"/>
        <v>47131.490000000005</v>
      </c>
      <c r="H178" s="96"/>
      <c r="I178" s="97">
        <v>4</v>
      </c>
      <c r="J178" s="98">
        <v>3300</v>
      </c>
      <c r="K178" s="99">
        <f t="shared" si="51"/>
        <v>825</v>
      </c>
      <c r="L178" s="100">
        <v>4</v>
      </c>
      <c r="M178" s="98">
        <f t="shared" si="66"/>
        <v>2903.1263383297678</v>
      </c>
      <c r="N178" s="99">
        <f t="shared" si="59"/>
        <v>725.78158458244195</v>
      </c>
      <c r="O178" s="101">
        <f t="shared" si="60"/>
        <v>0</v>
      </c>
      <c r="P178" s="102">
        <f t="shared" si="61"/>
        <v>-99.218415417558049</v>
      </c>
      <c r="Q178" s="103">
        <f t="shared" si="62"/>
        <v>0.87973525403932362</v>
      </c>
      <c r="R178" s="273"/>
      <c r="S178" s="1">
        <v>0.82436342592592593</v>
      </c>
      <c r="T178" s="2">
        <v>0.85138888888888886</v>
      </c>
      <c r="U178" s="104">
        <v>17.083333333333339</v>
      </c>
      <c r="V178" s="105">
        <v>38.916666666666622</v>
      </c>
      <c r="W178" s="106">
        <v>0.85138888888888886</v>
      </c>
      <c r="X178" s="107">
        <v>0.90517361111111116</v>
      </c>
      <c r="Y178" s="265"/>
      <c r="Z178" s="266"/>
      <c r="AA178" s="175">
        <f t="shared" si="63"/>
        <v>-396.8736616702322</v>
      </c>
      <c r="AB178" s="103">
        <f t="shared" si="64"/>
        <v>0.87973525403932362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1367</v>
      </c>
      <c r="G179" s="95">
        <f t="shared" si="65"/>
        <v>24852.06</v>
      </c>
      <c r="H179" s="113"/>
      <c r="I179" s="97">
        <v>3</v>
      </c>
      <c r="J179" s="98">
        <v>3600</v>
      </c>
      <c r="K179" s="99">
        <f t="shared" si="51"/>
        <v>1200</v>
      </c>
      <c r="L179" s="114">
        <v>3</v>
      </c>
      <c r="M179" s="98">
        <f t="shared" si="66"/>
        <v>3089.2655367231646</v>
      </c>
      <c r="N179" s="99">
        <f t="shared" si="59"/>
        <v>1029.7551789077215</v>
      </c>
      <c r="O179" s="101">
        <f t="shared" si="60"/>
        <v>0</v>
      </c>
      <c r="P179" s="102">
        <f t="shared" si="61"/>
        <v>-170.24482109227847</v>
      </c>
      <c r="Q179" s="103">
        <f t="shared" si="62"/>
        <v>0.85812931575643459</v>
      </c>
      <c r="R179" s="273"/>
      <c r="S179" s="1">
        <v>0.90517361111111116</v>
      </c>
      <c r="T179" s="2">
        <v>0.92361111111111116</v>
      </c>
      <c r="U179" s="104">
        <v>77.450000000000117</v>
      </c>
      <c r="V179" s="105">
        <v>26.549999999999994</v>
      </c>
      <c r="W179" s="106"/>
      <c r="X179" s="107"/>
      <c r="Y179" s="265"/>
      <c r="Z179" s="266"/>
      <c r="AA179" s="175">
        <f t="shared" si="63"/>
        <v>-510.73446327683541</v>
      </c>
      <c r="AB179" s="103">
        <f t="shared" si="64"/>
        <v>0.85812931575643459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4047</v>
      </c>
      <c r="G180" s="115">
        <f t="shared" si="65"/>
        <v>57791.159999999996</v>
      </c>
      <c r="H180" s="116"/>
      <c r="I180" s="97">
        <v>3</v>
      </c>
      <c r="J180" s="98">
        <v>3600</v>
      </c>
      <c r="K180" s="99">
        <f t="shared" si="51"/>
        <v>1200</v>
      </c>
      <c r="L180" s="100">
        <v>3</v>
      </c>
      <c r="M180" s="98">
        <f t="shared" si="66"/>
        <v>3091.279439847232</v>
      </c>
      <c r="N180" s="99">
        <f t="shared" si="59"/>
        <v>1030.4264799490772</v>
      </c>
      <c r="O180" s="101">
        <f t="shared" si="60"/>
        <v>0</v>
      </c>
      <c r="P180" s="102">
        <f t="shared" si="61"/>
        <v>-169.57352005092275</v>
      </c>
      <c r="Q180" s="103">
        <f t="shared" si="62"/>
        <v>0.85868873329089768</v>
      </c>
      <c r="R180" s="273"/>
      <c r="S180" s="1">
        <v>0.93711805555555561</v>
      </c>
      <c r="T180" s="2">
        <v>0.9916666666666667</v>
      </c>
      <c r="U180" s="104">
        <v>19.450000000000003</v>
      </c>
      <c r="V180" s="105">
        <v>78.549999999999969</v>
      </c>
      <c r="W180" s="106"/>
      <c r="X180" s="4"/>
      <c r="Y180" s="265"/>
      <c r="Z180" s="266"/>
      <c r="AA180" s="175">
        <f t="shared" si="63"/>
        <v>-508.72056015276803</v>
      </c>
      <c r="AB180" s="103">
        <f t="shared" si="64"/>
        <v>0.85868873329089779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7">AVERAGE(I175:I190)</f>
        <v>3.3333333333333335</v>
      </c>
      <c r="J191" s="138">
        <f t="shared" si="67"/>
        <v>3500</v>
      </c>
      <c r="K191" s="139">
        <f t="shared" ref="K191" si="68">J191/I191</f>
        <v>1050</v>
      </c>
      <c r="L191" s="137">
        <f t="shared" ref="L191:M191" si="69">AVERAGE(L175:L190)</f>
        <v>3.3333333333333335</v>
      </c>
      <c r="M191" s="138">
        <f t="shared" si="69"/>
        <v>3022.2213914149524</v>
      </c>
      <c r="N191" s="139">
        <f>M191/L191</f>
        <v>906.66641742448564</v>
      </c>
      <c r="O191" s="140">
        <f>L191-I191</f>
        <v>0</v>
      </c>
      <c r="P191" s="141">
        <f>N191-K191</f>
        <v>-143.33358257551436</v>
      </c>
      <c r="Q191" s="142">
        <f>N191/K191</f>
        <v>0.86349182611855779</v>
      </c>
      <c r="R191" s="274"/>
      <c r="S191" s="143">
        <f>S175</f>
        <v>0.70846064814814813</v>
      </c>
      <c r="T191" s="144">
        <f>INDEX(T175:T190,COUNTA(T175:T190))</f>
        <v>0.9916666666666667</v>
      </c>
      <c r="U191" s="145"/>
      <c r="V191" s="156"/>
      <c r="W191" s="135"/>
      <c r="X191" s="139"/>
      <c r="Y191" s="261"/>
      <c r="Z191" s="262"/>
      <c r="AA191" s="177">
        <f>M191-J191</f>
        <v>-477.77860858504755</v>
      </c>
      <c r="AB191" s="142">
        <f>M191/J191</f>
        <v>0.86349182611855779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254" priority="1" operator="greaterThan">
      <formula>0</formula>
    </cfRule>
  </conditionalFormatting>
  <conditionalFormatting sqref="P5:P191 AA5:AA191">
    <cfRule type="cellIs" dxfId="253" priority="4" operator="lessThan">
      <formula>0</formula>
    </cfRule>
  </conditionalFormatting>
  <conditionalFormatting sqref="Q5:Q191 AB5:AB191">
    <cfRule type="cellIs" dxfId="252" priority="2" operator="greaterThan">
      <formula>1</formula>
    </cfRule>
    <cfRule type="cellIs" dxfId="251" priority="3" operator="lessThan">
      <formula>0.8</formula>
    </cfRule>
  </conditionalFormatting>
  <conditionalFormatting sqref="AC5:AC23 R5:R191 AC107:AC112">
    <cfRule type="cellIs" dxfId="250" priority="5" operator="lessThan">
      <formula>0.8</formula>
    </cfRule>
  </conditionalFormatting>
  <conditionalFormatting sqref="AC29:AC37">
    <cfRule type="cellIs" dxfId="249" priority="14" operator="lessThan">
      <formula>0.8</formula>
    </cfRule>
  </conditionalFormatting>
  <conditionalFormatting sqref="AC39:AC44">
    <cfRule type="cellIs" dxfId="248" priority="13" operator="lessThan">
      <formula>0.8</formula>
    </cfRule>
  </conditionalFormatting>
  <conditionalFormatting sqref="AC56">
    <cfRule type="cellIs" dxfId="247" priority="12" operator="lessThan">
      <formula>0.8</formula>
    </cfRule>
  </conditionalFormatting>
  <conditionalFormatting sqref="AC73">
    <cfRule type="cellIs" dxfId="246" priority="7" operator="lessThan">
      <formula>0.8</formula>
    </cfRule>
  </conditionalFormatting>
  <conditionalFormatting sqref="AC90:AC95">
    <cfRule type="cellIs" dxfId="245" priority="6" operator="lessThan">
      <formula>0.8</formula>
    </cfRule>
  </conditionalFormatting>
  <conditionalFormatting sqref="AC124">
    <cfRule type="cellIs" dxfId="244" priority="11" operator="lessThan">
      <formula>0.8</formula>
    </cfRule>
  </conditionalFormatting>
  <conditionalFormatting sqref="AC141">
    <cfRule type="cellIs" dxfId="243" priority="10" operator="lessThan">
      <formula>0.8</formula>
    </cfRule>
  </conditionalFormatting>
  <conditionalFormatting sqref="AC158">
    <cfRule type="cellIs" dxfId="242" priority="9" operator="lessThan">
      <formula>0.8</formula>
    </cfRule>
  </conditionalFormatting>
  <conditionalFormatting sqref="AC175:AC180">
    <cfRule type="cellIs" dxfId="241" priority="8" operator="lessThan">
      <formula>0.8</formula>
    </cfRule>
  </conditionalFormatting>
  <dataValidations count="1">
    <dataValidation type="list" allowBlank="1" showInputMessage="1" showErrorMessage="1" sqref="Y5:Z191" xr:uid="{A46B547F-E91D-4A96-92CE-6448595E3F55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BE90-CD11-40BB-84F1-3101EDF6DC6C}">
  <sheetPr codeName="工作表6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8" sqref="O38"/>
      <selection pane="bottomLeft" activeCell="O38" sqref="O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78172</v>
      </c>
      <c r="E1" s="77" t="s">
        <v>3</v>
      </c>
      <c r="F1" s="78">
        <f>SUM(G5:G157)</f>
        <v>3631902.1400000006</v>
      </c>
      <c r="G1" s="79" t="s">
        <v>73</v>
      </c>
      <c r="H1" s="80">
        <f>L21+L38+L55+L72+L89+L106+L123+L140+L157</f>
        <v>169.55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45940</v>
      </c>
      <c r="B2" s="326"/>
      <c r="C2" s="82" t="s">
        <v>34</v>
      </c>
      <c r="D2" s="83">
        <f>AVERAGE(N21,N38,N55,N72,N89,N106,N123,N140,N157)</f>
        <v>151.48179659517643</v>
      </c>
      <c r="E2" s="83" t="s">
        <v>80</v>
      </c>
      <c r="F2" s="84">
        <f>F1/D1</f>
        <v>46.460396817274734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3249</v>
      </c>
      <c r="G5" s="159">
        <f t="shared" ref="G5:G6" si="0">E5*F5</f>
        <v>64005.299999999996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1073.5566773749429</v>
      </c>
      <c r="N5" s="163">
        <f>M5/L5</f>
        <v>82.581282874995608</v>
      </c>
      <c r="O5" s="179">
        <f>L5-I5</f>
        <v>0</v>
      </c>
      <c r="P5" s="180">
        <f>N5-K5</f>
        <v>-9.7264094326966983</v>
      </c>
      <c r="Q5" s="132">
        <f>N5/K5</f>
        <v>0.89463056447911915</v>
      </c>
      <c r="R5" s="273">
        <f>Q21</f>
        <v>0.88803571009314886</v>
      </c>
      <c r="S5" s="167">
        <v>0.25028935185185186</v>
      </c>
      <c r="T5" s="168">
        <v>0.37638888888888888</v>
      </c>
      <c r="U5" s="169"/>
      <c r="V5" s="170">
        <v>181.58333333333331</v>
      </c>
      <c r="W5" s="87"/>
      <c r="X5" s="88"/>
      <c r="Y5" s="275"/>
      <c r="Z5" s="276"/>
      <c r="AA5" s="109">
        <f>M5-J5</f>
        <v>-126.44332262505714</v>
      </c>
      <c r="AB5" s="110">
        <f>M5/J5</f>
        <v>0.89463056447911904</v>
      </c>
      <c r="AC5" s="292">
        <f>AB21</f>
        <v>0.88803571009314897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1828</v>
      </c>
      <c r="G6" s="95">
        <f t="shared" si="0"/>
        <v>54785.159999999996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2300.9790209790231</v>
      </c>
      <c r="N6" s="99">
        <f>M6/L6</f>
        <v>115.04895104895115</v>
      </c>
      <c r="O6" s="101">
        <f>L6-I6</f>
        <v>0</v>
      </c>
      <c r="P6" s="102">
        <f>N6-K6</f>
        <v>-14.951048951048847</v>
      </c>
      <c r="Q6" s="103">
        <f>N6/K6</f>
        <v>0.88499193114577812</v>
      </c>
      <c r="R6" s="273"/>
      <c r="S6" s="1">
        <v>0.43564814814814817</v>
      </c>
      <c r="T6" s="2">
        <v>0.46875</v>
      </c>
      <c r="U6" s="104">
        <v>7.0833333333333748</v>
      </c>
      <c r="V6" s="105">
        <v>47.666666666666629</v>
      </c>
      <c r="W6" s="2"/>
      <c r="X6" s="107"/>
      <c r="Y6" s="265"/>
      <c r="Z6" s="266"/>
      <c r="AA6" s="111">
        <f>M6-J6</f>
        <v>-299.02097902097694</v>
      </c>
      <c r="AB6" s="112">
        <f>M6/J6</f>
        <v>0.88499193114577812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1687.267849176983</v>
      </c>
      <c r="N21" s="139">
        <f t="shared" ref="N21:N26" si="5">M21/L21</f>
        <v>102.25865752587775</v>
      </c>
      <c r="O21" s="140">
        <f t="shared" ref="O21:O26" si="6">L21-I21</f>
        <v>0</v>
      </c>
      <c r="P21" s="141">
        <f t="shared" ref="P21:P26" si="7">N21-K21</f>
        <v>-12.892857625637404</v>
      </c>
      <c r="Q21" s="142">
        <f t="shared" ref="Q21:Q26" si="8">N21/K21</f>
        <v>0.88803571009314886</v>
      </c>
      <c r="R21" s="274"/>
      <c r="S21" s="143">
        <f>S5</f>
        <v>0.25028935185185186</v>
      </c>
      <c r="T21" s="144">
        <f>INDEX(T5:T20,COUNTA(T5:T20))</f>
        <v>0.46875</v>
      </c>
      <c r="U21" s="145"/>
      <c r="V21" s="145"/>
      <c r="W21" s="146"/>
      <c r="X21" s="147"/>
      <c r="Y21" s="261"/>
      <c r="Z21" s="262"/>
      <c r="AA21" s="148">
        <f t="shared" ref="AA21:AA26" si="9">M21-J21</f>
        <v>-212.73215082301704</v>
      </c>
      <c r="AB21" s="149">
        <f t="shared" ref="AB21:AB26" si="10">M21/J21</f>
        <v>0.88803571009314897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3517</v>
      </c>
      <c r="G22" s="159">
        <f t="shared" ref="G22:G26" si="11">E22*F22</f>
        <v>199660.09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1771.5405065062262</v>
      </c>
      <c r="N22" s="163">
        <f t="shared" si="5"/>
        <v>68.136173327162538</v>
      </c>
      <c r="O22" s="165">
        <f t="shared" si="6"/>
        <v>0</v>
      </c>
      <c r="P22" s="166">
        <f t="shared" si="7"/>
        <v>-8.7869035959143815</v>
      </c>
      <c r="Q22" s="152">
        <f t="shared" si="8"/>
        <v>0.88577025325311298</v>
      </c>
      <c r="R22" s="272">
        <f>Q38</f>
        <v>0.88270185717190375</v>
      </c>
      <c r="S22" s="167">
        <v>0.33333333333333331</v>
      </c>
      <c r="T22" s="168">
        <v>0.41605324074074074</v>
      </c>
      <c r="U22" s="169"/>
      <c r="V22" s="170">
        <v>119.11666666666669</v>
      </c>
      <c r="W22" s="181"/>
      <c r="X22" s="163"/>
      <c r="Y22" s="275"/>
      <c r="Z22" s="276"/>
      <c r="AA22" s="109">
        <f t="shared" si="9"/>
        <v>-228.45949349377383</v>
      </c>
      <c r="AB22" s="152">
        <f t="shared" si="10"/>
        <v>0.88577025325311309</v>
      </c>
      <c r="AC22" s="352">
        <f>AB38</f>
        <v>0.88270185717190386</v>
      </c>
    </row>
    <row r="23" spans="1:29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1112</v>
      </c>
      <c r="G23" s="95">
        <f t="shared" si="11"/>
        <v>57668.32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1751.9474835886172</v>
      </c>
      <c r="N23" s="99">
        <f t="shared" si="5"/>
        <v>67.382595522639122</v>
      </c>
      <c r="O23" s="101">
        <f t="shared" si="6"/>
        <v>0</v>
      </c>
      <c r="P23" s="102">
        <f t="shared" si="7"/>
        <v>-9.5404814004377982</v>
      </c>
      <c r="Q23" s="103">
        <f t="shared" si="8"/>
        <v>0.87597374179430865</v>
      </c>
      <c r="R23" s="273"/>
      <c r="S23" s="1">
        <v>0.42152777777777772</v>
      </c>
      <c r="T23" s="2">
        <v>0.44797453703703705</v>
      </c>
      <c r="U23" s="104">
        <v>7.88333333333326</v>
      </c>
      <c r="V23" s="105">
        <v>38.083333333333428</v>
      </c>
      <c r="W23" s="106"/>
      <c r="X23" s="107"/>
      <c r="Y23" s="265"/>
      <c r="Z23" s="266"/>
      <c r="AA23" s="111">
        <f t="shared" si="9"/>
        <v>-248.05251641138284</v>
      </c>
      <c r="AB23" s="103">
        <f t="shared" si="10"/>
        <v>0.87597374179430854</v>
      </c>
      <c r="AC23" s="294"/>
    </row>
    <row r="24" spans="1:29" ht="15.75" customHeight="1">
      <c r="A24" s="268"/>
      <c r="B24" s="92" t="s">
        <v>161</v>
      </c>
      <c r="C24" s="286" t="s">
        <v>198</v>
      </c>
      <c r="D24" s="286"/>
      <c r="E24" s="93">
        <v>57.3</v>
      </c>
      <c r="F24" s="94">
        <v>630</v>
      </c>
      <c r="G24" s="95">
        <f t="shared" si="11"/>
        <v>36099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1754.0603248259852</v>
      </c>
      <c r="N24" s="99">
        <f t="shared" si="5"/>
        <v>67.463858647153273</v>
      </c>
      <c r="O24" s="101">
        <f t="shared" si="6"/>
        <v>0</v>
      </c>
      <c r="P24" s="102">
        <f t="shared" si="7"/>
        <v>-9.4592182759236465</v>
      </c>
      <c r="Q24" s="103">
        <f t="shared" si="8"/>
        <v>0.87703016241299259</v>
      </c>
      <c r="R24" s="273"/>
      <c r="S24" s="1">
        <v>0.45239583333333333</v>
      </c>
      <c r="T24" s="2">
        <v>0.46736111111111112</v>
      </c>
      <c r="U24" s="104">
        <v>6.3666666666666494</v>
      </c>
      <c r="V24" s="105">
        <v>21.550000000000011</v>
      </c>
      <c r="W24" s="106">
        <v>0.46736111111111112</v>
      </c>
      <c r="X24" s="107">
        <v>0.5071296296296296</v>
      </c>
      <c r="Y24" s="265"/>
      <c r="Z24" s="266"/>
      <c r="AA24" s="111">
        <f t="shared" si="9"/>
        <v>-245.93967517401484</v>
      </c>
      <c r="AB24" s="103">
        <f t="shared" si="10"/>
        <v>0.87703016241299259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1850</v>
      </c>
      <c r="G25" s="95">
        <f t="shared" si="11"/>
        <v>143079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1769.3942614240138</v>
      </c>
      <c r="N25" s="99">
        <f t="shared" si="5"/>
        <v>70.775770456960558</v>
      </c>
      <c r="O25" s="101">
        <f t="shared" si="6"/>
        <v>0</v>
      </c>
      <c r="P25" s="102">
        <f t="shared" si="7"/>
        <v>-9.2242295430394421</v>
      </c>
      <c r="Q25" s="103">
        <f t="shared" si="8"/>
        <v>0.88469713071200695</v>
      </c>
      <c r="R25" s="273"/>
      <c r="S25" s="1">
        <v>0.5071296296296296</v>
      </c>
      <c r="T25" s="2">
        <v>0.55069444444444449</v>
      </c>
      <c r="U25" s="104">
        <v>57.266666666666609</v>
      </c>
      <c r="V25" s="105">
        <v>62.733333333333441</v>
      </c>
      <c r="W25" s="106"/>
      <c r="X25" s="107"/>
      <c r="Y25" s="265"/>
      <c r="Z25" s="266"/>
      <c r="AA25" s="111">
        <f t="shared" si="9"/>
        <v>-230.60573857598615</v>
      </c>
      <c r="AB25" s="103">
        <f t="shared" si="10"/>
        <v>0.88469713071200695</v>
      </c>
      <c r="AC25" s="294"/>
    </row>
    <row r="26" spans="1:29" ht="15.75" customHeight="1">
      <c r="A26" s="268"/>
      <c r="B26" s="92" t="s">
        <v>164</v>
      </c>
      <c r="C26" s="286" t="s">
        <v>165</v>
      </c>
      <c r="D26" s="286"/>
      <c r="E26" s="93">
        <v>59.52</v>
      </c>
      <c r="F26" s="94">
        <v>2993</v>
      </c>
      <c r="G26" s="95">
        <f t="shared" si="11"/>
        <v>178143.36000000002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1780.0759953741949</v>
      </c>
      <c r="N26" s="99">
        <f t="shared" si="5"/>
        <v>71.203039814967795</v>
      </c>
      <c r="O26" s="101">
        <f t="shared" si="6"/>
        <v>0</v>
      </c>
      <c r="P26" s="102">
        <f t="shared" si="7"/>
        <v>-8.796960185032205</v>
      </c>
      <c r="Q26" s="103">
        <f t="shared" si="8"/>
        <v>0.89003799768709746</v>
      </c>
      <c r="R26" s="273"/>
      <c r="S26" s="1">
        <v>0.55494212962962963</v>
      </c>
      <c r="T26" s="2">
        <v>0.625</v>
      </c>
      <c r="U26" s="104">
        <v>6.1166666666666103</v>
      </c>
      <c r="V26" s="105">
        <v>100.88333333333333</v>
      </c>
      <c r="W26" s="106"/>
      <c r="X26" s="107"/>
      <c r="Y26" s="265"/>
      <c r="Z26" s="266"/>
      <c r="AA26" s="111">
        <f t="shared" si="9"/>
        <v>-219.92400462580508</v>
      </c>
      <c r="AB26" s="103">
        <f t="shared" si="10"/>
        <v>0.89003799768709746</v>
      </c>
      <c r="AC26" s="294"/>
    </row>
    <row r="27" spans="1:29" ht="15.75" customHeight="1">
      <c r="A27" s="268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3">AVERAGE(I22:I37)</f>
        <v>25.6</v>
      </c>
      <c r="J38" s="138">
        <f t="shared" si="13"/>
        <v>2000</v>
      </c>
      <c r="K38" s="139">
        <f t="shared" ref="K38" si="14">J38/I38</f>
        <v>78.125</v>
      </c>
      <c r="L38" s="137">
        <f t="shared" ref="L38:M38" si="15">AVERAGE(L22:L37)</f>
        <v>25.6</v>
      </c>
      <c r="M38" s="138">
        <f t="shared" si="15"/>
        <v>1765.4037143438077</v>
      </c>
      <c r="N38" s="139">
        <f t="shared" ref="N38:N44" si="16">M38/L38</f>
        <v>68.961082591554984</v>
      </c>
      <c r="O38" s="140">
        <f t="shared" ref="O38:O44" si="17">L38-I38</f>
        <v>0</v>
      </c>
      <c r="P38" s="141">
        <f t="shared" ref="P38:P44" si="18">N38-K38</f>
        <v>-9.1639174084450161</v>
      </c>
      <c r="Q38" s="142">
        <f t="shared" ref="Q38:Q44" si="19">N38/K38</f>
        <v>0.88270185717190375</v>
      </c>
      <c r="R38" s="274"/>
      <c r="S38" s="143">
        <f>S22</f>
        <v>0.33333333333333331</v>
      </c>
      <c r="T38" s="144">
        <f>INDEX(T22:T37,COUNTA(T22:T37))</f>
        <v>0.625</v>
      </c>
      <c r="U38" s="145"/>
      <c r="V38" s="156"/>
      <c r="W38" s="135"/>
      <c r="X38" s="139"/>
      <c r="Y38" s="261"/>
      <c r="Z38" s="262"/>
      <c r="AA38" s="157">
        <f t="shared" ref="AA38:AA44" si="20">M38-J38</f>
        <v>-234.59628565619232</v>
      </c>
      <c r="AB38" s="142">
        <f t="shared" ref="AB38:AB44" si="21">M38/J38</f>
        <v>0.88270185717190386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1155</v>
      </c>
      <c r="G39" s="159">
        <f t="shared" ref="G39:G44" si="22">E39*F39</f>
        <v>57195.600000000006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3">F39/V39*60</f>
        <v>1761.864406779659</v>
      </c>
      <c r="N39" s="163">
        <f t="shared" si="16"/>
        <v>73.411016949152454</v>
      </c>
      <c r="O39" s="165">
        <f t="shared" si="17"/>
        <v>0</v>
      </c>
      <c r="P39" s="166">
        <f t="shared" si="18"/>
        <v>-9.9223163841808741</v>
      </c>
      <c r="Q39" s="152">
        <f t="shared" si="19"/>
        <v>0.88093220338982947</v>
      </c>
      <c r="R39" s="272">
        <f>Q55</f>
        <v>0.87501637123057119</v>
      </c>
      <c r="S39" s="167">
        <v>0.33333333333333331</v>
      </c>
      <c r="T39" s="168">
        <v>0.36064814814814816</v>
      </c>
      <c r="U39" s="169"/>
      <c r="V39" s="170">
        <v>39.333333333333378</v>
      </c>
      <c r="W39" s="87"/>
      <c r="X39" s="88"/>
      <c r="Y39" s="275"/>
      <c r="Z39" s="276"/>
      <c r="AA39" s="109">
        <f t="shared" si="20"/>
        <v>-238.13559322034098</v>
      </c>
      <c r="AB39" s="152">
        <f t="shared" si="21"/>
        <v>0.88093220338982947</v>
      </c>
      <c r="AC39" s="352">
        <f>AB55</f>
        <v>0.87501637123057108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362</v>
      </c>
      <c r="G40" s="95">
        <f t="shared" si="22"/>
        <v>23834.080000000002</v>
      </c>
      <c r="H40" s="96"/>
      <c r="I40" s="100">
        <v>21</v>
      </c>
      <c r="J40" s="98">
        <v>2000</v>
      </c>
      <c r="K40" s="99">
        <f t="shared" si="12"/>
        <v>95.238095238095241</v>
      </c>
      <c r="L40" s="100">
        <v>21</v>
      </c>
      <c r="M40" s="98">
        <f t="shared" si="23"/>
        <v>1758.7044534412939</v>
      </c>
      <c r="N40" s="99">
        <f t="shared" si="16"/>
        <v>83.747831116252087</v>
      </c>
      <c r="O40" s="101">
        <f t="shared" si="17"/>
        <v>0</v>
      </c>
      <c r="P40" s="102">
        <f t="shared" si="18"/>
        <v>-11.490264121843154</v>
      </c>
      <c r="Q40" s="103">
        <f t="shared" si="19"/>
        <v>0.87935222672064683</v>
      </c>
      <c r="R40" s="273"/>
      <c r="S40" s="1">
        <v>0.3659722222222222</v>
      </c>
      <c r="T40" s="2">
        <v>0.3745486111111111</v>
      </c>
      <c r="U40" s="104">
        <v>7.6666666666666128</v>
      </c>
      <c r="V40" s="105">
        <v>12.350000000000012</v>
      </c>
      <c r="W40" s="106"/>
      <c r="X40" s="107"/>
      <c r="Y40" s="265"/>
      <c r="Z40" s="266"/>
      <c r="AA40" s="111">
        <f t="shared" si="20"/>
        <v>-241.29554655870606</v>
      </c>
      <c r="AB40" s="103">
        <f t="shared" si="21"/>
        <v>0.87935222672064695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1991</v>
      </c>
      <c r="G41" s="95">
        <f t="shared" si="22"/>
        <v>112352.13</v>
      </c>
      <c r="H41" s="96"/>
      <c r="I41" s="100">
        <v>22</v>
      </c>
      <c r="J41" s="98">
        <v>2000</v>
      </c>
      <c r="K41" s="99">
        <f t="shared" si="12"/>
        <v>90.909090909090907</v>
      </c>
      <c r="L41" s="100">
        <v>22</v>
      </c>
      <c r="M41" s="98">
        <f t="shared" si="23"/>
        <v>1763.2472324723258</v>
      </c>
      <c r="N41" s="99">
        <f t="shared" si="16"/>
        <v>80.147601476014813</v>
      </c>
      <c r="O41" s="101">
        <f t="shared" si="17"/>
        <v>0</v>
      </c>
      <c r="P41" s="102">
        <f t="shared" si="18"/>
        <v>-10.761489433076093</v>
      </c>
      <c r="Q41" s="103">
        <f t="shared" si="19"/>
        <v>0.88162361623616292</v>
      </c>
      <c r="R41" s="273"/>
      <c r="S41" s="1">
        <v>0.38003472222222223</v>
      </c>
      <c r="T41" s="2">
        <v>0.42708333333333331</v>
      </c>
      <c r="U41" s="104">
        <v>7.9000000000000359</v>
      </c>
      <c r="V41" s="105">
        <v>67.749999999999957</v>
      </c>
      <c r="W41" s="106"/>
      <c r="X41" s="107"/>
      <c r="Y41" s="265"/>
      <c r="Z41" s="266"/>
      <c r="AA41" s="111">
        <f t="shared" si="20"/>
        <v>-236.75276752767422</v>
      </c>
      <c r="AB41" s="103">
        <f t="shared" si="21"/>
        <v>0.88162361623616292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990</v>
      </c>
      <c r="G42" s="95">
        <f t="shared" si="22"/>
        <v>56727</v>
      </c>
      <c r="H42" s="96"/>
      <c r="I42" s="100">
        <v>20</v>
      </c>
      <c r="J42" s="98">
        <v>2000</v>
      </c>
      <c r="K42" s="99">
        <f t="shared" si="12"/>
        <v>100</v>
      </c>
      <c r="L42" s="100">
        <v>20</v>
      </c>
      <c r="M42" s="98">
        <f t="shared" si="23"/>
        <v>1757.3964497041416</v>
      </c>
      <c r="N42" s="99">
        <f t="shared" si="16"/>
        <v>87.869822485207081</v>
      </c>
      <c r="O42" s="101">
        <f t="shared" si="17"/>
        <v>0</v>
      </c>
      <c r="P42" s="102">
        <f t="shared" si="18"/>
        <v>-12.130177514792919</v>
      </c>
      <c r="Q42" s="103">
        <f t="shared" si="19"/>
        <v>0.87869822485207083</v>
      </c>
      <c r="R42" s="273"/>
      <c r="S42" s="1">
        <v>0.43208333333333332</v>
      </c>
      <c r="T42" s="2">
        <v>0.45555555555555555</v>
      </c>
      <c r="U42" s="104">
        <v>7.2000000000000064</v>
      </c>
      <c r="V42" s="105">
        <v>33.800000000000011</v>
      </c>
      <c r="W42" s="106"/>
      <c r="X42" s="107"/>
      <c r="Y42" s="265"/>
      <c r="Z42" s="266"/>
      <c r="AA42" s="111">
        <f t="shared" si="20"/>
        <v>-242.60355029585844</v>
      </c>
      <c r="AB42" s="103">
        <f t="shared" si="21"/>
        <v>0.87869822485207083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1317</v>
      </c>
      <c r="G43" s="95">
        <f t="shared" si="22"/>
        <v>62386.289999999994</v>
      </c>
      <c r="H43" s="113"/>
      <c r="I43" s="114">
        <v>21</v>
      </c>
      <c r="J43" s="98">
        <v>2000</v>
      </c>
      <c r="K43" s="99">
        <f t="shared" si="12"/>
        <v>95.238095238095241</v>
      </c>
      <c r="L43" s="114">
        <v>21</v>
      </c>
      <c r="M43" s="98">
        <f t="shared" si="23"/>
        <v>1759.2578849721731</v>
      </c>
      <c r="N43" s="99">
        <f t="shared" si="16"/>
        <v>83.774184998674912</v>
      </c>
      <c r="O43" s="101">
        <f t="shared" si="17"/>
        <v>0</v>
      </c>
      <c r="P43" s="102">
        <f t="shared" si="18"/>
        <v>-11.463910239420329</v>
      </c>
      <c r="Q43" s="103">
        <f t="shared" si="19"/>
        <v>0.87962894248608658</v>
      </c>
      <c r="R43" s="273"/>
      <c r="S43" s="1">
        <v>0.45908564814814817</v>
      </c>
      <c r="T43" s="2">
        <v>0.49027777777777776</v>
      </c>
      <c r="U43" s="104">
        <v>5.0833333333333819</v>
      </c>
      <c r="V43" s="105">
        <v>44.9166666666666</v>
      </c>
      <c r="W43" s="106">
        <v>0.49027777777777776</v>
      </c>
      <c r="X43" s="107">
        <v>0.52986111111111112</v>
      </c>
      <c r="Y43" s="265"/>
      <c r="Z43" s="266"/>
      <c r="AA43" s="111">
        <f t="shared" si="20"/>
        <v>-240.74211502782691</v>
      </c>
      <c r="AB43" s="103">
        <f t="shared" si="21"/>
        <v>0.87962894248608658</v>
      </c>
      <c r="AC43" s="294"/>
    </row>
    <row r="44" spans="1:29" ht="15.75" customHeight="1">
      <c r="A44" s="282"/>
      <c r="B44" s="153" t="s">
        <v>164</v>
      </c>
      <c r="C44" s="263" t="s">
        <v>238</v>
      </c>
      <c r="D44" s="264"/>
      <c r="E44" s="93">
        <v>59.36</v>
      </c>
      <c r="F44" s="104">
        <v>2068</v>
      </c>
      <c r="G44" s="115">
        <f t="shared" si="22"/>
        <v>122756.48</v>
      </c>
      <c r="H44" s="116"/>
      <c r="I44" s="100">
        <v>20</v>
      </c>
      <c r="J44" s="98">
        <v>2000</v>
      </c>
      <c r="K44" s="99">
        <f t="shared" si="12"/>
        <v>100</v>
      </c>
      <c r="L44" s="100">
        <v>20</v>
      </c>
      <c r="M44" s="98">
        <f t="shared" si="23"/>
        <v>1699.7260273972588</v>
      </c>
      <c r="N44" s="99">
        <f t="shared" si="16"/>
        <v>84.986301369862943</v>
      </c>
      <c r="O44" s="101">
        <f t="shared" si="17"/>
        <v>0</v>
      </c>
      <c r="P44" s="102">
        <f t="shared" si="18"/>
        <v>-15.013698630137057</v>
      </c>
      <c r="Q44" s="103">
        <f t="shared" si="19"/>
        <v>0.84986301369862938</v>
      </c>
      <c r="R44" s="273"/>
      <c r="S44" s="1">
        <v>0.52986111111111112</v>
      </c>
      <c r="T44" s="2">
        <v>0.5805555555555556</v>
      </c>
      <c r="U44" s="104">
        <v>57.000000000000036</v>
      </c>
      <c r="V44" s="105">
        <v>73.000000000000057</v>
      </c>
      <c r="W44" s="106"/>
      <c r="X44" s="107"/>
      <c r="Y44" s="265"/>
      <c r="Z44" s="266"/>
      <c r="AA44" s="111">
        <f t="shared" si="20"/>
        <v>-300.2739726027412</v>
      </c>
      <c r="AB44" s="103">
        <f t="shared" si="21"/>
        <v>0.84986301369862938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4">AVERAGE(I39:I54)</f>
        <v>21.333333333333332</v>
      </c>
      <c r="J55" s="138">
        <f t="shared" si="24"/>
        <v>2000</v>
      </c>
      <c r="K55" s="139">
        <f t="shared" ref="K55" si="25">J55/I55</f>
        <v>93.75</v>
      </c>
      <c r="L55" s="137">
        <f t="shared" ref="L55:M55" si="26">AVERAGE(L39:L54)</f>
        <v>21.333333333333332</v>
      </c>
      <c r="M55" s="138">
        <f t="shared" si="26"/>
        <v>1750.0327424611421</v>
      </c>
      <c r="N55" s="139">
        <f>M55/L55</f>
        <v>82.032784802866047</v>
      </c>
      <c r="O55" s="140">
        <f>L55-I55</f>
        <v>0</v>
      </c>
      <c r="P55" s="141">
        <f>N55-K55</f>
        <v>-11.717215197133953</v>
      </c>
      <c r="Q55" s="142">
        <f>N55/K55</f>
        <v>0.87501637123057119</v>
      </c>
      <c r="R55" s="274"/>
      <c r="S55" s="143">
        <f>S39</f>
        <v>0.33333333333333331</v>
      </c>
      <c r="T55" s="144">
        <f>INDEX(T39:T54,COUNTA(T39:T54))</f>
        <v>0.5805555555555556</v>
      </c>
      <c r="U55" s="145"/>
      <c r="V55" s="156"/>
      <c r="W55" s="188"/>
      <c r="X55" s="189"/>
      <c r="Y55" s="261"/>
      <c r="Z55" s="262"/>
      <c r="AA55" s="157">
        <f>M55-J55</f>
        <v>-249.96725753885789</v>
      </c>
      <c r="AB55" s="142">
        <f>M55/J55</f>
        <v>0.87501637123057108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1339</v>
      </c>
      <c r="G56" s="159">
        <f t="shared" ref="G56:G59" si="27">E56*F56</f>
        <v>79456.260000000009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1761.1983924004398</v>
      </c>
      <c r="N56" s="163">
        <f>M56/L56</f>
        <v>73.383266350018332</v>
      </c>
      <c r="O56" s="165">
        <f>L56-I56</f>
        <v>0</v>
      </c>
      <c r="P56" s="166">
        <f>N56-K56</f>
        <v>-9.9500669833149971</v>
      </c>
      <c r="Q56" s="152">
        <f>N56/K56</f>
        <v>0.88059919620021998</v>
      </c>
      <c r="R56" s="272">
        <f>Q72</f>
        <v>0.88159828796599304</v>
      </c>
      <c r="S56" s="167">
        <v>0.33359953703703704</v>
      </c>
      <c r="T56" s="168">
        <v>0.36527777777777776</v>
      </c>
      <c r="U56" s="169"/>
      <c r="V56" s="170">
        <v>45.616666666666632</v>
      </c>
      <c r="W56" s="168"/>
      <c r="X56" s="171"/>
      <c r="Y56" s="275"/>
      <c r="Z56" s="276"/>
      <c r="AA56" s="109">
        <f>M56-J56</f>
        <v>-238.80160759956016</v>
      </c>
      <c r="AB56" s="152">
        <f>M56/J56</f>
        <v>0.88059919620021987</v>
      </c>
      <c r="AC56" s="277">
        <f>AB72</f>
        <v>0.88159828796599315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2379</v>
      </c>
      <c r="G57" s="95">
        <f t="shared" si="27"/>
        <v>139575.93</v>
      </c>
      <c r="H57" s="96"/>
      <c r="I57" s="97">
        <v>24</v>
      </c>
      <c r="J57" s="98">
        <v>2000</v>
      </c>
      <c r="K57" s="99">
        <f t="shared" si="12"/>
        <v>83.333333333333329</v>
      </c>
      <c r="L57" s="100">
        <v>24</v>
      </c>
      <c r="M57" s="98">
        <f>F57/V57*60</f>
        <v>1771.334022750777</v>
      </c>
      <c r="N57" s="99">
        <f>M57/L57</f>
        <v>73.805584281282378</v>
      </c>
      <c r="O57" s="101">
        <f>L57-I57</f>
        <v>0</v>
      </c>
      <c r="P57" s="102">
        <f>N57-K57</f>
        <v>-9.5277490520509502</v>
      </c>
      <c r="Q57" s="103">
        <f>N57/K57</f>
        <v>0.88566701137538861</v>
      </c>
      <c r="R57" s="273"/>
      <c r="S57" s="1">
        <v>0.37042824074074077</v>
      </c>
      <c r="T57" s="2">
        <v>0.42638888888888887</v>
      </c>
      <c r="U57" s="104">
        <v>7.4166666666667336</v>
      </c>
      <c r="V57" s="105">
        <v>80.583333333333272</v>
      </c>
      <c r="W57" s="106"/>
      <c r="X57" s="107"/>
      <c r="Y57" s="265"/>
      <c r="Z57" s="266"/>
      <c r="AA57" s="111">
        <f>M57-J57</f>
        <v>-228.66597724922303</v>
      </c>
      <c r="AB57" s="103">
        <f>M57/J57</f>
        <v>0.8856670113753885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2466</v>
      </c>
      <c r="G58" s="95">
        <f t="shared" si="27"/>
        <v>176442.3</v>
      </c>
      <c r="H58" s="96"/>
      <c r="I58" s="97">
        <v>24</v>
      </c>
      <c r="J58" s="98">
        <v>2000</v>
      </c>
      <c r="K58" s="99">
        <f t="shared" si="12"/>
        <v>83.333333333333329</v>
      </c>
      <c r="L58" s="100">
        <v>24</v>
      </c>
      <c r="M58" s="98">
        <f>F58/V58*60</f>
        <v>1758.6370839936587</v>
      </c>
      <c r="N58" s="99">
        <f>M58/L58</f>
        <v>73.276545166402443</v>
      </c>
      <c r="O58" s="101">
        <f>L58-I58</f>
        <v>0</v>
      </c>
      <c r="P58" s="102">
        <f>N58-K58</f>
        <v>-10.056788166930886</v>
      </c>
      <c r="Q58" s="103">
        <f>N58/K58</f>
        <v>0.87931854199682935</v>
      </c>
      <c r="R58" s="273"/>
      <c r="S58" s="1">
        <v>0.42916666666666659</v>
      </c>
      <c r="T58" s="2">
        <v>0.48759259259259258</v>
      </c>
      <c r="U58" s="104">
        <v>3.9999999999999059</v>
      </c>
      <c r="V58" s="105">
        <v>84.133333333333425</v>
      </c>
      <c r="W58" s="106">
        <v>0.48759259259259258</v>
      </c>
      <c r="X58" s="107">
        <v>0.52726851851851853</v>
      </c>
      <c r="Y58" s="265"/>
      <c r="Z58" s="266"/>
      <c r="AA58" s="111">
        <f>M58-J58</f>
        <v>-241.36291600634127</v>
      </c>
      <c r="AB58" s="103">
        <f>M58/J58</f>
        <v>0.87931854199682935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3075</v>
      </c>
      <c r="G59" s="95">
        <f t="shared" si="27"/>
        <v>183085.5</v>
      </c>
      <c r="H59" s="96"/>
      <c r="I59" s="97">
        <v>23</v>
      </c>
      <c r="J59" s="98">
        <v>2000</v>
      </c>
      <c r="K59" s="99">
        <f t="shared" si="12"/>
        <v>86.956521739130437</v>
      </c>
      <c r="L59" s="100">
        <v>23</v>
      </c>
      <c r="M59" s="98">
        <f>F59/V59*60</f>
        <v>1761.6168045830689</v>
      </c>
      <c r="N59" s="99">
        <f>M59/L59</f>
        <v>76.592034981872558</v>
      </c>
      <c r="O59" s="101">
        <f>L59-I59</f>
        <v>0</v>
      </c>
      <c r="P59" s="102">
        <f>N59-K59</f>
        <v>-10.364486757257879</v>
      </c>
      <c r="Q59" s="103">
        <f>N59/K59</f>
        <v>0.88080840229153434</v>
      </c>
      <c r="R59" s="273"/>
      <c r="S59" s="1">
        <v>0.52726851851851853</v>
      </c>
      <c r="T59" s="2">
        <v>0.6</v>
      </c>
      <c r="U59" s="104">
        <v>57.133333333333368</v>
      </c>
      <c r="V59" s="105">
        <v>104.73333333333329</v>
      </c>
      <c r="W59" s="106"/>
      <c r="X59" s="107"/>
      <c r="Y59" s="265"/>
      <c r="Z59" s="266"/>
      <c r="AA59" s="111">
        <f>M59-J59</f>
        <v>-238.38319541693113</v>
      </c>
      <c r="AB59" s="103">
        <f>M59/J59</f>
        <v>0.88080840229153445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8">AVERAGE(I56:I71)</f>
        <v>23.75</v>
      </c>
      <c r="J72" s="138">
        <f t="shared" si="28"/>
        <v>2000</v>
      </c>
      <c r="K72" s="139">
        <f t="shared" ref="K72" si="29">J72/I72</f>
        <v>84.21052631578948</v>
      </c>
      <c r="L72" s="137">
        <f t="shared" ref="L72:M72" si="30">AVERAGE(L56:L71)</f>
        <v>23.75</v>
      </c>
      <c r="M72" s="138">
        <f t="shared" si="30"/>
        <v>1763.1965759319862</v>
      </c>
      <c r="N72" s="139">
        <f t="shared" ref="N72:N78" si="31">M72/L72</f>
        <v>74.239855828715207</v>
      </c>
      <c r="O72" s="140">
        <f t="shared" ref="O72:O78" si="32">L72-I72</f>
        <v>0</v>
      </c>
      <c r="P72" s="141">
        <f t="shared" ref="P72:P78" si="33">N72-K72</f>
        <v>-9.9706704870742726</v>
      </c>
      <c r="Q72" s="142">
        <f t="shared" ref="Q72:Q78" si="34">N72/K72</f>
        <v>0.88159828796599304</v>
      </c>
      <c r="R72" s="274"/>
      <c r="S72" s="143">
        <f>S56</f>
        <v>0.33359953703703704</v>
      </c>
      <c r="T72" s="144">
        <f>INDEX(T56:T71,COUNTA(T56:T71))</f>
        <v>0.6</v>
      </c>
      <c r="U72" s="145"/>
      <c r="V72" s="156"/>
      <c r="W72" s="135"/>
      <c r="X72" s="139"/>
      <c r="Y72" s="261"/>
      <c r="Z72" s="262"/>
      <c r="AA72" s="157">
        <f t="shared" ref="AA72:AA78" si="35">M72-J72</f>
        <v>-236.80342406801378</v>
      </c>
      <c r="AB72" s="142">
        <f t="shared" ref="AB72:AB78" si="36">M72/J72</f>
        <v>0.88159828796599315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5090</v>
      </c>
      <c r="G73" s="159">
        <f t="shared" ref="G73:G78" si="37">E73*F73</f>
        <v>193420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3234.5984112974406</v>
      </c>
      <c r="N73" s="163">
        <f t="shared" si="31"/>
        <v>154.02849577606861</v>
      </c>
      <c r="O73" s="165">
        <f t="shared" si="32"/>
        <v>0</v>
      </c>
      <c r="P73" s="166">
        <f t="shared" si="33"/>
        <v>-17.400075652502807</v>
      </c>
      <c r="Q73" s="152">
        <f t="shared" si="34"/>
        <v>0.89849955869373366</v>
      </c>
      <c r="R73" s="272">
        <f>Q89</f>
        <v>0.8794771653191672</v>
      </c>
      <c r="S73" s="167">
        <v>0.25</v>
      </c>
      <c r="T73" s="168">
        <v>0.31556712962962963</v>
      </c>
      <c r="U73" s="169"/>
      <c r="V73" s="170">
        <v>94.416666666666657</v>
      </c>
      <c r="W73" s="168"/>
      <c r="X73" s="171"/>
      <c r="Y73" s="275"/>
      <c r="Z73" s="276"/>
      <c r="AA73" s="109">
        <f t="shared" si="35"/>
        <v>-365.40158870255937</v>
      </c>
      <c r="AB73" s="152">
        <f t="shared" si="36"/>
        <v>0.89849955869373355</v>
      </c>
      <c r="AC73" s="277">
        <f>AB89</f>
        <v>0.8794771653191672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4024</v>
      </c>
      <c r="G74" s="95">
        <f t="shared" si="37"/>
        <v>155447.12000000002</v>
      </c>
      <c r="H74" s="96"/>
      <c r="I74" s="97">
        <v>20</v>
      </c>
      <c r="J74" s="98">
        <v>3600</v>
      </c>
      <c r="K74" s="99">
        <f t="shared" ref="K74:K110" si="39">J74/I74</f>
        <v>180</v>
      </c>
      <c r="L74" s="100">
        <v>20</v>
      </c>
      <c r="M74" s="98">
        <f t="shared" si="38"/>
        <v>3229.9665551839462</v>
      </c>
      <c r="N74" s="99">
        <f t="shared" si="31"/>
        <v>161.49832775919731</v>
      </c>
      <c r="O74" s="101">
        <f t="shared" si="32"/>
        <v>0</v>
      </c>
      <c r="P74" s="102">
        <f t="shared" si="33"/>
        <v>-18.501672240802691</v>
      </c>
      <c r="Q74" s="103">
        <f t="shared" si="34"/>
        <v>0.89721293199554064</v>
      </c>
      <c r="R74" s="273"/>
      <c r="S74" s="1">
        <v>0.31892361111111112</v>
      </c>
      <c r="T74" s="2">
        <v>0.37083333333333335</v>
      </c>
      <c r="U74" s="104">
        <v>4.8333333333333428</v>
      </c>
      <c r="V74" s="105">
        <v>74.750000000000014</v>
      </c>
      <c r="W74" s="106"/>
      <c r="X74" s="107"/>
      <c r="Y74" s="265"/>
      <c r="Z74" s="266"/>
      <c r="AA74" s="111">
        <f t="shared" si="35"/>
        <v>-370.03344481605382</v>
      </c>
      <c r="AB74" s="103">
        <f t="shared" si="36"/>
        <v>0.89721293199554064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3121</v>
      </c>
      <c r="G75" s="95">
        <f t="shared" si="37"/>
        <v>97593.67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3096.0595205290679</v>
      </c>
      <c r="N75" s="99">
        <f t="shared" si="31"/>
        <v>162.95050108047727</v>
      </c>
      <c r="O75" s="101">
        <f t="shared" si="32"/>
        <v>0</v>
      </c>
      <c r="P75" s="102">
        <f t="shared" si="33"/>
        <v>-26.523183130049063</v>
      </c>
      <c r="Q75" s="103">
        <f t="shared" si="34"/>
        <v>0.86001653348029661</v>
      </c>
      <c r="R75" s="273"/>
      <c r="S75" s="1">
        <v>0.37361111111111106</v>
      </c>
      <c r="T75" s="2">
        <v>0.41561342592592593</v>
      </c>
      <c r="U75" s="104">
        <v>3.9999999999999059</v>
      </c>
      <c r="V75" s="105">
        <v>60.483333333333405</v>
      </c>
      <c r="W75" s="106"/>
      <c r="X75" s="107"/>
      <c r="Y75" s="265"/>
      <c r="Z75" s="266"/>
      <c r="AA75" s="111">
        <f t="shared" si="35"/>
        <v>-503.94047947093213</v>
      </c>
      <c r="AB75" s="103">
        <f t="shared" si="36"/>
        <v>0.86001653348029661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4228</v>
      </c>
      <c r="G76" s="95">
        <f t="shared" si="37"/>
        <v>160410.31999999998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3099.959266802442</v>
      </c>
      <c r="N76" s="99">
        <f t="shared" si="31"/>
        <v>147.61710794297343</v>
      </c>
      <c r="O76" s="101">
        <f t="shared" si="32"/>
        <v>0</v>
      </c>
      <c r="P76" s="102">
        <f t="shared" si="33"/>
        <v>-23.811463485597983</v>
      </c>
      <c r="Q76" s="103">
        <f t="shared" si="34"/>
        <v>0.86109979633401179</v>
      </c>
      <c r="R76" s="273"/>
      <c r="S76" s="1">
        <v>0.42025462962962962</v>
      </c>
      <c r="T76" s="2">
        <v>0.47708333333333336</v>
      </c>
      <c r="U76" s="104">
        <v>6.6833333333333123</v>
      </c>
      <c r="V76" s="105">
        <v>81.833333333333385</v>
      </c>
      <c r="W76" s="106">
        <v>0.47708333333333336</v>
      </c>
      <c r="X76" s="107">
        <v>0.51603009259259258</v>
      </c>
      <c r="Y76" s="265"/>
      <c r="Z76" s="266"/>
      <c r="AA76" s="191">
        <f t="shared" si="35"/>
        <v>-500.04073319755798</v>
      </c>
      <c r="AB76" s="192">
        <f t="shared" si="36"/>
        <v>0.86109979633401168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737</v>
      </c>
      <c r="G77" s="95">
        <f t="shared" si="37"/>
        <v>33651.42</v>
      </c>
      <c r="H77" s="113"/>
      <c r="I77" s="97">
        <v>20</v>
      </c>
      <c r="J77" s="98">
        <v>1800</v>
      </c>
      <c r="K77" s="99">
        <f t="shared" si="39"/>
        <v>90</v>
      </c>
      <c r="L77" s="114">
        <v>20</v>
      </c>
      <c r="M77" s="98">
        <f t="shared" si="38"/>
        <v>1584.0000000000005</v>
      </c>
      <c r="N77" s="99">
        <f t="shared" si="31"/>
        <v>79.200000000000017</v>
      </c>
      <c r="O77" s="101">
        <f t="shared" si="32"/>
        <v>0</v>
      </c>
      <c r="P77" s="102">
        <f t="shared" si="33"/>
        <v>-10.799999999999983</v>
      </c>
      <c r="Q77" s="103">
        <f t="shared" si="34"/>
        <v>0.88000000000000023</v>
      </c>
      <c r="R77" s="273"/>
      <c r="S77" s="1">
        <v>0.51603009259259258</v>
      </c>
      <c r="T77" s="2">
        <v>0.53541666666666665</v>
      </c>
      <c r="U77" s="104">
        <v>56.083333333333279</v>
      </c>
      <c r="V77" s="105">
        <v>27.916666666666661</v>
      </c>
      <c r="W77" s="106"/>
      <c r="X77" s="107"/>
      <c r="Y77" s="265"/>
      <c r="Z77" s="266"/>
      <c r="AA77" s="191">
        <f t="shared" si="35"/>
        <v>-215.99999999999955</v>
      </c>
      <c r="AB77" s="192">
        <f t="shared" si="36"/>
        <v>0.88000000000000023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2531</v>
      </c>
      <c r="G78" s="115">
        <f t="shared" si="37"/>
        <v>146114.63</v>
      </c>
      <c r="H78" s="116"/>
      <c r="I78" s="97">
        <v>22</v>
      </c>
      <c r="J78" s="98">
        <v>1800</v>
      </c>
      <c r="K78" s="99">
        <f t="shared" si="39"/>
        <v>81.818181818181813</v>
      </c>
      <c r="L78" s="100">
        <v>22</v>
      </c>
      <c r="M78" s="98">
        <f t="shared" si="38"/>
        <v>1586.0052219321158</v>
      </c>
      <c r="N78" s="99">
        <f t="shared" si="31"/>
        <v>72.091146451459807</v>
      </c>
      <c r="O78" s="101">
        <f t="shared" si="32"/>
        <v>0</v>
      </c>
      <c r="P78" s="102">
        <f t="shared" si="33"/>
        <v>-9.7270353667220064</v>
      </c>
      <c r="Q78" s="103">
        <f t="shared" si="34"/>
        <v>0.8811140121845088</v>
      </c>
      <c r="R78" s="273"/>
      <c r="S78" s="1">
        <v>0.53975694444444444</v>
      </c>
      <c r="T78" s="2">
        <v>0.60624999999999996</v>
      </c>
      <c r="U78" s="104">
        <v>6.2500000000000178</v>
      </c>
      <c r="V78" s="105">
        <v>95.749999999999943</v>
      </c>
      <c r="W78" s="106"/>
      <c r="X78" s="107"/>
      <c r="Y78" s="265"/>
      <c r="Z78" s="266"/>
      <c r="AA78" s="191">
        <f t="shared" si="35"/>
        <v>-213.99477806788423</v>
      </c>
      <c r="AB78" s="192">
        <f t="shared" si="36"/>
        <v>0.8811140121845088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20.5</v>
      </c>
      <c r="J89" s="138">
        <f t="shared" si="40"/>
        <v>3000</v>
      </c>
      <c r="K89" s="139">
        <f t="shared" ref="K89" si="41">J89/I89</f>
        <v>146.34146341463415</v>
      </c>
      <c r="L89" s="137">
        <f t="shared" ref="L89:M89" si="42">AVERAGE(L73:L88)</f>
        <v>20.5</v>
      </c>
      <c r="M89" s="138">
        <f t="shared" si="42"/>
        <v>2638.4314959575017</v>
      </c>
      <c r="N89" s="139">
        <f t="shared" ref="N89:N94" si="43">M89/L89</f>
        <v>128.70397541256105</v>
      </c>
      <c r="O89" s="140">
        <f t="shared" ref="O89:O94" si="44">L89-I89</f>
        <v>0</v>
      </c>
      <c r="P89" s="141">
        <f t="shared" ref="P89:P94" si="45">N89-K89</f>
        <v>-17.637488002073098</v>
      </c>
      <c r="Q89" s="142">
        <f t="shared" ref="Q89:Q94" si="46">N89/K89</f>
        <v>0.8794771653191672</v>
      </c>
      <c r="R89" s="274"/>
      <c r="S89" s="143">
        <f>S73</f>
        <v>0.25</v>
      </c>
      <c r="T89" s="144">
        <f>INDEX(T73:T88,COUNTA(T73:T88))</f>
        <v>0.60624999999999996</v>
      </c>
      <c r="U89" s="145"/>
      <c r="V89" s="156"/>
      <c r="W89" s="135"/>
      <c r="X89" s="139"/>
      <c r="Y89" s="261"/>
      <c r="Z89" s="262"/>
      <c r="AA89" s="157">
        <f t="shared" ref="AA89:AA94" si="47">M89-J89</f>
        <v>-361.56850404249826</v>
      </c>
      <c r="AB89" s="142">
        <f t="shared" ref="AB89:AB94" si="48">M89/J89</f>
        <v>0.8794771653191672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1314</v>
      </c>
      <c r="G90" s="159">
        <f t="shared" ref="G90:G94" si="49">E90*F90</f>
        <v>44978.219999999994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2603.4122179416631</v>
      </c>
      <c r="N90" s="163">
        <f t="shared" si="43"/>
        <v>162.71326362135395</v>
      </c>
      <c r="O90" s="165">
        <f t="shared" si="44"/>
        <v>0</v>
      </c>
      <c r="P90" s="166">
        <f t="shared" si="45"/>
        <v>-24.786736378646054</v>
      </c>
      <c r="Q90" s="152">
        <f t="shared" si="46"/>
        <v>0.86780407264722104</v>
      </c>
      <c r="R90" s="272">
        <f>Q106</f>
        <v>0.86324134636930983</v>
      </c>
      <c r="S90" s="167">
        <v>0.25</v>
      </c>
      <c r="T90" s="168">
        <v>0.27103009259259259</v>
      </c>
      <c r="U90" s="169"/>
      <c r="V90" s="170">
        <v>30.283333333333324</v>
      </c>
      <c r="W90" s="173"/>
      <c r="X90" s="151"/>
      <c r="Y90" s="275"/>
      <c r="Z90" s="276"/>
      <c r="AA90" s="109">
        <f t="shared" si="47"/>
        <v>-396.58778205833687</v>
      </c>
      <c r="AB90" s="152">
        <f t="shared" si="48"/>
        <v>0.86780407264722104</v>
      </c>
      <c r="AC90" s="277">
        <f>AB106</f>
        <v>0.87652198246729907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1071</v>
      </c>
      <c r="G91" s="95">
        <f t="shared" si="49"/>
        <v>37238.670000000006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2605.13513513513</v>
      </c>
      <c r="N91" s="99">
        <f t="shared" si="43"/>
        <v>236.83046683046635</v>
      </c>
      <c r="O91" s="101">
        <f t="shared" si="44"/>
        <v>0</v>
      </c>
      <c r="P91" s="102">
        <f t="shared" si="45"/>
        <v>-35.896805896806399</v>
      </c>
      <c r="Q91" s="103">
        <f t="shared" si="46"/>
        <v>0.8683783783783765</v>
      </c>
      <c r="R91" s="273"/>
      <c r="S91" s="1">
        <v>0.27453703703703702</v>
      </c>
      <c r="T91" s="2">
        <v>0.29166666666666669</v>
      </c>
      <c r="U91" s="104">
        <v>5.0499999999999901</v>
      </c>
      <c r="V91" s="105">
        <v>24.666666666666714</v>
      </c>
      <c r="W91" s="106"/>
      <c r="X91" s="107"/>
      <c r="Y91" s="265"/>
      <c r="Z91" s="266"/>
      <c r="AA91" s="111">
        <f t="shared" si="47"/>
        <v>-394.86486486487001</v>
      </c>
      <c r="AB91" s="103">
        <f t="shared" si="48"/>
        <v>0.86837837837837661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4510</v>
      </c>
      <c r="G92" s="95">
        <f t="shared" si="49"/>
        <v>161593.29999999999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2909.677419354839</v>
      </c>
      <c r="N92" s="99">
        <f t="shared" si="43"/>
        <v>242.47311827956992</v>
      </c>
      <c r="O92" s="101">
        <f t="shared" si="44"/>
        <v>0</v>
      </c>
      <c r="P92" s="102">
        <f t="shared" si="45"/>
        <v>-30.276881720430083</v>
      </c>
      <c r="Q92" s="103">
        <f t="shared" si="46"/>
        <v>0.88899401752362939</v>
      </c>
      <c r="R92" s="273"/>
      <c r="S92" s="1">
        <v>0.31597222222222215</v>
      </c>
      <c r="T92" s="2">
        <v>0.38055555555555548</v>
      </c>
      <c r="U92" s="104">
        <v>6.9999999999998952</v>
      </c>
      <c r="V92" s="105">
        <v>92.999999999999986</v>
      </c>
      <c r="W92" s="106"/>
      <c r="X92" s="107"/>
      <c r="Y92" s="265"/>
      <c r="Z92" s="266"/>
      <c r="AA92" s="111">
        <f t="shared" si="47"/>
        <v>-363.322580645161</v>
      </c>
      <c r="AB92" s="103">
        <f t="shared" si="48"/>
        <v>0.88899401752362939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3164</v>
      </c>
      <c r="G93" s="95">
        <f t="shared" si="49"/>
        <v>115201.23999999999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2899.0582845507702</v>
      </c>
      <c r="N93" s="99">
        <f t="shared" si="43"/>
        <v>263.55075314097911</v>
      </c>
      <c r="O93" s="101">
        <f t="shared" si="44"/>
        <v>0</v>
      </c>
      <c r="P93" s="102">
        <f t="shared" si="45"/>
        <v>-33.99470140447545</v>
      </c>
      <c r="Q93" s="103">
        <f t="shared" si="46"/>
        <v>0.88574955226115804</v>
      </c>
      <c r="R93" s="273"/>
      <c r="S93" s="1">
        <v>0.38402777777777769</v>
      </c>
      <c r="T93" s="2">
        <v>0.42950231481481482</v>
      </c>
      <c r="U93" s="104">
        <v>4.9999999999999822</v>
      </c>
      <c r="V93" s="105">
        <v>65.483333333333476</v>
      </c>
      <c r="W93" s="106">
        <v>0.42950231481481482</v>
      </c>
      <c r="X93" s="107">
        <v>0.47042824074074074</v>
      </c>
      <c r="Y93" s="265"/>
      <c r="Z93" s="266"/>
      <c r="AA93" s="111">
        <f t="shared" si="47"/>
        <v>-373.94171544922983</v>
      </c>
      <c r="AB93" s="103">
        <f t="shared" si="48"/>
        <v>0.88574955226115804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1598</v>
      </c>
      <c r="G94" s="115">
        <f t="shared" si="49"/>
        <v>68602.14</v>
      </c>
      <c r="H94" s="116"/>
      <c r="I94" s="97">
        <v>15</v>
      </c>
      <c r="J94" s="98">
        <v>3600</v>
      </c>
      <c r="K94" s="99">
        <f t="shared" si="39"/>
        <v>240</v>
      </c>
      <c r="L94" s="100">
        <v>16</v>
      </c>
      <c r="M94" s="98">
        <f>F94/V94*60</f>
        <v>3135.0408719346092</v>
      </c>
      <c r="N94" s="99">
        <f t="shared" si="43"/>
        <v>195.94005449591307</v>
      </c>
      <c r="O94" s="101">
        <f t="shared" si="44"/>
        <v>1</v>
      </c>
      <c r="P94" s="102">
        <f t="shared" si="45"/>
        <v>-44.059945504086926</v>
      </c>
      <c r="Q94" s="103">
        <f t="shared" si="46"/>
        <v>0.81641689373297111</v>
      </c>
      <c r="R94" s="273"/>
      <c r="S94" s="1">
        <v>0.47042824074074074</v>
      </c>
      <c r="T94" s="2">
        <v>0.49166666666666664</v>
      </c>
      <c r="U94" s="104">
        <v>58.933333333333323</v>
      </c>
      <c r="V94" s="105">
        <v>30.583333333333293</v>
      </c>
      <c r="W94" s="106"/>
      <c r="X94" s="107"/>
      <c r="Y94" s="265" t="s">
        <v>236</v>
      </c>
      <c r="Z94" s="266"/>
      <c r="AA94" s="111">
        <f t="shared" si="47"/>
        <v>-464.95912806539081</v>
      </c>
      <c r="AB94" s="103">
        <f t="shared" si="48"/>
        <v>0.87084468664850256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13.2</v>
      </c>
      <c r="M106" s="138">
        <f t="shared" si="52"/>
        <v>2830.464785783402</v>
      </c>
      <c r="N106" s="139">
        <f>M106/L106</f>
        <v>214.42915043813653</v>
      </c>
      <c r="O106" s="140">
        <f>L106-I106</f>
        <v>0.19999999999999929</v>
      </c>
      <c r="P106" s="141">
        <f>N106-K106</f>
        <v>-33.970849561863446</v>
      </c>
      <c r="Q106" s="142">
        <f>N106/K106</f>
        <v>0.86324134636930983</v>
      </c>
      <c r="R106" s="274"/>
      <c r="S106" s="143">
        <f>S90</f>
        <v>0.25</v>
      </c>
      <c r="T106" s="144">
        <f>INDEX(T90:T105,COUNTA(T90:T105))</f>
        <v>0.49166666666666664</v>
      </c>
      <c r="U106" s="145"/>
      <c r="V106" s="156"/>
      <c r="W106" s="135"/>
      <c r="X106" s="139"/>
      <c r="Y106" s="261"/>
      <c r="Z106" s="262"/>
      <c r="AA106" s="157">
        <f>M106-J106</f>
        <v>-398.7352142165978</v>
      </c>
      <c r="AB106" s="142">
        <f>M106/J106</f>
        <v>0.87652198246729907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617</v>
      </c>
      <c r="G107" s="159">
        <f t="shared" ref="G107:G110" si="53">E107*F107</f>
        <v>16430.71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2866.0645161290395</v>
      </c>
      <c r="N107" s="163">
        <f>M107/L107</f>
        <v>477.67741935483991</v>
      </c>
      <c r="O107" s="165">
        <f>L107-I107</f>
        <v>0</v>
      </c>
      <c r="P107" s="166">
        <f>N107-K107</f>
        <v>-67.822580645160087</v>
      </c>
      <c r="Q107" s="152">
        <f>N107/K107</f>
        <v>0.87566896307028397</v>
      </c>
      <c r="R107" s="272">
        <f>Q123</f>
        <v>0.89973784255585054</v>
      </c>
      <c r="S107" s="193">
        <v>0.35491898148148149</v>
      </c>
      <c r="T107" s="194">
        <v>0.36388888888888887</v>
      </c>
      <c r="U107" s="169"/>
      <c r="V107" s="170">
        <v>12.916666666666634</v>
      </c>
      <c r="W107" s="168"/>
      <c r="X107" s="171"/>
      <c r="Y107" s="275"/>
      <c r="Z107" s="276"/>
      <c r="AA107" s="109">
        <f>M107-J107</f>
        <v>-406.93548387096052</v>
      </c>
      <c r="AB107" s="152">
        <f>M107/J107</f>
        <v>0.87566896307028397</v>
      </c>
      <c r="AC107" s="277">
        <f>AB123</f>
        <v>0.89973784255585043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525</v>
      </c>
      <c r="G108" s="95">
        <f t="shared" si="53"/>
        <v>10557.75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3258.6206896551662</v>
      </c>
      <c r="N108" s="99">
        <f>M108/L108</f>
        <v>543.10344827586107</v>
      </c>
      <c r="O108" s="101">
        <f>L108-I108</f>
        <v>0</v>
      </c>
      <c r="P108" s="102">
        <f>N108-K108</f>
        <v>-56.896551724138931</v>
      </c>
      <c r="Q108" s="103">
        <f>N108/K108</f>
        <v>0.90517241379310176</v>
      </c>
      <c r="R108" s="273"/>
      <c r="S108" s="1">
        <v>0.36759259259259258</v>
      </c>
      <c r="T108" s="2">
        <v>0.37430555555555556</v>
      </c>
      <c r="U108" s="104">
        <v>5.333333333333341</v>
      </c>
      <c r="V108" s="105">
        <v>9.6666666666666856</v>
      </c>
      <c r="W108" s="106"/>
      <c r="X108" s="113"/>
      <c r="Y108" s="265"/>
      <c r="Z108" s="266"/>
      <c r="AA108" s="111">
        <f>M108-J108</f>
        <v>-341.37931034483381</v>
      </c>
      <c r="AB108" s="103">
        <f>M108/J108</f>
        <v>0.90517241379310176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1264</v>
      </c>
      <c r="G109" s="95">
        <f t="shared" si="53"/>
        <v>31258.720000000001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3271.3156002875517</v>
      </c>
      <c r="N109" s="99">
        <f>M109/L109</f>
        <v>545.21926671459198</v>
      </c>
      <c r="O109" s="101">
        <f>L109-I109</f>
        <v>0</v>
      </c>
      <c r="P109" s="102">
        <f>N109-K109</f>
        <v>-54.780733285408019</v>
      </c>
      <c r="Q109" s="103">
        <f>N109/K109</f>
        <v>0.90869877785765329</v>
      </c>
      <c r="R109" s="273"/>
      <c r="S109" s="1">
        <v>0.37708333333333327</v>
      </c>
      <c r="T109" s="2">
        <v>0.39318287037037036</v>
      </c>
      <c r="U109" s="104">
        <v>3.9999999999999059</v>
      </c>
      <c r="V109" s="105">
        <v>23.183333333333415</v>
      </c>
      <c r="W109" s="106"/>
      <c r="X109" s="107"/>
      <c r="Y109" s="265"/>
      <c r="Z109" s="266"/>
      <c r="AA109" s="111">
        <f>M109-J109</f>
        <v>-328.68439971244834</v>
      </c>
      <c r="AB109" s="103">
        <f>M109/J109</f>
        <v>0.90869877785765318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1105</v>
      </c>
      <c r="G110" s="95">
        <f t="shared" si="53"/>
        <v>27326.65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3266.0098522167268</v>
      </c>
      <c r="N110" s="99">
        <f>M110/L110</f>
        <v>544.33497536945447</v>
      </c>
      <c r="O110" s="101">
        <f>L110-I110</f>
        <v>0</v>
      </c>
      <c r="P110" s="102">
        <f>N110-K110</f>
        <v>-55.665024630545531</v>
      </c>
      <c r="Q110" s="103">
        <f>N110/K110</f>
        <v>0.90722495894909083</v>
      </c>
      <c r="R110" s="273"/>
      <c r="S110" s="1">
        <v>0.39722222222222214</v>
      </c>
      <c r="T110" s="2">
        <v>0.41131944444444446</v>
      </c>
      <c r="U110" s="104">
        <v>5.8166666666665634</v>
      </c>
      <c r="V110" s="105">
        <v>20.300000000000136</v>
      </c>
      <c r="W110" s="106"/>
      <c r="X110" s="113"/>
      <c r="Y110" s="265"/>
      <c r="Z110" s="266"/>
      <c r="AA110" s="111">
        <f>M110-J110</f>
        <v>-333.99014778327319</v>
      </c>
      <c r="AB110" s="103">
        <f>M110/J110</f>
        <v>0.90722495894909083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3518.25</v>
      </c>
      <c r="K123" s="139">
        <f t="shared" ref="K123" si="55">J123/I123</f>
        <v>586.375</v>
      </c>
      <c r="L123" s="137">
        <f t="shared" ref="L123:M123" si="56">AVERAGE(L107:L122)</f>
        <v>6</v>
      </c>
      <c r="M123" s="138">
        <f t="shared" si="56"/>
        <v>3165.5026645721209</v>
      </c>
      <c r="N123" s="139">
        <f>M123/L123</f>
        <v>527.58377742868686</v>
      </c>
      <c r="O123" s="140">
        <f>L123-I123</f>
        <v>0</v>
      </c>
      <c r="P123" s="141">
        <f>N123-K123</f>
        <v>-58.791222571313142</v>
      </c>
      <c r="Q123" s="142">
        <f>N123/K123</f>
        <v>0.89973784255585054</v>
      </c>
      <c r="R123" s="274"/>
      <c r="S123" s="143">
        <f>S107</f>
        <v>0.35491898148148149</v>
      </c>
      <c r="T123" s="144">
        <f>INDEX(T107:T122,COUNTA(T107:T122))</f>
        <v>0.41131944444444446</v>
      </c>
      <c r="U123" s="145"/>
      <c r="V123" s="156"/>
      <c r="W123" s="135"/>
      <c r="X123" s="139"/>
      <c r="Y123" s="261"/>
      <c r="Z123" s="262"/>
      <c r="AA123" s="157">
        <f>M123-J123</f>
        <v>-352.74733542787908</v>
      </c>
      <c r="AB123" s="142">
        <f>M123/J123</f>
        <v>0.89973784255585043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3439</v>
      </c>
      <c r="G124" s="159">
        <f t="shared" ref="G124:G126" si="57">E124*F124</f>
        <v>197054.69999999998</v>
      </c>
      <c r="H124" s="160"/>
      <c r="I124" s="161">
        <v>21</v>
      </c>
      <c r="J124" s="162">
        <v>2000</v>
      </c>
      <c r="K124" s="163">
        <f>J124/I124</f>
        <v>95.238095238095241</v>
      </c>
      <c r="L124" s="164">
        <v>22</v>
      </c>
      <c r="M124" s="162">
        <f>F124/V124*60</f>
        <v>1705.2892561983488</v>
      </c>
      <c r="N124" s="163">
        <f>M124/L124</f>
        <v>77.51314800901585</v>
      </c>
      <c r="O124" s="165">
        <f>L124-I124</f>
        <v>1</v>
      </c>
      <c r="P124" s="166">
        <f>N124-K124</f>
        <v>-17.72494722907939</v>
      </c>
      <c r="Q124" s="152">
        <f>N124/K124</f>
        <v>0.81388805409466636</v>
      </c>
      <c r="R124" s="272">
        <f>Q140</f>
        <v>0.85551635708538898</v>
      </c>
      <c r="S124" s="167">
        <v>0.70833333333333337</v>
      </c>
      <c r="T124" s="168">
        <v>0.79236111111111107</v>
      </c>
      <c r="U124" s="169"/>
      <c r="V124" s="170">
        <v>120.99999999999989</v>
      </c>
      <c r="W124" s="87"/>
      <c r="X124" s="88"/>
      <c r="Y124" s="275" t="s">
        <v>236</v>
      </c>
      <c r="Z124" s="276"/>
      <c r="AA124" s="109">
        <f>M124-J124</f>
        <v>-294.71074380165123</v>
      </c>
      <c r="AB124" s="152">
        <f>M124/J124</f>
        <v>0.85264462809917441</v>
      </c>
      <c r="AC124" s="352">
        <f>AB140</f>
        <v>0.87026663910410262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1169</v>
      </c>
      <c r="G125" s="95">
        <f t="shared" si="57"/>
        <v>59233.23</v>
      </c>
      <c r="H125" s="96"/>
      <c r="I125" s="97">
        <v>20</v>
      </c>
      <c r="J125" s="98">
        <v>2000</v>
      </c>
      <c r="K125" s="99">
        <f t="shared" ref="K125:K126" si="58">J125/I125</f>
        <v>100</v>
      </c>
      <c r="L125" s="100">
        <v>20</v>
      </c>
      <c r="M125" s="98">
        <f>F125/V125*60</f>
        <v>1757.894736842105</v>
      </c>
      <c r="N125" s="99">
        <f>M125/L125</f>
        <v>87.894736842105246</v>
      </c>
      <c r="O125" s="101">
        <f>L125-I125</f>
        <v>0</v>
      </c>
      <c r="P125" s="102">
        <f>N125-K125</f>
        <v>-12.105263157894754</v>
      </c>
      <c r="Q125" s="103">
        <f>N125/K125</f>
        <v>0.87894736842105248</v>
      </c>
      <c r="R125" s="273"/>
      <c r="S125" s="1">
        <v>0.79729166666666662</v>
      </c>
      <c r="T125" s="2">
        <v>0.82499999999999996</v>
      </c>
      <c r="U125" s="104">
        <v>7.0999999999999908</v>
      </c>
      <c r="V125" s="105">
        <v>39.900000000000006</v>
      </c>
      <c r="W125" s="106"/>
      <c r="X125" s="107"/>
      <c r="Y125" s="265"/>
      <c r="Z125" s="266"/>
      <c r="AA125" s="111">
        <f>M125-J125</f>
        <v>-242.10526315789502</v>
      </c>
      <c r="AB125" s="103">
        <f>M125/J125</f>
        <v>0.87894736842105248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1184</v>
      </c>
      <c r="G126" s="95">
        <f t="shared" si="57"/>
        <v>52451.199999999997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1758.4158415841619</v>
      </c>
      <c r="N126" s="99">
        <f>M126/L126</f>
        <v>103.43622597553893</v>
      </c>
      <c r="O126" s="101">
        <f>L126-I126</f>
        <v>0</v>
      </c>
      <c r="P126" s="102">
        <f>N126-K126</f>
        <v>-14.210832847990474</v>
      </c>
      <c r="Q126" s="103">
        <f>N126/K126</f>
        <v>0.87920792079208099</v>
      </c>
      <c r="R126" s="273"/>
      <c r="S126" s="1">
        <v>0.82847222222222228</v>
      </c>
      <c r="T126" s="2">
        <v>0.85652777777777778</v>
      </c>
      <c r="U126" s="104">
        <v>5.0000000000001421</v>
      </c>
      <c r="V126" s="105">
        <v>40.39999999999992</v>
      </c>
      <c r="W126" s="106"/>
      <c r="X126" s="107"/>
      <c r="Y126" s="265"/>
      <c r="Z126" s="266"/>
      <c r="AA126" s="111">
        <f>M126-J126</f>
        <v>-241.58415841583815</v>
      </c>
      <c r="AB126" s="103">
        <f>M126/J126</f>
        <v>0.87920792079208088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59">AVERAGE(I124:I139)</f>
        <v>19.333333333333332</v>
      </c>
      <c r="J140" s="138">
        <f t="shared" si="59"/>
        <v>2000</v>
      </c>
      <c r="K140" s="139">
        <f t="shared" ref="K140" si="60">J140/I140</f>
        <v>103.44827586206897</v>
      </c>
      <c r="L140" s="137">
        <f t="shared" ref="L140:M140" si="61">AVERAGE(L124:L139)</f>
        <v>19.666666666666668</v>
      </c>
      <c r="M140" s="138">
        <f t="shared" si="61"/>
        <v>1740.5332782082053</v>
      </c>
      <c r="N140" s="139">
        <f>M140/L140</f>
        <v>88.501692112281617</v>
      </c>
      <c r="O140" s="140">
        <f>L140-I140</f>
        <v>0.3333333333333357</v>
      </c>
      <c r="P140" s="141">
        <f>N140-K140</f>
        <v>-14.946583749787351</v>
      </c>
      <c r="Q140" s="142">
        <f>N140/K140</f>
        <v>0.85551635708538898</v>
      </c>
      <c r="R140" s="274"/>
      <c r="S140" s="143">
        <f>S124</f>
        <v>0.70833333333333337</v>
      </c>
      <c r="T140" s="144">
        <f>INDEX(T124:T139,COUNTA(T124:T139))</f>
        <v>0.85652777777777778</v>
      </c>
      <c r="U140" s="145"/>
      <c r="V140" s="156"/>
      <c r="W140" s="188"/>
      <c r="X140" s="189"/>
      <c r="Y140" s="261"/>
      <c r="Z140" s="262"/>
      <c r="AA140" s="157">
        <f>M140-J140</f>
        <v>-259.46672179179473</v>
      </c>
      <c r="AB140" s="142">
        <f>M140/J140</f>
        <v>0.87026663910410262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1852</v>
      </c>
      <c r="G141" s="159">
        <f t="shared" ref="G141:G143" si="62">E141*F141</f>
        <v>105175.08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1761.4795244385732</v>
      </c>
      <c r="N141" s="163">
        <f>M141/L141</f>
        <v>76.586066279937967</v>
      </c>
      <c r="O141" s="165">
        <f>L141-I141</f>
        <v>0</v>
      </c>
      <c r="P141" s="166">
        <f>N141-K141</f>
        <v>-10.37045545919247</v>
      </c>
      <c r="Q141" s="152">
        <f>N141/K141</f>
        <v>0.88073976221928663</v>
      </c>
      <c r="R141" s="272">
        <f>Q157</f>
        <v>0.88118972198293755</v>
      </c>
      <c r="S141" s="167">
        <v>0.70833333333333337</v>
      </c>
      <c r="T141" s="168">
        <v>0.75214120370370374</v>
      </c>
      <c r="U141" s="169"/>
      <c r="V141" s="170">
        <v>63.083333333333336</v>
      </c>
      <c r="W141" s="168"/>
      <c r="X141" s="171"/>
      <c r="Y141" s="275"/>
      <c r="Z141" s="276"/>
      <c r="AA141" s="109">
        <f>M141-J141</f>
        <v>-238.52047556142679</v>
      </c>
      <c r="AB141" s="152">
        <f>M141/J141</f>
        <v>0.88073976221928663</v>
      </c>
      <c r="AC141" s="277">
        <f>AB157</f>
        <v>0.88118972198293766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1451</v>
      </c>
      <c r="G142" s="95">
        <f t="shared" si="62"/>
        <v>82518.37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1761.7537942664419</v>
      </c>
      <c r="N142" s="99">
        <f>M142/L142</f>
        <v>76.597991055062693</v>
      </c>
      <c r="O142" s="101">
        <f>L142-I142</f>
        <v>0</v>
      </c>
      <c r="P142" s="102">
        <f>N142-K142</f>
        <v>-10.358530684067745</v>
      </c>
      <c r="Q142" s="103">
        <f>N142/K142</f>
        <v>0.88087689713322093</v>
      </c>
      <c r="R142" s="273"/>
      <c r="S142" s="1">
        <v>0.75763888888888886</v>
      </c>
      <c r="T142" s="2">
        <v>0.79195601851851849</v>
      </c>
      <c r="U142" s="104">
        <v>7.9166666666665719</v>
      </c>
      <c r="V142" s="105">
        <v>49.416666666666664</v>
      </c>
      <c r="W142" s="106"/>
      <c r="X142" s="107"/>
      <c r="Y142" s="265"/>
      <c r="Z142" s="266"/>
      <c r="AA142" s="111">
        <f>M142-J142</f>
        <v>-238.2462057335581</v>
      </c>
      <c r="AB142" s="103">
        <f>M142/J142</f>
        <v>0.88087689713322093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1857</v>
      </c>
      <c r="G143" s="95">
        <f t="shared" si="62"/>
        <v>88393.2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1763.9050131926103</v>
      </c>
      <c r="N143" s="99">
        <f>M143/L143</f>
        <v>76.691522312722185</v>
      </c>
      <c r="O143" s="101">
        <f>L143-I143</f>
        <v>0</v>
      </c>
      <c r="P143" s="102">
        <f>N143-K143</f>
        <v>-10.264999426408252</v>
      </c>
      <c r="Q143" s="103">
        <f>N143/K143</f>
        <v>0.88195250659630509</v>
      </c>
      <c r="R143" s="273"/>
      <c r="S143" s="1">
        <v>0.79722222222222217</v>
      </c>
      <c r="T143" s="2">
        <v>0.84108796296296295</v>
      </c>
      <c r="U143" s="104">
        <v>7.5833333333332931</v>
      </c>
      <c r="V143" s="105">
        <v>63.166666666666735</v>
      </c>
      <c r="W143" s="106"/>
      <c r="X143" s="107"/>
      <c r="Y143" s="265"/>
      <c r="Z143" s="266"/>
      <c r="AA143" s="111">
        <f>M143-J143</f>
        <v>-236.09498680738966</v>
      </c>
      <c r="AB143" s="103">
        <f>M143/J143</f>
        <v>0.8819525065963052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64">AVERAGE(I141:I156)</f>
        <v>23</v>
      </c>
      <c r="J157" s="138">
        <f t="shared" si="64"/>
        <v>2000</v>
      </c>
      <c r="K157" s="139">
        <f t="shared" ref="K157" si="65">J157/I157</f>
        <v>86.956521739130437</v>
      </c>
      <c r="L157" s="137">
        <f t="shared" ref="L157:M157" si="66">AVERAGE(L141:L156)</f>
        <v>23</v>
      </c>
      <c r="M157" s="138">
        <f t="shared" si="66"/>
        <v>1762.3794439658752</v>
      </c>
      <c r="N157" s="139">
        <f>M157/L157</f>
        <v>76.625193215907615</v>
      </c>
      <c r="O157" s="140">
        <f>L157-I157</f>
        <v>0</v>
      </c>
      <c r="P157" s="141">
        <f>N157-K157</f>
        <v>-10.331328523222822</v>
      </c>
      <c r="Q157" s="142">
        <f>N157/K157</f>
        <v>0.88118972198293755</v>
      </c>
      <c r="R157" s="274"/>
      <c r="S157" s="143">
        <f>S141</f>
        <v>0.70833333333333337</v>
      </c>
      <c r="T157" s="144">
        <f>INDEX(T141:T156,COUNTA(T141:T156))</f>
        <v>0.84108796296296295</v>
      </c>
      <c r="U157" s="145"/>
      <c r="V157" s="156"/>
      <c r="W157" s="135"/>
      <c r="X157" s="139"/>
      <c r="Y157" s="261"/>
      <c r="Z157" s="262"/>
      <c r="AA157" s="157">
        <f>M157-J157</f>
        <v>-237.62055603412477</v>
      </c>
      <c r="AB157" s="142">
        <f>M157/J157</f>
        <v>0.88118972198293766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40" priority="3" operator="greaterThan">
      <formula>0</formula>
    </cfRule>
  </conditionalFormatting>
  <conditionalFormatting sqref="P5:P157 AA5:AA157">
    <cfRule type="cellIs" dxfId="239" priority="6" operator="lessThan">
      <formula>0</formula>
    </cfRule>
  </conditionalFormatting>
  <conditionalFormatting sqref="Q5:Q157 AB5:AB157">
    <cfRule type="cellIs" dxfId="238" priority="4" operator="greaterThan">
      <formula>1</formula>
    </cfRule>
    <cfRule type="cellIs" dxfId="237" priority="5" operator="lessThan">
      <formula>0.8</formula>
    </cfRule>
  </conditionalFormatting>
  <conditionalFormatting sqref="R5:R157 AC124">
    <cfRule type="cellIs" dxfId="236" priority="7" operator="lessThan">
      <formula>0.8</formula>
    </cfRule>
  </conditionalFormatting>
  <conditionalFormatting sqref="AC5:AC22 AC56:AC91">
    <cfRule type="cellIs" dxfId="235" priority="9" operator="lessThan">
      <formula>0.8</formula>
    </cfRule>
  </conditionalFormatting>
  <conditionalFormatting sqref="AC39">
    <cfRule type="cellIs" dxfId="234" priority="12" operator="lessThan">
      <formula>0.8</formula>
    </cfRule>
  </conditionalFormatting>
  <conditionalFormatting sqref="AC54">
    <cfRule type="cellIs" dxfId="233" priority="11" operator="lessThan">
      <formula>0.8</formula>
    </cfRule>
  </conditionalFormatting>
  <conditionalFormatting sqref="AC97:AC105">
    <cfRule type="cellIs" dxfId="232" priority="10" operator="lessThan">
      <formula>0.8</formula>
    </cfRule>
  </conditionalFormatting>
  <conditionalFormatting sqref="AC107:AC112">
    <cfRule type="cellIs" dxfId="231" priority="8" operator="lessThan">
      <formula>0.8</formula>
    </cfRule>
  </conditionalFormatting>
  <conditionalFormatting sqref="AC139">
    <cfRule type="cellIs" dxfId="230" priority="2" operator="lessThan">
      <formula>0.8</formula>
    </cfRule>
  </conditionalFormatting>
  <conditionalFormatting sqref="AC141:AC157">
    <cfRule type="cellIs" dxfId="229" priority="1" operator="lessThan">
      <formula>0.8</formula>
    </cfRule>
  </conditionalFormatting>
  <dataValidations count="1">
    <dataValidation type="list" allowBlank="1" showInputMessage="1" showErrorMessage="1" sqref="Y5:Z157" xr:uid="{D582ADD0-A559-4C6D-95F0-A2592ADF027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B931-1A3F-4C91-87A6-609C889E9C65}">
  <sheetPr>
    <tabColor theme="8" tint="0.59999389629810485"/>
  </sheetPr>
  <dimension ref="B1:AR36"/>
  <sheetViews>
    <sheetView zoomScale="70" zoomScaleNormal="70" workbookViewId="0">
      <selection activeCell="Y35" sqref="Y35:Z3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240</v>
      </c>
      <c r="D3" s="249"/>
      <c r="E3" s="7" t="s">
        <v>2</v>
      </c>
      <c r="F3" s="250">
        <f>'1009(18度C)'!D1+'1009(4度C)'!D1</f>
        <v>175392</v>
      </c>
      <c r="G3" s="251"/>
      <c r="H3" s="7" t="s">
        <v>3</v>
      </c>
      <c r="I3" s="252">
        <f>'1009(18度C)'!F1+'1009(4度C)'!F1</f>
        <v>5629785.9100000001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463.12282133857423</v>
      </c>
      <c r="F6" s="227" t="e">
        <f>AVERAGE(#REF!,D13:K13)</f>
        <v>#REF!</v>
      </c>
      <c r="G6" s="228">
        <f>AVERAGE(D13:K13)</f>
        <v>193.23712534727977</v>
      </c>
      <c r="H6" s="229"/>
      <c r="I6" s="228">
        <f>AVERAGE(L13:O13)</f>
        <v>94.325718496683862</v>
      </c>
      <c r="J6" s="229"/>
      <c r="K6" s="228">
        <f>AVERAGE(D27:O27)</f>
        <v>636.33715673357608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404.79439085289761</v>
      </c>
      <c r="F7" s="231" t="e">
        <f>AVERAGE(#REF!,D14:K14)</f>
        <v>#REF!</v>
      </c>
      <c r="G7" s="218">
        <f>AVERAGE(D14:K14)</f>
        <v>171.09751061890003</v>
      </c>
      <c r="H7" s="219"/>
      <c r="I7" s="218">
        <f>AVERAGE(L14:O14)</f>
        <v>81.546621556681487</v>
      </c>
      <c r="J7" s="219"/>
      <c r="K7" s="218">
        <f>AVERAGE(D28:O28)</f>
        <v>555.25120387582331</v>
      </c>
      <c r="L7" s="219"/>
      <c r="M7" s="218">
        <f>AVERAGE(P28:X28)</f>
        <v>680.72095527146996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0.87428169761642027</v>
      </c>
      <c r="F8" s="223" t="e">
        <f>AVERAGE(D15:K15,#REF!)</f>
        <v>#REF!</v>
      </c>
      <c r="G8" s="224">
        <f>AVERAGE(D15:K15)</f>
        <v>0.88071704489530778</v>
      </c>
      <c r="H8" s="225"/>
      <c r="I8" s="224">
        <f>AVERAGE(L15:O15)</f>
        <v>0.86563530621613372</v>
      </c>
      <c r="J8" s="225"/>
      <c r="K8" s="224">
        <f>AVERAGE(D29:O29)</f>
        <v>0.87169440339723447</v>
      </c>
      <c r="L8" s="225"/>
      <c r="M8" s="224">
        <f>AVERAGE(P29:X29)</f>
        <v>0.87183552104911544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93.75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586.375</v>
      </c>
      <c r="L13" s="23" t="s">
        <v>36</v>
      </c>
      <c r="M13" s="66" t="s">
        <v>36</v>
      </c>
      <c r="N13" s="24">
        <v>101.69491525423729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102.31490900355335</v>
      </c>
      <c r="E14" s="28">
        <v>69.167453942724279</v>
      </c>
      <c r="F14" s="28">
        <v>81.917757984717014</v>
      </c>
      <c r="G14" s="28">
        <v>74.225536663005428</v>
      </c>
      <c r="H14" s="28">
        <v>128.56331874185986</v>
      </c>
      <c r="I14" s="28">
        <v>213.90460587982997</v>
      </c>
      <c r="J14" s="28" t="s">
        <v>36</v>
      </c>
      <c r="K14" s="55">
        <v>527.58899211661026</v>
      </c>
      <c r="L14" s="27" t="s">
        <v>36</v>
      </c>
      <c r="M14" s="67" t="s">
        <v>36</v>
      </c>
      <c r="N14" s="28">
        <v>86.581010022843941</v>
      </c>
      <c r="O14" s="29">
        <v>76.512233090519018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0.88852420976770019</v>
      </c>
      <c r="E15" s="32">
        <f t="shared" si="0"/>
        <v>0.88188503776973448</v>
      </c>
      <c r="F15" s="32">
        <f t="shared" si="0"/>
        <v>0.87378941850364811</v>
      </c>
      <c r="G15" s="32">
        <f t="shared" si="0"/>
        <v>0.88142824787318941</v>
      </c>
      <c r="H15" s="32">
        <f t="shared" si="0"/>
        <v>0.87851601140270907</v>
      </c>
      <c r="I15" s="32">
        <f t="shared" si="0"/>
        <v>0.86112965330044278</v>
      </c>
      <c r="J15" s="32" t="s">
        <v>36</v>
      </c>
      <c r="K15" s="56">
        <f t="shared" ref="K15" si="1">K14/K13</f>
        <v>0.89974673564972973</v>
      </c>
      <c r="L15" s="31" t="s">
        <v>36</v>
      </c>
      <c r="M15" s="68" t="s">
        <v>36</v>
      </c>
      <c r="N15" s="32">
        <f t="shared" ref="N15:O15" si="2">N14/N13</f>
        <v>0.85137993189129879</v>
      </c>
      <c r="O15" s="33">
        <f t="shared" si="2"/>
        <v>0.87989068054096864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0.25005787037037036</v>
      </c>
      <c r="E16" s="2">
        <v>0.25005787037037036</v>
      </c>
      <c r="F16" s="2">
        <v>0.33337962962962964</v>
      </c>
      <c r="G16" s="2">
        <v>0.33333333333333331</v>
      </c>
      <c r="H16" s="2">
        <v>0.25011574074074072</v>
      </c>
      <c r="I16" s="2">
        <v>0.25</v>
      </c>
      <c r="J16" s="2" t="s">
        <v>36</v>
      </c>
      <c r="K16" s="3">
        <v>0.35983796296296294</v>
      </c>
      <c r="L16" s="1" t="s">
        <v>36</v>
      </c>
      <c r="M16" s="69" t="s">
        <v>36</v>
      </c>
      <c r="N16" s="2">
        <v>0.70833333333333337</v>
      </c>
      <c r="O16" s="4">
        <v>0.70862268518518523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0.46319444444444446</v>
      </c>
      <c r="E17" s="2">
        <v>0.59679398148148144</v>
      </c>
      <c r="F17" s="2">
        <v>0.60138888888888886</v>
      </c>
      <c r="G17" s="2">
        <v>0.61695601851851856</v>
      </c>
      <c r="H17" s="2">
        <v>0.59097222222222223</v>
      </c>
      <c r="I17" s="2">
        <v>0.51736111111111116</v>
      </c>
      <c r="J17" s="2" t="s">
        <v>36</v>
      </c>
      <c r="K17" s="3">
        <v>0.41738425925925926</v>
      </c>
      <c r="L17" s="1" t="s">
        <v>36</v>
      </c>
      <c r="M17" s="69" t="s">
        <v>36</v>
      </c>
      <c r="N17" s="2">
        <v>0.85624999999999996</v>
      </c>
      <c r="O17" s="4">
        <v>0.82847222222222228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21.333333333333332</v>
      </c>
      <c r="G18" s="35">
        <v>23.75</v>
      </c>
      <c r="H18" s="35">
        <v>20.5</v>
      </c>
      <c r="I18" s="35">
        <v>13.2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20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182.39510924772111</v>
      </c>
      <c r="E28" s="28" t="s">
        <v>36</v>
      </c>
      <c r="F28" s="28" t="s">
        <v>36</v>
      </c>
      <c r="G28" s="28">
        <v>283.60665882789635</v>
      </c>
      <c r="H28" s="28">
        <v>380.7302391632175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760.28641691596624</v>
      </c>
      <c r="N28" s="28">
        <v>990.65445855197368</v>
      </c>
      <c r="O28" s="28">
        <v>733.83434054816485</v>
      </c>
      <c r="P28" s="27">
        <v>244.71257080622109</v>
      </c>
      <c r="Q28" s="28" t="s">
        <v>36</v>
      </c>
      <c r="R28" s="28" t="s">
        <v>36</v>
      </c>
      <c r="S28" s="28" t="s">
        <v>36</v>
      </c>
      <c r="T28" s="28">
        <v>732.94191919062257</v>
      </c>
      <c r="U28" s="28" t="s">
        <v>36</v>
      </c>
      <c r="V28" s="28">
        <v>670.81972186172527</v>
      </c>
      <c r="W28" s="28">
        <v>850.62657576431548</v>
      </c>
      <c r="X28" s="29">
        <v>904.50398873446488</v>
      </c>
    </row>
    <row r="29" spans="2:44" ht="40.15" customHeight="1">
      <c r="B29" s="206"/>
      <c r="C29" s="30" t="s">
        <v>38</v>
      </c>
      <c r="D29" s="32">
        <f>D28/D27</f>
        <v>0.86131023811423868</v>
      </c>
      <c r="E29" s="32" t="s">
        <v>36</v>
      </c>
      <c r="F29" s="32" t="s">
        <v>36</v>
      </c>
      <c r="G29" s="32">
        <f>G28/G27</f>
        <v>0.86657590197412782</v>
      </c>
      <c r="H29" s="32">
        <f>H28/H27</f>
        <v>0.8786082442228097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0.88316098934682952</v>
      </c>
      <c r="N29" s="32">
        <f>N28/N27</f>
        <v>0.86143865961041188</v>
      </c>
      <c r="O29" s="32">
        <f>O28/O27</f>
        <v>0.87907238711498914</v>
      </c>
      <c r="P29" s="31">
        <f>P28/P27</f>
        <v>0.86669035493869961</v>
      </c>
      <c r="Q29" s="32" t="s">
        <v>36</v>
      </c>
      <c r="R29" s="32" t="s">
        <v>36</v>
      </c>
      <c r="S29" s="32" t="s">
        <v>36</v>
      </c>
      <c r="T29" s="32">
        <f>T28/T27</f>
        <v>0.87254990379836017</v>
      </c>
      <c r="U29" s="32" t="s">
        <v>36</v>
      </c>
      <c r="V29" s="32">
        <f>V28/V27</f>
        <v>0.88087438224266956</v>
      </c>
      <c r="W29" s="32">
        <f>W28/W27</f>
        <v>0.87763059404254762</v>
      </c>
      <c r="X29" s="33">
        <f>X28/X27</f>
        <v>0.86143237022329988</v>
      </c>
    </row>
    <row r="30" spans="2:44" ht="17.25" customHeight="1">
      <c r="B30" s="207" t="s">
        <v>39</v>
      </c>
      <c r="C30" s="15" t="s">
        <v>40</v>
      </c>
      <c r="D30" s="2">
        <v>0.37777777777777777</v>
      </c>
      <c r="E30" s="2" t="s">
        <v>36</v>
      </c>
      <c r="F30" s="2" t="s">
        <v>36</v>
      </c>
      <c r="G30" s="2">
        <v>0.29999999999999993</v>
      </c>
      <c r="H30" s="2">
        <v>0.25006944444444446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0.25026620370370373</v>
      </c>
      <c r="O30" s="2">
        <v>0.25025462962962963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0.70862268518518523</v>
      </c>
      <c r="W30" s="2">
        <v>0.70844907407407409</v>
      </c>
      <c r="X30" s="4">
        <v>0.70841435185185186</v>
      </c>
    </row>
    <row r="31" spans="2:44" ht="17.25" customHeight="1">
      <c r="B31" s="204"/>
      <c r="C31" s="15" t="s">
        <v>41</v>
      </c>
      <c r="D31" s="2">
        <v>0.42715277777777777</v>
      </c>
      <c r="E31" s="2" t="s">
        <v>36</v>
      </c>
      <c r="F31" s="2" t="s">
        <v>36</v>
      </c>
      <c r="G31" s="2">
        <v>0.31700231481481483</v>
      </c>
      <c r="H31" s="2">
        <v>0.35486111111111113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0.42986111111111114</v>
      </c>
      <c r="N31" s="2">
        <v>0.46064814814814814</v>
      </c>
      <c r="O31" s="2">
        <v>0.43472222222222223</v>
      </c>
      <c r="P31" s="1">
        <v>0.79166666666666663</v>
      </c>
      <c r="Q31" s="2" t="s">
        <v>36</v>
      </c>
      <c r="R31" s="2" t="s">
        <v>36</v>
      </c>
      <c r="S31" s="2" t="s">
        <v>36</v>
      </c>
      <c r="T31" s="2">
        <v>0.87603009259259257</v>
      </c>
      <c r="U31" s="2" t="s">
        <v>36</v>
      </c>
      <c r="V31" s="2">
        <v>0.85422453703703705</v>
      </c>
      <c r="W31" s="2">
        <v>0.9916666666666667</v>
      </c>
      <c r="X31" s="4">
        <v>0.99236111111111114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D821-5DF3-4DB2-9D1C-7BFAF76A74CB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Y35" sqref="Y35:Z35"/>
      <selection pane="bottomLeft" activeCell="Y35" sqref="Y35:Z3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93740</v>
      </c>
      <c r="E1" s="77" t="s">
        <v>3</v>
      </c>
      <c r="F1" s="78">
        <f>SUM(G5:G191)</f>
        <v>1803607.4700000004</v>
      </c>
      <c r="G1" s="79" t="s">
        <v>73</v>
      </c>
      <c r="H1" s="80">
        <f>L21+L38+L55+L72+L89+L106+L123+L140+L157+L174+L191</f>
        <v>72.083333333333329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45939</v>
      </c>
      <c r="B2" s="326"/>
      <c r="C2" s="82" t="s">
        <v>34</v>
      </c>
      <c r="D2" s="83">
        <f>AVERAGE(N21,N38,N55,N72,N89,N106,N123,N140,N157,N174,N191)</f>
        <v>612.28290905566257</v>
      </c>
      <c r="E2" s="83" t="s">
        <v>80</v>
      </c>
      <c r="F2" s="84">
        <f>F1/D1</f>
        <v>19.240532003413701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1783</v>
      </c>
      <c r="G5" s="95">
        <f>E5*F5</f>
        <v>53222.55</v>
      </c>
      <c r="H5" s="96"/>
      <c r="I5" s="97">
        <v>17</v>
      </c>
      <c r="J5" s="98">
        <v>3600</v>
      </c>
      <c r="K5" s="99">
        <f>J5/I5</f>
        <v>211.76470588235293</v>
      </c>
      <c r="L5" s="100">
        <v>17</v>
      </c>
      <c r="M5" s="98">
        <f>F5/V5*60</f>
        <v>3102.3682938617681</v>
      </c>
      <c r="N5" s="99">
        <f>M5/L5</f>
        <v>182.49225258010401</v>
      </c>
      <c r="O5" s="101">
        <f>L5-I5</f>
        <v>0</v>
      </c>
      <c r="P5" s="102">
        <f>N5-K5</f>
        <v>-29.27245330224892</v>
      </c>
      <c r="Q5" s="103">
        <f>N5/K5</f>
        <v>0.86176897051715784</v>
      </c>
      <c r="R5" s="273">
        <f>Q21</f>
        <v>0.86131023811423868</v>
      </c>
      <c r="S5" s="1">
        <v>0.37777777777777777</v>
      </c>
      <c r="T5" s="2">
        <v>0.40172453703703703</v>
      </c>
      <c r="U5" s="104">
        <v>4.9999999999999822</v>
      </c>
      <c r="V5" s="105">
        <v>34.483333333333341</v>
      </c>
      <c r="W5" s="106"/>
      <c r="X5" s="88"/>
      <c r="Y5" s="275"/>
      <c r="Z5" s="276"/>
      <c r="AA5" s="109">
        <f>M5-J5</f>
        <v>-497.63170613823195</v>
      </c>
      <c r="AB5" s="110">
        <f>M5/J5</f>
        <v>0.86176897051715784</v>
      </c>
      <c r="AC5" s="292">
        <f>AB21</f>
        <v>0.86131023811423857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1658</v>
      </c>
      <c r="G6" s="95">
        <f>E6*F6</f>
        <v>48944.159999999996</v>
      </c>
      <c r="H6" s="96"/>
      <c r="I6" s="97">
        <v>17</v>
      </c>
      <c r="J6" s="98">
        <v>3600</v>
      </c>
      <c r="K6" s="99">
        <f>J6/I6</f>
        <v>211.76470588235293</v>
      </c>
      <c r="L6" s="100">
        <v>17</v>
      </c>
      <c r="M6" s="98">
        <f>F6/V6*60</f>
        <v>3099.0654205607498</v>
      </c>
      <c r="N6" s="99">
        <f>M6/L6</f>
        <v>182.29796591533821</v>
      </c>
      <c r="O6" s="101">
        <f>L6-I6</f>
        <v>0</v>
      </c>
      <c r="P6" s="102">
        <f>N6-K6</f>
        <v>-29.466739967014718</v>
      </c>
      <c r="Q6" s="103">
        <f>N6/K6</f>
        <v>0.86085150571131941</v>
      </c>
      <c r="R6" s="273"/>
      <c r="S6" s="1">
        <v>0.40486111111111112</v>
      </c>
      <c r="T6" s="2">
        <v>0.42715277777777777</v>
      </c>
      <c r="U6" s="104">
        <v>4.5166666666666799</v>
      </c>
      <c r="V6" s="105">
        <v>32.09999999999998</v>
      </c>
      <c r="W6" s="106"/>
      <c r="X6" s="107"/>
      <c r="Y6" s="265"/>
      <c r="Z6" s="266"/>
      <c r="AA6" s="111">
        <f>M6-J6</f>
        <v>-500.93457943925023</v>
      </c>
      <c r="AB6" s="112">
        <f>M6/J6</f>
        <v>0.86085150571131941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0">AVERAGE(I5:I20)</f>
        <v>17</v>
      </c>
      <c r="J21" s="138">
        <f t="shared" si="0"/>
        <v>3600</v>
      </c>
      <c r="K21" s="139">
        <f>J21/I21</f>
        <v>211.76470588235293</v>
      </c>
      <c r="L21" s="137">
        <f>AVERAGE(L5:L20)</f>
        <v>17</v>
      </c>
      <c r="M21" s="138">
        <f>AVERAGE(M5:M20)</f>
        <v>3100.7168572112587</v>
      </c>
      <c r="N21" s="139">
        <f>M21/L21</f>
        <v>182.39510924772111</v>
      </c>
      <c r="O21" s="140">
        <f>L21-I21</f>
        <v>0</v>
      </c>
      <c r="P21" s="141">
        <f>N21-K21</f>
        <v>-29.369596634631819</v>
      </c>
      <c r="Q21" s="142">
        <f>N21/K21</f>
        <v>0.86131023811423868</v>
      </c>
      <c r="R21" s="274"/>
      <c r="S21" s="143">
        <f>S5</f>
        <v>0.37777777777777777</v>
      </c>
      <c r="T21" s="144">
        <f>INDEX(T5:T20,COUNTA(T5:T20))</f>
        <v>0.42715277777777777</v>
      </c>
      <c r="U21" s="145"/>
      <c r="V21" s="145"/>
      <c r="W21" s="146"/>
      <c r="X21" s="147"/>
      <c r="Y21" s="261"/>
      <c r="Z21" s="262"/>
      <c r="AA21" s="148">
        <f>M21-J21</f>
        <v>-499.28314278874132</v>
      </c>
      <c r="AB21" s="149">
        <f>M21/J21</f>
        <v>0.86131023811423857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1273</v>
      </c>
      <c r="G22" s="95">
        <f>E22*F22</f>
        <v>32639.72</v>
      </c>
      <c r="H22" s="96"/>
      <c r="I22" s="97">
        <v>11</v>
      </c>
      <c r="J22" s="98">
        <v>3600</v>
      </c>
      <c r="K22" s="99">
        <f>J22/I22</f>
        <v>327.27272727272725</v>
      </c>
      <c r="L22" s="100">
        <v>11</v>
      </c>
      <c r="M22" s="98">
        <f>F22/V22*60</f>
        <v>3119.6732471068599</v>
      </c>
      <c r="N22" s="99">
        <f>M22/L22</f>
        <v>283.60665882789635</v>
      </c>
      <c r="O22" s="101">
        <f>L22-I22</f>
        <v>0</v>
      </c>
      <c r="P22" s="102">
        <f>N22-K22</f>
        <v>-43.666068444830898</v>
      </c>
      <c r="Q22" s="103">
        <f>N22/K22</f>
        <v>0.86657590197412782</v>
      </c>
      <c r="R22" s="272">
        <f>Q38</f>
        <v>0.86657590197412782</v>
      </c>
      <c r="S22" s="1">
        <v>0.29999999999999993</v>
      </c>
      <c r="T22" s="2">
        <v>0.31700231481481483</v>
      </c>
      <c r="U22" s="104">
        <v>6.9999999999998952</v>
      </c>
      <c r="V22" s="105">
        <v>24.483333333333455</v>
      </c>
      <c r="W22" s="106"/>
      <c r="X22" s="151"/>
      <c r="Y22" s="275"/>
      <c r="Z22" s="276"/>
      <c r="AA22" s="109">
        <f>M22-J22</f>
        <v>-480.32675289314011</v>
      </c>
      <c r="AB22" s="152">
        <f>M22/J22</f>
        <v>0.8665759019741277</v>
      </c>
      <c r="AC22" s="277">
        <f>AB38</f>
        <v>0.8665759019741277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">AVERAGE(I22:I37)</f>
        <v>11</v>
      </c>
      <c r="J38" s="138">
        <f t="shared" si="1"/>
        <v>3600</v>
      </c>
      <c r="K38" s="139">
        <f>J38/I38</f>
        <v>327.27272727272725</v>
      </c>
      <c r="L38" s="137">
        <f>AVERAGE(L22:L37)</f>
        <v>11</v>
      </c>
      <c r="M38" s="138">
        <f>AVERAGE(M22:M37)</f>
        <v>3119.6732471068599</v>
      </c>
      <c r="N38" s="139">
        <f>M38/L38</f>
        <v>283.60665882789635</v>
      </c>
      <c r="O38" s="140">
        <f>L38-I38</f>
        <v>0</v>
      </c>
      <c r="P38" s="141">
        <f>N38-K38</f>
        <v>-43.666068444830898</v>
      </c>
      <c r="Q38" s="142">
        <f>N38/K38</f>
        <v>0.86657590197412782</v>
      </c>
      <c r="R38" s="274"/>
      <c r="S38" s="143">
        <f>S22</f>
        <v>0.29999999999999993</v>
      </c>
      <c r="T38" s="144">
        <f>INDEX(T22:T37,COUNTA(T22:T37))</f>
        <v>0.31700231481481483</v>
      </c>
      <c r="U38" s="145"/>
      <c r="V38" s="156"/>
      <c r="W38" s="135"/>
      <c r="X38" s="139"/>
      <c r="Y38" s="261"/>
      <c r="Z38" s="262"/>
      <c r="AA38" s="157">
        <f>M38-J38</f>
        <v>-480.32675289314011</v>
      </c>
      <c r="AB38" s="142">
        <f>M38/J38</f>
        <v>0.8665759019741277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567</v>
      </c>
      <c r="G39" s="159">
        <f>E39*F39</f>
        <v>7972.02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2283.2214765100653</v>
      </c>
      <c r="N39" s="163">
        <f>M39/L39</f>
        <v>380.53691275167756</v>
      </c>
      <c r="O39" s="165">
        <f>L39-I39</f>
        <v>0</v>
      </c>
      <c r="P39" s="166">
        <f>N39-K39</f>
        <v>-52.796420581655752</v>
      </c>
      <c r="Q39" s="152">
        <f>N39/K39</f>
        <v>0.87816210635002523</v>
      </c>
      <c r="R39" s="272">
        <f>Q55</f>
        <v>0.8786082442228097</v>
      </c>
      <c r="S39" s="167">
        <v>0.25006944444444446</v>
      </c>
      <c r="T39" s="168">
        <v>0.26041666666666669</v>
      </c>
      <c r="U39" s="169"/>
      <c r="V39" s="170">
        <v>14.900000000000011</v>
      </c>
      <c r="W39" s="168"/>
      <c r="X39" s="171"/>
      <c r="Y39" s="275"/>
      <c r="Z39" s="276"/>
      <c r="AA39" s="109">
        <f>M39-J39</f>
        <v>-316.77852348993474</v>
      </c>
      <c r="AB39" s="152">
        <f>M39/J39</f>
        <v>0.87816210635002512</v>
      </c>
      <c r="AC39" s="277">
        <f>AB55</f>
        <v>0.8786082442228097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1768</v>
      </c>
      <c r="G40" s="95">
        <f>E40*F40</f>
        <v>31346.639999999999</v>
      </c>
      <c r="H40" s="96"/>
      <c r="I40" s="97">
        <v>6</v>
      </c>
      <c r="J40" s="98">
        <v>2600</v>
      </c>
      <c r="K40" s="99">
        <f>J40/I40</f>
        <v>433.33333333333331</v>
      </c>
      <c r="L40" s="100">
        <v>6</v>
      </c>
      <c r="M40" s="98">
        <f>F40/V40*60</f>
        <v>2284.5656855707089</v>
      </c>
      <c r="N40" s="99">
        <f>M40/L40</f>
        <v>380.76094759511813</v>
      </c>
      <c r="O40" s="101">
        <f>L40-I40</f>
        <v>0</v>
      </c>
      <c r="P40" s="102">
        <f>N40-K40</f>
        <v>-52.572385738215189</v>
      </c>
      <c r="Q40" s="103">
        <f>N40/K40</f>
        <v>0.87867910983488806</v>
      </c>
      <c r="R40" s="273"/>
      <c r="S40" s="1">
        <v>0.26527777777777778</v>
      </c>
      <c r="T40" s="2">
        <v>0.29752314814814818</v>
      </c>
      <c r="U40" s="104">
        <v>6.9999999999999751</v>
      </c>
      <c r="V40" s="105">
        <v>46.433333333333373</v>
      </c>
      <c r="W40" s="106"/>
      <c r="X40" s="113"/>
      <c r="Y40" s="265"/>
      <c r="Z40" s="266"/>
      <c r="AA40" s="111">
        <f>M40-J40</f>
        <v>-315.43431442929113</v>
      </c>
      <c r="AB40" s="103">
        <f>M40/J40</f>
        <v>0.87867910983488806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2844</v>
      </c>
      <c r="G41" s="95">
        <f>E41*F41</f>
        <v>41209.56</v>
      </c>
      <c r="H41" s="96"/>
      <c r="I41" s="97">
        <v>6</v>
      </c>
      <c r="J41" s="98">
        <v>2600</v>
      </c>
      <c r="K41" s="99">
        <f>J41/I41</f>
        <v>433.33333333333331</v>
      </c>
      <c r="L41" s="100">
        <v>6</v>
      </c>
      <c r="M41" s="98">
        <f>F41/V41*60</f>
        <v>2285.3571428571418</v>
      </c>
      <c r="N41" s="99">
        <f>M41/L41</f>
        <v>380.89285714285694</v>
      </c>
      <c r="O41" s="101">
        <f>L41-I41</f>
        <v>0</v>
      </c>
      <c r="P41" s="102">
        <f>N41-K41</f>
        <v>-52.440476190476375</v>
      </c>
      <c r="Q41" s="103">
        <f>N41/K41</f>
        <v>0.87898351648351603</v>
      </c>
      <c r="R41" s="273"/>
      <c r="S41" s="1">
        <v>0.30300925925925926</v>
      </c>
      <c r="T41" s="2">
        <v>0.35486111111111113</v>
      </c>
      <c r="U41" s="104">
        <v>7.8999999999999559</v>
      </c>
      <c r="V41" s="105">
        <v>74.6666666666667</v>
      </c>
      <c r="W41" s="106"/>
      <c r="X41" s="113"/>
      <c r="Y41" s="265"/>
      <c r="Z41" s="266"/>
      <c r="AA41" s="111">
        <f>M41-J41</f>
        <v>-314.64285714285825</v>
      </c>
      <c r="AB41" s="103">
        <f>M41/J41</f>
        <v>0.87898351648351603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">AVERAGE(I39:I54)</f>
        <v>6</v>
      </c>
      <c r="J55" s="138">
        <f t="shared" si="2"/>
        <v>2600</v>
      </c>
      <c r="K55" s="139">
        <f t="shared" ref="K55:K61" si="3">J55/I55</f>
        <v>433.33333333333331</v>
      </c>
      <c r="L55" s="137">
        <f>AVERAGE(L39:L54)</f>
        <v>6</v>
      </c>
      <c r="M55" s="138">
        <f>AVERAGE(M39:M54)</f>
        <v>2284.3814349793051</v>
      </c>
      <c r="N55" s="139">
        <f t="shared" ref="N55:N61" si="4">M55/L55</f>
        <v>380.7302391632175</v>
      </c>
      <c r="O55" s="140">
        <f t="shared" ref="O55:O61" si="5">L55-I55</f>
        <v>0</v>
      </c>
      <c r="P55" s="141">
        <f t="shared" ref="P55:P61" si="6">N55-K55</f>
        <v>-52.60309417011581</v>
      </c>
      <c r="Q55" s="142">
        <f t="shared" ref="Q55:Q61" si="7">N55/K55</f>
        <v>0.8786082442228097</v>
      </c>
      <c r="R55" s="274"/>
      <c r="S55" s="143">
        <f>S39</f>
        <v>0.25006944444444446</v>
      </c>
      <c r="T55" s="144">
        <f>INDEX(T39:T54,COUNTA(T39:T54))</f>
        <v>0.35486111111111113</v>
      </c>
      <c r="U55" s="145"/>
      <c r="V55" s="156"/>
      <c r="W55" s="135"/>
      <c r="X55" s="139"/>
      <c r="Y55" s="261"/>
      <c r="Z55" s="262"/>
      <c r="AA55" s="157">
        <f t="shared" ref="AA55:AA61" si="8">M55-J55</f>
        <v>-315.61856502069486</v>
      </c>
      <c r="AB55" s="142">
        <f t="shared" ref="AB55:AB61" si="9">M55/J55</f>
        <v>0.8786082442228097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455</v>
      </c>
      <c r="G56" s="159">
        <f t="shared" ref="G56:G61" si="10">E56*F56</f>
        <v>9759.75</v>
      </c>
      <c r="H56" s="160"/>
      <c r="I56" s="161">
        <v>3</v>
      </c>
      <c r="J56" s="162">
        <v>3300</v>
      </c>
      <c r="K56" s="163">
        <f t="shared" si="3"/>
        <v>1100</v>
      </c>
      <c r="L56" s="164">
        <v>3</v>
      </c>
      <c r="M56" s="162">
        <f t="shared" ref="M56:M61" si="11">F56/V56*60</f>
        <v>2888.8888888888773</v>
      </c>
      <c r="N56" s="163">
        <f t="shared" si="4"/>
        <v>962.96296296295907</v>
      </c>
      <c r="O56" s="165">
        <f t="shared" si="5"/>
        <v>0</v>
      </c>
      <c r="P56" s="166">
        <f t="shared" si="6"/>
        <v>-137.03703703704093</v>
      </c>
      <c r="Q56" s="152">
        <f t="shared" si="7"/>
        <v>0.87542087542087188</v>
      </c>
      <c r="R56" s="272">
        <f>Q72</f>
        <v>0.88316098934682952</v>
      </c>
      <c r="S56" s="167">
        <v>0.25</v>
      </c>
      <c r="T56" s="168">
        <v>0.25656250000000003</v>
      </c>
      <c r="U56" s="169"/>
      <c r="V56" s="170">
        <v>9.4500000000000384</v>
      </c>
      <c r="W56" s="173"/>
      <c r="X56" s="151"/>
      <c r="Y56" s="275"/>
      <c r="Z56" s="276"/>
      <c r="AA56" s="109">
        <f t="shared" si="8"/>
        <v>-411.11111111112268</v>
      </c>
      <c r="AB56" s="152">
        <f t="shared" si="9"/>
        <v>0.87542087542087188</v>
      </c>
      <c r="AC56" s="277">
        <f>AB72</f>
        <v>0.88316098934682952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1434</v>
      </c>
      <c r="G57" s="95">
        <f t="shared" si="10"/>
        <v>22528.14</v>
      </c>
      <c r="H57" s="96"/>
      <c r="I57" s="97">
        <v>3</v>
      </c>
      <c r="J57" s="98">
        <v>3300</v>
      </c>
      <c r="K57" s="99">
        <f t="shared" si="3"/>
        <v>1100</v>
      </c>
      <c r="L57" s="100">
        <v>3</v>
      </c>
      <c r="M57" s="98">
        <f t="shared" si="11"/>
        <v>2908.3943661971871</v>
      </c>
      <c r="N57" s="99">
        <f t="shared" si="4"/>
        <v>969.46478873239573</v>
      </c>
      <c r="O57" s="101">
        <f t="shared" si="5"/>
        <v>0</v>
      </c>
      <c r="P57" s="102">
        <f t="shared" si="6"/>
        <v>-130.53521126760427</v>
      </c>
      <c r="Q57" s="103">
        <f t="shared" si="7"/>
        <v>0.88133162612035976</v>
      </c>
      <c r="R57" s="273"/>
      <c r="S57" s="1">
        <v>0.26140046296296299</v>
      </c>
      <c r="T57" s="2">
        <v>0.28194444444444444</v>
      </c>
      <c r="U57" s="104">
        <v>6.9666666666666632</v>
      </c>
      <c r="V57" s="105">
        <v>29.583333333333293</v>
      </c>
      <c r="W57" s="106"/>
      <c r="X57" s="107"/>
      <c r="Y57" s="265"/>
      <c r="Z57" s="266"/>
      <c r="AA57" s="111">
        <f t="shared" si="8"/>
        <v>-391.60563380281292</v>
      </c>
      <c r="AB57" s="103">
        <f t="shared" si="9"/>
        <v>0.88133162612035976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829</v>
      </c>
      <c r="G58" s="95">
        <f t="shared" si="10"/>
        <v>18470.120000000003</v>
      </c>
      <c r="H58" s="96"/>
      <c r="I58" s="97">
        <v>5</v>
      </c>
      <c r="J58" s="98">
        <v>3300</v>
      </c>
      <c r="K58" s="99">
        <f t="shared" si="3"/>
        <v>660</v>
      </c>
      <c r="L58" s="100">
        <v>5</v>
      </c>
      <c r="M58" s="98">
        <f t="shared" si="11"/>
        <v>2894.665373423843</v>
      </c>
      <c r="N58" s="99">
        <f t="shared" si="4"/>
        <v>578.9330746847686</v>
      </c>
      <c r="O58" s="101">
        <f t="shared" si="5"/>
        <v>0</v>
      </c>
      <c r="P58" s="102">
        <f t="shared" si="6"/>
        <v>-81.066925315231401</v>
      </c>
      <c r="Q58" s="103">
        <f t="shared" si="7"/>
        <v>0.87717132527995245</v>
      </c>
      <c r="R58" s="273"/>
      <c r="S58" s="1">
        <v>0.28472222222222215</v>
      </c>
      <c r="T58" s="2">
        <v>0.2966550925925926</v>
      </c>
      <c r="U58" s="104">
        <v>3.9999999999999059</v>
      </c>
      <c r="V58" s="105">
        <v>17.183333333333437</v>
      </c>
      <c r="W58" s="106"/>
      <c r="X58" s="107"/>
      <c r="Y58" s="265"/>
      <c r="Z58" s="266"/>
      <c r="AA58" s="111">
        <f t="shared" si="8"/>
        <v>-405.33462657615701</v>
      </c>
      <c r="AB58" s="103">
        <f t="shared" si="9"/>
        <v>0.87717132527995245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2228</v>
      </c>
      <c r="G59" s="95">
        <f t="shared" si="10"/>
        <v>39858.92</v>
      </c>
      <c r="H59" s="96"/>
      <c r="I59" s="97">
        <v>4</v>
      </c>
      <c r="J59" s="98">
        <v>3300</v>
      </c>
      <c r="K59" s="99">
        <f t="shared" si="3"/>
        <v>825</v>
      </c>
      <c r="L59" s="100">
        <v>4</v>
      </c>
      <c r="M59" s="98">
        <f t="shared" si="11"/>
        <v>2916.654545454549</v>
      </c>
      <c r="N59" s="99">
        <f t="shared" si="4"/>
        <v>729.16363636363724</v>
      </c>
      <c r="O59" s="101">
        <f t="shared" si="5"/>
        <v>0</v>
      </c>
      <c r="P59" s="102">
        <f t="shared" si="6"/>
        <v>-95.836363636362762</v>
      </c>
      <c r="Q59" s="103">
        <f t="shared" si="7"/>
        <v>0.88383471074380271</v>
      </c>
      <c r="R59" s="273"/>
      <c r="S59" s="1">
        <v>0.30150462962962965</v>
      </c>
      <c r="T59" s="2">
        <v>0.33333333333333331</v>
      </c>
      <c r="U59" s="104">
        <v>6.9833333333333591</v>
      </c>
      <c r="V59" s="105">
        <v>45.833333333333279</v>
      </c>
      <c r="W59" s="106"/>
      <c r="X59" s="107"/>
      <c r="Y59" s="265"/>
      <c r="Z59" s="266"/>
      <c r="AA59" s="111">
        <f t="shared" si="8"/>
        <v>-383.34545454545105</v>
      </c>
      <c r="AB59" s="103">
        <f t="shared" si="9"/>
        <v>0.88383471074380271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2611</v>
      </c>
      <c r="G60" s="95">
        <f t="shared" si="10"/>
        <v>56005.95</v>
      </c>
      <c r="H60" s="113"/>
      <c r="I60" s="97">
        <v>4</v>
      </c>
      <c r="J60" s="98">
        <v>3300</v>
      </c>
      <c r="K60" s="99">
        <f t="shared" si="3"/>
        <v>825</v>
      </c>
      <c r="L60" s="114">
        <v>4</v>
      </c>
      <c r="M60" s="98">
        <f t="shared" si="11"/>
        <v>2955.8490566037754</v>
      </c>
      <c r="N60" s="99">
        <f t="shared" si="4"/>
        <v>738.96226415094384</v>
      </c>
      <c r="O60" s="101">
        <f t="shared" si="5"/>
        <v>0</v>
      </c>
      <c r="P60" s="102">
        <f t="shared" si="6"/>
        <v>-86.037735849056162</v>
      </c>
      <c r="Q60" s="103">
        <f t="shared" si="7"/>
        <v>0.8957118353344774</v>
      </c>
      <c r="R60" s="273"/>
      <c r="S60" s="1">
        <v>0.33611111111111103</v>
      </c>
      <c r="T60" s="2">
        <v>0.37291666666666656</v>
      </c>
      <c r="U60" s="104">
        <v>3.9999999999999059</v>
      </c>
      <c r="V60" s="105">
        <v>52.999999999999972</v>
      </c>
      <c r="W60" s="106"/>
      <c r="X60" s="107"/>
      <c r="Y60" s="265"/>
      <c r="Z60" s="266"/>
      <c r="AA60" s="111">
        <f t="shared" si="8"/>
        <v>-344.15094339622465</v>
      </c>
      <c r="AB60" s="103">
        <f t="shared" si="9"/>
        <v>0.8957118353344774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3634</v>
      </c>
      <c r="G61" s="115">
        <f t="shared" si="10"/>
        <v>60542.44</v>
      </c>
      <c r="H61" s="116"/>
      <c r="I61" s="97">
        <v>4</v>
      </c>
      <c r="J61" s="98">
        <v>3300</v>
      </c>
      <c r="K61" s="99">
        <f t="shared" si="3"/>
        <v>825</v>
      </c>
      <c r="L61" s="100">
        <v>4</v>
      </c>
      <c r="M61" s="98">
        <f t="shared" si="11"/>
        <v>2922.1353584989938</v>
      </c>
      <c r="N61" s="99">
        <f t="shared" si="4"/>
        <v>730.53383962474845</v>
      </c>
      <c r="O61" s="101">
        <f t="shared" si="5"/>
        <v>0</v>
      </c>
      <c r="P61" s="102">
        <f t="shared" si="6"/>
        <v>-94.466160375251548</v>
      </c>
      <c r="Q61" s="103">
        <f t="shared" si="7"/>
        <v>0.88549556318151323</v>
      </c>
      <c r="R61" s="273"/>
      <c r="S61" s="1">
        <v>0.37804398148148149</v>
      </c>
      <c r="T61" s="2">
        <v>0.42986111111111114</v>
      </c>
      <c r="U61" s="104">
        <v>7.3833333333335016</v>
      </c>
      <c r="V61" s="105">
        <v>74.616666666666688</v>
      </c>
      <c r="W61" s="106"/>
      <c r="X61" s="107"/>
      <c r="Y61" s="265"/>
      <c r="Z61" s="266"/>
      <c r="AA61" s="111">
        <f t="shared" si="8"/>
        <v>-377.86464150100619</v>
      </c>
      <c r="AB61" s="103">
        <f t="shared" si="9"/>
        <v>0.88549556318151323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12">AVERAGE(I56:I71)</f>
        <v>3.8333333333333335</v>
      </c>
      <c r="J72" s="138">
        <f t="shared" si="12"/>
        <v>3300</v>
      </c>
      <c r="K72" s="139">
        <f>J72/I72</f>
        <v>860.86956521739125</v>
      </c>
      <c r="L72" s="137">
        <f>AVERAGE(L56:L71)</f>
        <v>3.8333333333333335</v>
      </c>
      <c r="M72" s="138">
        <f>AVERAGE(M56:M71)</f>
        <v>2914.4312648445375</v>
      </c>
      <c r="N72" s="139">
        <f>M72/L72</f>
        <v>760.28641691596624</v>
      </c>
      <c r="O72" s="140">
        <f>L72-I72</f>
        <v>0</v>
      </c>
      <c r="P72" s="141">
        <f>N72-K72</f>
        <v>-100.58314830142501</v>
      </c>
      <c r="Q72" s="142">
        <f>N72/K72</f>
        <v>0.88316098934682952</v>
      </c>
      <c r="R72" s="274"/>
      <c r="S72" s="143">
        <f>S56</f>
        <v>0.25</v>
      </c>
      <c r="T72" s="144">
        <f>INDEX(T56:T71,COUNTA(T56:T71))</f>
        <v>0.42986111111111114</v>
      </c>
      <c r="U72" s="145"/>
      <c r="V72" s="156"/>
      <c r="W72" s="89"/>
      <c r="X72" s="91"/>
      <c r="Y72" s="261"/>
      <c r="Z72" s="262"/>
      <c r="AA72" s="157">
        <f>M72-J72</f>
        <v>-385.56873515546249</v>
      </c>
      <c r="AB72" s="142">
        <f>M72/J72</f>
        <v>0.88316098934682952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1364</v>
      </c>
      <c r="G73" s="159">
        <f>E73*F73</f>
        <v>24797.52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3074.7651847213583</v>
      </c>
      <c r="N73" s="163">
        <f>M73/L73</f>
        <v>1024.9217282404527</v>
      </c>
      <c r="O73" s="165">
        <f>L73-I73</f>
        <v>0</v>
      </c>
      <c r="P73" s="166">
        <f>N73-K73</f>
        <v>-175.07827175954731</v>
      </c>
      <c r="Q73" s="152">
        <f>N73/K73</f>
        <v>0.85410144020037726</v>
      </c>
      <c r="R73" s="272">
        <f>Q89</f>
        <v>0.86143865961041188</v>
      </c>
      <c r="S73" s="167">
        <v>0.25026620370370373</v>
      </c>
      <c r="T73" s="168">
        <v>0.26874999999999999</v>
      </c>
      <c r="U73" s="169"/>
      <c r="V73" s="170">
        <v>26.616666666666617</v>
      </c>
      <c r="W73" s="173"/>
      <c r="X73" s="151"/>
      <c r="Y73" s="275"/>
      <c r="Z73" s="276"/>
      <c r="AA73" s="109">
        <f>M73-J73</f>
        <v>-525.23481527864169</v>
      </c>
      <c r="AB73" s="152">
        <f>M73/J73</f>
        <v>0.85410144020037726</v>
      </c>
      <c r="AC73" s="277">
        <f>AB89</f>
        <v>0.86143865961041188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1853</v>
      </c>
      <c r="G74" s="95">
        <f>E74*F74</f>
        <v>33687.54</v>
      </c>
      <c r="H74" s="96"/>
      <c r="I74" s="97">
        <v>3</v>
      </c>
      <c r="J74" s="98">
        <v>3600</v>
      </c>
      <c r="K74" s="99">
        <f>J74/I74</f>
        <v>1200</v>
      </c>
      <c r="L74" s="100">
        <v>3</v>
      </c>
      <c r="M74" s="98">
        <f>F74/V74*60</f>
        <v>3074.101382488479</v>
      </c>
      <c r="N74" s="99">
        <f>M74/L74</f>
        <v>1024.7004608294931</v>
      </c>
      <c r="O74" s="101">
        <f>L74-I74</f>
        <v>0</v>
      </c>
      <c r="P74" s="102">
        <f>N74-K74</f>
        <v>-175.29953917050693</v>
      </c>
      <c r="Q74" s="103">
        <f>N74/K74</f>
        <v>0.85391705069124424</v>
      </c>
      <c r="R74" s="273"/>
      <c r="S74" s="1">
        <v>0.28125</v>
      </c>
      <c r="T74" s="2">
        <v>0.30636574074074074</v>
      </c>
      <c r="U74" s="104">
        <v>18.000000000000014</v>
      </c>
      <c r="V74" s="105">
        <v>36.166666666666671</v>
      </c>
      <c r="W74" s="106"/>
      <c r="X74" s="107"/>
      <c r="Y74" s="265"/>
      <c r="Z74" s="266"/>
      <c r="AA74" s="111">
        <f>M74-J74</f>
        <v>-525.89861751152102</v>
      </c>
      <c r="AB74" s="103">
        <f>M74/J74</f>
        <v>0.85391705069124413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4504</v>
      </c>
      <c r="G75" s="95">
        <f>E75*F75</f>
        <v>64317.119999999995</v>
      </c>
      <c r="H75" s="96"/>
      <c r="I75" s="97">
        <v>3</v>
      </c>
      <c r="J75" s="98">
        <v>3600</v>
      </c>
      <c r="K75" s="99">
        <f>J75/I75</f>
        <v>1200</v>
      </c>
      <c r="L75" s="100">
        <v>3</v>
      </c>
      <c r="M75" s="98">
        <f>F75/V75*60</f>
        <v>3082.5855513307997</v>
      </c>
      <c r="N75" s="99">
        <f>M75/L75</f>
        <v>1027.5285171102666</v>
      </c>
      <c r="O75" s="101">
        <f>L75-I75</f>
        <v>0</v>
      </c>
      <c r="P75" s="102">
        <f>N75-K75</f>
        <v>-172.47148288973335</v>
      </c>
      <c r="Q75" s="103">
        <f>N75/K75</f>
        <v>0.8562737642585555</v>
      </c>
      <c r="R75" s="273"/>
      <c r="S75" s="1">
        <v>0.31967592592592592</v>
      </c>
      <c r="T75" s="2">
        <v>0.38055555555555554</v>
      </c>
      <c r="U75" s="104">
        <v>19.16666666666665</v>
      </c>
      <c r="V75" s="105">
        <v>87.666666666666643</v>
      </c>
      <c r="W75" s="106"/>
      <c r="X75" s="107"/>
      <c r="Y75" s="265"/>
      <c r="Z75" s="266"/>
      <c r="AA75" s="111">
        <f>M75-J75</f>
        <v>-517.41444866920028</v>
      </c>
      <c r="AB75" s="103">
        <f>M75/J75</f>
        <v>0.8562737642585555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4265</v>
      </c>
      <c r="G76" s="95">
        <f>E76*F76</f>
        <v>59837.95</v>
      </c>
      <c r="H76" s="96"/>
      <c r="I76" s="97">
        <v>3</v>
      </c>
      <c r="J76" s="98">
        <v>3000</v>
      </c>
      <c r="K76" s="99">
        <f>J76/I76</f>
        <v>1000</v>
      </c>
      <c r="L76" s="100">
        <v>3</v>
      </c>
      <c r="M76" s="98">
        <f>F76/V76*60</f>
        <v>2656.4013840830471</v>
      </c>
      <c r="N76" s="99">
        <f>M76/L76</f>
        <v>885.46712802768241</v>
      </c>
      <c r="O76" s="101">
        <f>L76-I76</f>
        <v>0</v>
      </c>
      <c r="P76" s="102">
        <f>N76-K76</f>
        <v>-114.53287197231759</v>
      </c>
      <c r="Q76" s="103">
        <f>N76/K76</f>
        <v>0.88546712802768246</v>
      </c>
      <c r="R76" s="273"/>
      <c r="S76" s="1">
        <v>0.39375000000000004</v>
      </c>
      <c r="T76" s="2">
        <v>0.46064814814814814</v>
      </c>
      <c r="U76" s="104">
        <v>19.000000000000092</v>
      </c>
      <c r="V76" s="105">
        <v>96.333333333333258</v>
      </c>
      <c r="W76" s="106"/>
      <c r="X76" s="107"/>
      <c r="Y76" s="265"/>
      <c r="Z76" s="266"/>
      <c r="AA76" s="111">
        <f>M76-J76</f>
        <v>-343.59861591695289</v>
      </c>
      <c r="AB76" s="103">
        <f>M76/J76</f>
        <v>0.88546712802768235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13">AVERAGE(I73:I88)</f>
        <v>3</v>
      </c>
      <c r="J89" s="138">
        <f t="shared" si="13"/>
        <v>3450</v>
      </c>
      <c r="K89" s="139">
        <f t="shared" ref="K89:K95" si="14">J89/I89</f>
        <v>1150</v>
      </c>
      <c r="L89" s="137">
        <f>AVERAGE(L73:L88)</f>
        <v>3</v>
      </c>
      <c r="M89" s="138">
        <f>AVERAGE(M73:M88)</f>
        <v>2971.963375655921</v>
      </c>
      <c r="N89" s="139">
        <f t="shared" ref="N89:N95" si="15">M89/L89</f>
        <v>990.65445855197368</v>
      </c>
      <c r="O89" s="140">
        <f t="shared" ref="O89:O95" si="16">L89-I89</f>
        <v>0</v>
      </c>
      <c r="P89" s="141">
        <f t="shared" ref="P89:P95" si="17">N89-K89</f>
        <v>-159.34554144802632</v>
      </c>
      <c r="Q89" s="142">
        <f t="shared" ref="Q89:Q95" si="18">N89/K89</f>
        <v>0.86143865961041188</v>
      </c>
      <c r="R89" s="274"/>
      <c r="S89" s="143">
        <f>S73</f>
        <v>0.25026620370370373</v>
      </c>
      <c r="T89" s="144">
        <f>INDEX(T73:T88,COUNTA(T73:T88))</f>
        <v>0.46064814814814814</v>
      </c>
      <c r="U89" s="145"/>
      <c r="V89" s="156"/>
      <c r="W89" s="89"/>
      <c r="X89" s="91"/>
      <c r="Y89" s="261"/>
      <c r="Z89" s="262"/>
      <c r="AA89" s="157">
        <f t="shared" ref="AA89:AA95" si="19">M89-J89</f>
        <v>-478.03662434407897</v>
      </c>
      <c r="AB89" s="142">
        <f t="shared" ref="AB89:AB95" si="20">M89/J89</f>
        <v>0.86143865961041188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1277</v>
      </c>
      <c r="G90" s="159">
        <f t="shared" ref="G90:G95" si="21">E90*F90</f>
        <v>31963.31</v>
      </c>
      <c r="H90" s="160"/>
      <c r="I90" s="161">
        <v>4</v>
      </c>
      <c r="J90" s="162">
        <v>3300</v>
      </c>
      <c r="K90" s="163">
        <f t="shared" si="14"/>
        <v>825</v>
      </c>
      <c r="L90" s="164">
        <v>4</v>
      </c>
      <c r="M90" s="162">
        <f t="shared" ref="M90:M95" si="22">F90/V90*60</f>
        <v>2876.8460575719673</v>
      </c>
      <c r="N90" s="163">
        <f t="shared" si="15"/>
        <v>719.21151439299183</v>
      </c>
      <c r="O90" s="165">
        <f t="shared" si="16"/>
        <v>0</v>
      </c>
      <c r="P90" s="166">
        <f t="shared" si="17"/>
        <v>-105.78848560700817</v>
      </c>
      <c r="Q90" s="152">
        <f t="shared" si="18"/>
        <v>0.8717715325975659</v>
      </c>
      <c r="R90" s="272">
        <f>Q106</f>
        <v>0.87907238711498914</v>
      </c>
      <c r="S90" s="167">
        <v>0.25025462962962963</v>
      </c>
      <c r="T90" s="168">
        <v>0.26874999999999999</v>
      </c>
      <c r="U90" s="169"/>
      <c r="V90" s="170">
        <v>26.633333333333312</v>
      </c>
      <c r="W90" s="168"/>
      <c r="X90" s="171"/>
      <c r="Y90" s="275"/>
      <c r="Z90" s="276"/>
      <c r="AA90" s="109">
        <f t="shared" si="19"/>
        <v>-423.15394242803268</v>
      </c>
      <c r="AB90" s="152">
        <f t="shared" si="20"/>
        <v>0.8717715325975659</v>
      </c>
      <c r="AC90" s="277">
        <f>AB106</f>
        <v>0.87907238711498925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1187</v>
      </c>
      <c r="G91" s="95">
        <f t="shared" si="21"/>
        <v>30209.149999999998</v>
      </c>
      <c r="H91" s="96"/>
      <c r="I91" s="97">
        <v>4</v>
      </c>
      <c r="J91" s="98">
        <v>3300</v>
      </c>
      <c r="K91" s="99">
        <f t="shared" si="14"/>
        <v>825</v>
      </c>
      <c r="L91" s="100">
        <v>4</v>
      </c>
      <c r="M91" s="98">
        <f t="shared" si="22"/>
        <v>2891.2043301759149</v>
      </c>
      <c r="N91" s="99">
        <f t="shared" si="15"/>
        <v>722.80108254397874</v>
      </c>
      <c r="O91" s="101">
        <f t="shared" si="16"/>
        <v>0</v>
      </c>
      <c r="P91" s="102">
        <f t="shared" si="17"/>
        <v>-102.19891745602126</v>
      </c>
      <c r="Q91" s="103">
        <f t="shared" si="18"/>
        <v>0.87612252429573179</v>
      </c>
      <c r="R91" s="273"/>
      <c r="S91" s="1">
        <v>0.27942129629629631</v>
      </c>
      <c r="T91" s="2">
        <v>0.29652777777777778</v>
      </c>
      <c r="U91" s="104">
        <v>15.366666666666697</v>
      </c>
      <c r="V91" s="105">
        <v>24.633333333333319</v>
      </c>
      <c r="W91" s="106"/>
      <c r="X91" s="113"/>
      <c r="Y91" s="265"/>
      <c r="Z91" s="266"/>
      <c r="AA91" s="111">
        <f t="shared" si="19"/>
        <v>-408.79566982408505</v>
      </c>
      <c r="AB91" s="103">
        <f t="shared" si="20"/>
        <v>0.87612252429573179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312</v>
      </c>
      <c r="G92" s="95">
        <f t="shared" si="21"/>
        <v>8339.76</v>
      </c>
      <c r="H92" s="96"/>
      <c r="I92" s="97">
        <v>4</v>
      </c>
      <c r="J92" s="98">
        <v>3300</v>
      </c>
      <c r="K92" s="99">
        <f t="shared" si="14"/>
        <v>825</v>
      </c>
      <c r="L92" s="100">
        <v>4</v>
      </c>
      <c r="M92" s="98">
        <f t="shared" si="22"/>
        <v>2887.4035989717454</v>
      </c>
      <c r="N92" s="99">
        <f t="shared" si="15"/>
        <v>721.85089974293635</v>
      </c>
      <c r="O92" s="101">
        <f t="shared" si="16"/>
        <v>0</v>
      </c>
      <c r="P92" s="102">
        <f t="shared" si="17"/>
        <v>-103.14910025706365</v>
      </c>
      <c r="Q92" s="103">
        <f t="shared" si="18"/>
        <v>0.8749707875671956</v>
      </c>
      <c r="R92" s="273"/>
      <c r="S92" s="1">
        <v>0.30694444444444446</v>
      </c>
      <c r="T92" s="2">
        <v>0.31144675925925924</v>
      </c>
      <c r="U92" s="104">
        <v>15.000000000000027</v>
      </c>
      <c r="V92" s="105">
        <v>6.483333333333281</v>
      </c>
      <c r="W92" s="106"/>
      <c r="X92" s="113"/>
      <c r="Y92" s="265"/>
      <c r="Z92" s="266"/>
      <c r="AA92" s="111">
        <f t="shared" si="19"/>
        <v>-412.5964010282546</v>
      </c>
      <c r="AB92" s="103">
        <f t="shared" si="20"/>
        <v>0.8749707875671956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1840</v>
      </c>
      <c r="G93" s="95">
        <f t="shared" si="21"/>
        <v>55200</v>
      </c>
      <c r="H93" s="96"/>
      <c r="I93" s="97">
        <v>4</v>
      </c>
      <c r="J93" s="98">
        <v>3000</v>
      </c>
      <c r="K93" s="99">
        <f t="shared" si="14"/>
        <v>750</v>
      </c>
      <c r="L93" s="100">
        <v>4</v>
      </c>
      <c r="M93" s="98">
        <f t="shared" si="22"/>
        <v>2665.5935613682127</v>
      </c>
      <c r="N93" s="99">
        <f t="shared" si="15"/>
        <v>666.39839034205318</v>
      </c>
      <c r="O93" s="101">
        <f t="shared" si="16"/>
        <v>0</v>
      </c>
      <c r="P93" s="102">
        <f t="shared" si="17"/>
        <v>-83.601609657946824</v>
      </c>
      <c r="Q93" s="103">
        <f t="shared" si="18"/>
        <v>0.8885311871227376</v>
      </c>
      <c r="R93" s="273"/>
      <c r="S93" s="1">
        <v>0.32361111111111113</v>
      </c>
      <c r="T93" s="2">
        <v>0.35237268518518516</v>
      </c>
      <c r="U93" s="104">
        <v>17.516666666666715</v>
      </c>
      <c r="V93" s="105">
        <v>41.416666666666615</v>
      </c>
      <c r="W93" s="106"/>
      <c r="X93" s="107"/>
      <c r="Y93" s="265"/>
      <c r="Z93" s="266"/>
      <c r="AA93" s="111">
        <f t="shared" si="19"/>
        <v>-334.4064386317873</v>
      </c>
      <c r="AB93" s="103">
        <f t="shared" si="20"/>
        <v>0.8885311871227376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1487</v>
      </c>
      <c r="G94" s="95">
        <f t="shared" si="21"/>
        <v>36907.340000000004</v>
      </c>
      <c r="H94" s="113"/>
      <c r="I94" s="97">
        <v>4</v>
      </c>
      <c r="J94" s="98">
        <v>3300</v>
      </c>
      <c r="K94" s="99">
        <f t="shared" si="14"/>
        <v>825</v>
      </c>
      <c r="L94" s="114">
        <v>4</v>
      </c>
      <c r="M94" s="98">
        <f t="shared" si="22"/>
        <v>2885.8221024258705</v>
      </c>
      <c r="N94" s="99">
        <f t="shared" si="15"/>
        <v>721.45552560646763</v>
      </c>
      <c r="O94" s="101">
        <f t="shared" si="16"/>
        <v>0</v>
      </c>
      <c r="P94" s="102">
        <f t="shared" si="17"/>
        <v>-103.54447439353237</v>
      </c>
      <c r="Q94" s="103">
        <f t="shared" si="18"/>
        <v>0.87449154618965774</v>
      </c>
      <c r="R94" s="273"/>
      <c r="S94" s="1">
        <v>0.36325231481481479</v>
      </c>
      <c r="T94" s="2">
        <v>0.38472222222222224</v>
      </c>
      <c r="U94" s="104">
        <v>15.666666666666664</v>
      </c>
      <c r="V94" s="105">
        <v>30.916666666666728</v>
      </c>
      <c r="W94" s="106"/>
      <c r="X94" s="107"/>
      <c r="Y94" s="265"/>
      <c r="Z94" s="266"/>
      <c r="AA94" s="111">
        <f t="shared" si="19"/>
        <v>-414.17789757412947</v>
      </c>
      <c r="AB94" s="103">
        <f t="shared" si="20"/>
        <v>0.87449154618965774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2445</v>
      </c>
      <c r="G95" s="115">
        <f t="shared" si="21"/>
        <v>73350</v>
      </c>
      <c r="H95" s="116"/>
      <c r="I95" s="97">
        <v>3</v>
      </c>
      <c r="J95" s="98">
        <v>3000</v>
      </c>
      <c r="K95" s="99">
        <f t="shared" si="14"/>
        <v>1000</v>
      </c>
      <c r="L95" s="100">
        <v>3</v>
      </c>
      <c r="M95" s="98">
        <f t="shared" si="22"/>
        <v>2671.3201820940831</v>
      </c>
      <c r="N95" s="99">
        <f t="shared" si="15"/>
        <v>890.44006069802765</v>
      </c>
      <c r="O95" s="101">
        <f t="shared" si="16"/>
        <v>0</v>
      </c>
      <c r="P95" s="102">
        <f t="shared" si="17"/>
        <v>-109.55993930197235</v>
      </c>
      <c r="Q95" s="103">
        <f t="shared" si="18"/>
        <v>0.89044006069802761</v>
      </c>
      <c r="R95" s="273"/>
      <c r="S95" s="1">
        <v>0.39658564814814817</v>
      </c>
      <c r="T95" s="2">
        <v>0.43472222222222223</v>
      </c>
      <c r="U95" s="104">
        <v>17.083333333333339</v>
      </c>
      <c r="V95" s="105">
        <v>54.916666666666643</v>
      </c>
      <c r="W95" s="106"/>
      <c r="X95" s="4"/>
      <c r="Y95" s="265"/>
      <c r="Z95" s="266"/>
      <c r="AA95" s="111">
        <f t="shared" si="19"/>
        <v>-328.67981790591693</v>
      </c>
      <c r="AB95" s="103">
        <f t="shared" si="20"/>
        <v>0.89044006069802772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23">AVERAGE(I90:I105)</f>
        <v>3.8333333333333335</v>
      </c>
      <c r="J106" s="138">
        <f t="shared" si="23"/>
        <v>3200</v>
      </c>
      <c r="K106" s="139">
        <f>J106/I106</f>
        <v>834.78260869565213</v>
      </c>
      <c r="L106" s="137">
        <f>AVERAGE(L90:L105)</f>
        <v>3.8333333333333335</v>
      </c>
      <c r="M106" s="138">
        <f>AVERAGE(M90:M105)</f>
        <v>2813.0316387679654</v>
      </c>
      <c r="N106" s="139">
        <f>M106/L106</f>
        <v>733.83434054816485</v>
      </c>
      <c r="O106" s="140">
        <f>L106-I106</f>
        <v>0</v>
      </c>
      <c r="P106" s="141">
        <f>N106-K106</f>
        <v>-100.94826814748728</v>
      </c>
      <c r="Q106" s="142">
        <f>N106/K106</f>
        <v>0.87907238711498914</v>
      </c>
      <c r="R106" s="274"/>
      <c r="S106" s="143">
        <f>S90</f>
        <v>0.25025462962962963</v>
      </c>
      <c r="T106" s="144">
        <f>INDEX(T90:T105,COUNTA(T90:T105))</f>
        <v>0.43472222222222223</v>
      </c>
      <c r="U106" s="145"/>
      <c r="V106" s="156"/>
      <c r="W106" s="135"/>
      <c r="X106" s="139"/>
      <c r="Y106" s="261"/>
      <c r="Z106" s="262"/>
      <c r="AA106" s="157">
        <f>M106-J106</f>
        <v>-386.96836123203457</v>
      </c>
      <c r="AB106" s="142">
        <f>M106/J106</f>
        <v>0.87907238711498925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387</v>
      </c>
      <c r="G107" s="159">
        <f>E107*F107</f>
        <v>5193.54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3152.0361990950314</v>
      </c>
      <c r="N107" s="163">
        <f>M107/L107</f>
        <v>525.33936651583861</v>
      </c>
      <c r="O107" s="165">
        <f>L107-I107</f>
        <v>0</v>
      </c>
      <c r="P107" s="166">
        <f>N107-K107</f>
        <v>-74.660633484161394</v>
      </c>
      <c r="Q107" s="152">
        <f>N107/K107</f>
        <v>0.87556561085973106</v>
      </c>
      <c r="R107" s="272">
        <f>Q123</f>
        <v>0.86669035493869961</v>
      </c>
      <c r="S107" s="167">
        <v>0.70833333333333337</v>
      </c>
      <c r="T107" s="168">
        <v>0.7134490740740741</v>
      </c>
      <c r="U107" s="169"/>
      <c r="V107" s="170">
        <v>7.3666666666666458</v>
      </c>
      <c r="W107" s="168"/>
      <c r="X107" s="171"/>
      <c r="Y107" s="275"/>
      <c r="Z107" s="276"/>
      <c r="AA107" s="109">
        <f>M107-J107</f>
        <v>-447.96380090496859</v>
      </c>
      <c r="AB107" s="152">
        <f>M107/J107</f>
        <v>0.87556561085973095</v>
      </c>
      <c r="AC107" s="277">
        <f>AB123</f>
        <v>0.86669035493869973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1455</v>
      </c>
      <c r="G108" s="95">
        <f>E108*F108</f>
        <v>37306.200000000004</v>
      </c>
      <c r="H108" s="96"/>
      <c r="I108" s="97">
        <v>11</v>
      </c>
      <c r="J108" s="98">
        <v>3600</v>
      </c>
      <c r="K108" s="99">
        <f>J108/I108</f>
        <v>327.27272727272725</v>
      </c>
      <c r="L108" s="100">
        <v>11</v>
      </c>
      <c r="M108" s="98">
        <f>F108/V108*60</f>
        <v>3123.4347048300478</v>
      </c>
      <c r="N108" s="99">
        <f>M108/L108</f>
        <v>283.94860953000438</v>
      </c>
      <c r="O108" s="101">
        <f>L108-I108</f>
        <v>0</v>
      </c>
      <c r="P108" s="102">
        <f>N108-K108</f>
        <v>-43.324117742722876</v>
      </c>
      <c r="Q108" s="103">
        <f>N108/K108</f>
        <v>0.86762075134168004</v>
      </c>
      <c r="R108" s="273"/>
      <c r="S108" s="1">
        <v>0.7167013888888889</v>
      </c>
      <c r="T108" s="2">
        <v>0.73611111111111116</v>
      </c>
      <c r="U108" s="104">
        <v>4.6833333333333194</v>
      </c>
      <c r="V108" s="105">
        <v>27.950000000000053</v>
      </c>
      <c r="W108" s="106"/>
      <c r="X108" s="113"/>
      <c r="Y108" s="265"/>
      <c r="Z108" s="266"/>
      <c r="AA108" s="111">
        <f>M108-J108</f>
        <v>-476.56529516995215</v>
      </c>
      <c r="AB108" s="103">
        <f>M108/J108</f>
        <v>0.86762075134167993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1701</v>
      </c>
      <c r="G109" s="95">
        <f>E109*F109</f>
        <v>50213.52</v>
      </c>
      <c r="H109" s="96"/>
      <c r="I109" s="97">
        <v>17</v>
      </c>
      <c r="J109" s="98">
        <v>3600</v>
      </c>
      <c r="K109" s="99">
        <f>J109/I109</f>
        <v>211.76470588235293</v>
      </c>
      <c r="L109" s="100">
        <v>17</v>
      </c>
      <c r="M109" s="98">
        <f>F109/V109*60</f>
        <v>3098.9878542510191</v>
      </c>
      <c r="N109" s="99">
        <f>M109/L109</f>
        <v>182.29340319123642</v>
      </c>
      <c r="O109" s="101">
        <f>L109-I109</f>
        <v>0</v>
      </c>
      <c r="P109" s="102">
        <f>N109-K109</f>
        <v>-29.471302691116506</v>
      </c>
      <c r="Q109" s="103">
        <f>N109/K109</f>
        <v>0.86082995951417207</v>
      </c>
      <c r="R109" s="273"/>
      <c r="S109" s="1">
        <v>0.73893518518518519</v>
      </c>
      <c r="T109" s="2">
        <v>0.76180555555555551</v>
      </c>
      <c r="U109" s="104">
        <v>4.0666666666666096</v>
      </c>
      <c r="V109" s="105">
        <v>32.933333333333259</v>
      </c>
      <c r="W109" s="106"/>
      <c r="X109" s="113"/>
      <c r="Y109" s="265"/>
      <c r="Z109" s="266"/>
      <c r="AA109" s="111">
        <f>M109-J109</f>
        <v>-501.01214574898086</v>
      </c>
      <c r="AB109" s="103">
        <f>M109/J109</f>
        <v>0.86082995951417196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1848</v>
      </c>
      <c r="G110" s="95">
        <f>E110*F110</f>
        <v>55162.8</v>
      </c>
      <c r="H110" s="96"/>
      <c r="I110" s="97">
        <v>17</v>
      </c>
      <c r="J110" s="98">
        <v>3600</v>
      </c>
      <c r="K110" s="99">
        <f>J110/I110</f>
        <v>211.76470588235293</v>
      </c>
      <c r="L110" s="100">
        <v>17</v>
      </c>
      <c r="M110" s="98">
        <f>F110/V110*60</f>
        <v>3105.8823529411775</v>
      </c>
      <c r="N110" s="99">
        <f>M110/L110</f>
        <v>182.69896193771632</v>
      </c>
      <c r="O110" s="101">
        <f>L110-I110</f>
        <v>0</v>
      </c>
      <c r="P110" s="102">
        <f>N110-K110</f>
        <v>-29.065743944636608</v>
      </c>
      <c r="Q110" s="103">
        <f>N110/K110</f>
        <v>0.86274509803921595</v>
      </c>
      <c r="R110" s="273"/>
      <c r="S110" s="1">
        <v>0.76687499999999997</v>
      </c>
      <c r="T110" s="2">
        <v>0.79166666666666663</v>
      </c>
      <c r="U110" s="104">
        <v>7.300000000000022</v>
      </c>
      <c r="V110" s="105">
        <v>35.699999999999989</v>
      </c>
      <c r="W110" s="106"/>
      <c r="X110" s="107"/>
      <c r="Y110" s="265"/>
      <c r="Z110" s="266"/>
      <c r="AA110" s="111">
        <f>M110-J110</f>
        <v>-494.11764705882251</v>
      </c>
      <c r="AB110" s="103">
        <f>M110/J110</f>
        <v>0.86274509803921595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24">AVERAGE(I107:I122)</f>
        <v>12.75</v>
      </c>
      <c r="J123" s="138">
        <f t="shared" si="24"/>
        <v>3600</v>
      </c>
      <c r="K123" s="139">
        <f>J123/I123</f>
        <v>282.35294117647061</v>
      </c>
      <c r="L123" s="137">
        <f>AVERAGE(L107:L122)</f>
        <v>12.75</v>
      </c>
      <c r="M123" s="138">
        <f>AVERAGE(M107:M122)</f>
        <v>3120.0852777793189</v>
      </c>
      <c r="N123" s="139">
        <f>M123/L123</f>
        <v>244.71257080622109</v>
      </c>
      <c r="O123" s="140">
        <f>L123-I123</f>
        <v>0</v>
      </c>
      <c r="P123" s="141">
        <f>N123-K123</f>
        <v>-37.640370370249514</v>
      </c>
      <c r="Q123" s="142">
        <f>N123/K123</f>
        <v>0.86669035493869961</v>
      </c>
      <c r="R123" s="274"/>
      <c r="S123" s="143">
        <f>S107</f>
        <v>0.70833333333333337</v>
      </c>
      <c r="T123" s="144">
        <f>INDEX(T107:T122,COUNTA(T107:T122))</f>
        <v>0.79166666666666663</v>
      </c>
      <c r="U123" s="145"/>
      <c r="V123" s="156"/>
      <c r="W123" s="135"/>
      <c r="X123" s="139"/>
      <c r="Y123" s="261"/>
      <c r="Z123" s="262"/>
      <c r="AA123" s="157">
        <f>M123-J123</f>
        <v>-479.91472222068114</v>
      </c>
      <c r="AB123" s="142">
        <f>M123/J123</f>
        <v>0.86669035493869973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889</v>
      </c>
      <c r="G124" s="159">
        <f>E124*F124</f>
        <v>24518.62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2621.1302211302232</v>
      </c>
      <c r="N124" s="163">
        <f>M124/L124</f>
        <v>655.28255528255579</v>
      </c>
      <c r="O124" s="165">
        <f>L124-I124</f>
        <v>0</v>
      </c>
      <c r="P124" s="166">
        <f>N124-K124</f>
        <v>-94.717444717444209</v>
      </c>
      <c r="Q124" s="152">
        <f>N124/K124</f>
        <v>0.87371007371007436</v>
      </c>
      <c r="R124" s="272">
        <f>Q140</f>
        <v>0.87254990379836017</v>
      </c>
      <c r="S124" s="167">
        <v>0.70833333333333337</v>
      </c>
      <c r="T124" s="168">
        <v>0.7224652777777778</v>
      </c>
      <c r="U124" s="169"/>
      <c r="V124" s="170">
        <v>20.349999999999984</v>
      </c>
      <c r="W124" s="173"/>
      <c r="X124" s="151"/>
      <c r="Y124" s="275"/>
      <c r="Z124" s="276"/>
      <c r="AA124" s="109">
        <f>M124-J124</f>
        <v>-378.86977886977684</v>
      </c>
      <c r="AB124" s="152">
        <f>M124/J124</f>
        <v>0.87371007371007436</v>
      </c>
      <c r="AC124" s="277">
        <f>AB140</f>
        <v>0.87254990379836028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633</v>
      </c>
      <c r="G125" s="95">
        <f>E125*F125</f>
        <v>15286.949999999999</v>
      </c>
      <c r="H125" s="96"/>
      <c r="I125" s="97">
        <v>4</v>
      </c>
      <c r="J125" s="98">
        <v>3000</v>
      </c>
      <c r="K125" s="99">
        <f>J125/I125</f>
        <v>750</v>
      </c>
      <c r="L125" s="100">
        <v>4</v>
      </c>
      <c r="M125" s="98">
        <f>F125/V125*60</f>
        <v>2613.3027522935622</v>
      </c>
      <c r="N125" s="99">
        <f>M125/L125</f>
        <v>653.32568807339055</v>
      </c>
      <c r="O125" s="101">
        <f>L125-I125</f>
        <v>0</v>
      </c>
      <c r="P125" s="102">
        <f>N125-K125</f>
        <v>-96.674311926609448</v>
      </c>
      <c r="Q125" s="103">
        <f>N125/K125</f>
        <v>0.87110091743118745</v>
      </c>
      <c r="R125" s="273"/>
      <c r="S125" s="1">
        <v>0.72740740740740739</v>
      </c>
      <c r="T125" s="2">
        <v>0.73750000000000004</v>
      </c>
      <c r="U125" s="104">
        <v>7.1166666666666067</v>
      </c>
      <c r="V125" s="105">
        <v>14.53333333333342</v>
      </c>
      <c r="W125" s="106"/>
      <c r="X125" s="107"/>
      <c r="Y125" s="265"/>
      <c r="Z125" s="266"/>
      <c r="AA125" s="111">
        <f>M125-J125</f>
        <v>-386.69724770643779</v>
      </c>
      <c r="AB125" s="103">
        <f>M125/J125</f>
        <v>0.87110091743118745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4060</v>
      </c>
      <c r="G126" s="95">
        <f>E126*F126</f>
        <v>67802</v>
      </c>
      <c r="H126" s="96"/>
      <c r="I126" s="97">
        <v>3</v>
      </c>
      <c r="J126" s="98">
        <v>3300</v>
      </c>
      <c r="K126" s="99">
        <f>J126/I126</f>
        <v>1100</v>
      </c>
      <c r="L126" s="100">
        <v>3</v>
      </c>
      <c r="M126" s="98">
        <f>F126/V126*60</f>
        <v>2832.5581395348836</v>
      </c>
      <c r="N126" s="99">
        <f>M126/L126</f>
        <v>944.18604651162786</v>
      </c>
      <c r="O126" s="101">
        <f>L126-I126</f>
        <v>0</v>
      </c>
      <c r="P126" s="102">
        <f>N126-K126</f>
        <v>-155.81395348837214</v>
      </c>
      <c r="Q126" s="103">
        <f>N126/K126</f>
        <v>0.85835095137420714</v>
      </c>
      <c r="R126" s="273"/>
      <c r="S126" s="1">
        <v>0.74236111111111114</v>
      </c>
      <c r="T126" s="2">
        <v>0.80208333333333337</v>
      </c>
      <c r="U126" s="104">
        <v>6.9999999999999751</v>
      </c>
      <c r="V126" s="105">
        <v>86.000000000000014</v>
      </c>
      <c r="W126" s="106"/>
      <c r="X126" s="107"/>
      <c r="Y126" s="265"/>
      <c r="Z126" s="266"/>
      <c r="AA126" s="111">
        <f>M126-J126</f>
        <v>-467.44186046511641</v>
      </c>
      <c r="AB126" s="103">
        <f>M126/J126</f>
        <v>0.85835095137420714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4707</v>
      </c>
      <c r="G127" s="95">
        <f>E127*F127</f>
        <v>84208.23</v>
      </c>
      <c r="H127" s="96"/>
      <c r="I127" s="97">
        <v>4</v>
      </c>
      <c r="J127" s="98">
        <v>3300</v>
      </c>
      <c r="K127" s="99">
        <f>J127/I127</f>
        <v>825</v>
      </c>
      <c r="L127" s="100">
        <v>4</v>
      </c>
      <c r="M127" s="98">
        <f>F127/V127*60</f>
        <v>2927.1376749006704</v>
      </c>
      <c r="N127" s="99">
        <f>M127/L127</f>
        <v>731.7844187251676</v>
      </c>
      <c r="O127" s="101">
        <f>L127-I127</f>
        <v>0</v>
      </c>
      <c r="P127" s="102">
        <f>N127-K127</f>
        <v>-93.215581274832402</v>
      </c>
      <c r="Q127" s="103">
        <f>N127/K127</f>
        <v>0.8870114166365668</v>
      </c>
      <c r="R127" s="273"/>
      <c r="S127" s="1">
        <v>0.80902777777777768</v>
      </c>
      <c r="T127" s="2">
        <v>0.87603009259259257</v>
      </c>
      <c r="U127" s="104">
        <v>9.9999999999998046</v>
      </c>
      <c r="V127" s="105">
        <v>96.483333333333434</v>
      </c>
      <c r="W127" s="106"/>
      <c r="X127" s="107"/>
      <c r="Y127" s="265"/>
      <c r="Z127" s="266"/>
      <c r="AA127" s="111">
        <f>M127-J127</f>
        <v>-372.86232509932961</v>
      </c>
      <c r="AB127" s="103">
        <f>M127/J127</f>
        <v>0.8870114166365668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25">AVERAGE(I124:I139)</f>
        <v>3.75</v>
      </c>
      <c r="J140" s="138">
        <f t="shared" si="25"/>
        <v>3150</v>
      </c>
      <c r="K140" s="139">
        <f>J140/I140</f>
        <v>840</v>
      </c>
      <c r="L140" s="137">
        <f>AVERAGE(L124:L139)</f>
        <v>3.75</v>
      </c>
      <c r="M140" s="138">
        <f>AVERAGE(M124:M139)</f>
        <v>2748.5321969648348</v>
      </c>
      <c r="N140" s="139">
        <f>M140/L140</f>
        <v>732.94191919062257</v>
      </c>
      <c r="O140" s="140">
        <f>L140-I140</f>
        <v>0</v>
      </c>
      <c r="P140" s="141">
        <f>N140-K140</f>
        <v>-107.05808080937743</v>
      </c>
      <c r="Q140" s="142">
        <f>N140/K140</f>
        <v>0.87254990379836017</v>
      </c>
      <c r="R140" s="274"/>
      <c r="S140" s="143">
        <f>S124</f>
        <v>0.70833333333333337</v>
      </c>
      <c r="T140" s="144">
        <f>INDEX(T124:T139,COUNTA(T124:T139))</f>
        <v>0.87603009259259257</v>
      </c>
      <c r="U140" s="145"/>
      <c r="V140" s="156"/>
      <c r="W140" s="89"/>
      <c r="X140" s="91"/>
      <c r="Y140" s="261"/>
      <c r="Z140" s="262"/>
      <c r="AA140" s="157">
        <f>M140-J140</f>
        <v>-401.46780303516516</v>
      </c>
      <c r="AB140" s="142">
        <f>M140/J140</f>
        <v>0.87254990379836028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1479</v>
      </c>
      <c r="G141" s="159">
        <f>E141*F141</f>
        <v>32952.120000000003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2901.5803814714013</v>
      </c>
      <c r="N141" s="163">
        <f>M141/L141</f>
        <v>580.31607629428026</v>
      </c>
      <c r="O141" s="165">
        <f>L141-I141</f>
        <v>0</v>
      </c>
      <c r="P141" s="166">
        <f>N141-K141</f>
        <v>-79.683923705719735</v>
      </c>
      <c r="Q141" s="152">
        <f>N141/K141</f>
        <v>0.87926678226406096</v>
      </c>
      <c r="R141" s="272">
        <f>Q157</f>
        <v>0.88087438224266956</v>
      </c>
      <c r="S141" s="167">
        <v>0.70862268518518523</v>
      </c>
      <c r="T141" s="168">
        <v>0.72986111111111107</v>
      </c>
      <c r="U141" s="169"/>
      <c r="V141" s="170">
        <v>30.583333333333211</v>
      </c>
      <c r="W141" s="173"/>
      <c r="X141" s="151"/>
      <c r="Y141" s="275"/>
      <c r="Z141" s="276"/>
      <c r="AA141" s="109">
        <f>M141-J141</f>
        <v>-398.41961852859868</v>
      </c>
      <c r="AB141" s="152">
        <f>M141/J141</f>
        <v>0.87926678226406096</v>
      </c>
      <c r="AC141" s="277">
        <f>AB157</f>
        <v>0.88087438224266945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1065</v>
      </c>
      <c r="G142" s="95">
        <f>E142*F142</f>
        <v>19361.7</v>
      </c>
      <c r="H142" s="96"/>
      <c r="I142" s="97">
        <v>4</v>
      </c>
      <c r="J142" s="98">
        <v>3300</v>
      </c>
      <c r="K142" s="99">
        <f>J142/I142</f>
        <v>825</v>
      </c>
      <c r="L142" s="100">
        <v>4</v>
      </c>
      <c r="M142" s="98">
        <f>F142/V142*60</f>
        <v>2893.5849056603788</v>
      </c>
      <c r="N142" s="99">
        <f>M142/L142</f>
        <v>723.3962264150947</v>
      </c>
      <c r="O142" s="101">
        <f>L142-I142</f>
        <v>0</v>
      </c>
      <c r="P142" s="102">
        <f>N142-K142</f>
        <v>-101.6037735849053</v>
      </c>
      <c r="Q142" s="103">
        <f>N142/K142</f>
        <v>0.87684391080617541</v>
      </c>
      <c r="R142" s="273"/>
      <c r="S142" s="1">
        <v>0.73333333333333339</v>
      </c>
      <c r="T142" s="2">
        <v>0.74866898148148153</v>
      </c>
      <c r="U142" s="104">
        <v>5.0000000000001421</v>
      </c>
      <c r="V142" s="105">
        <v>22.083333333333321</v>
      </c>
      <c r="W142" s="106"/>
      <c r="X142" s="107"/>
      <c r="Y142" s="265"/>
      <c r="Z142" s="266"/>
      <c r="AA142" s="111">
        <f>M142-J142</f>
        <v>-406.41509433962119</v>
      </c>
      <c r="AB142" s="103">
        <f>M142/J142</f>
        <v>0.87684391080617541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7074</v>
      </c>
      <c r="G143" s="95">
        <f>E143*F143</f>
        <v>117852.84</v>
      </c>
      <c r="H143" s="96"/>
      <c r="I143" s="97">
        <v>4</v>
      </c>
      <c r="J143" s="98">
        <v>3300</v>
      </c>
      <c r="K143" s="99">
        <f>J143/I143</f>
        <v>825</v>
      </c>
      <c r="L143" s="100">
        <v>4</v>
      </c>
      <c r="M143" s="98">
        <f>F143/V143*60</f>
        <v>2925.4910970706483</v>
      </c>
      <c r="N143" s="99">
        <f>M143/L143</f>
        <v>731.37277426766207</v>
      </c>
      <c r="O143" s="101">
        <f>L143-I143</f>
        <v>0</v>
      </c>
      <c r="P143" s="102">
        <f>N143-K143</f>
        <v>-93.627225732337934</v>
      </c>
      <c r="Q143" s="103">
        <f>N143/K143</f>
        <v>0.8865124536577722</v>
      </c>
      <c r="R143" s="273"/>
      <c r="S143" s="1">
        <v>0.75347222222222221</v>
      </c>
      <c r="T143" s="2">
        <v>0.85422453703703705</v>
      </c>
      <c r="U143" s="104">
        <v>6.9166666666665755</v>
      </c>
      <c r="V143" s="105">
        <v>145.08333333333337</v>
      </c>
      <c r="W143" s="106"/>
      <c r="X143" s="107"/>
      <c r="Y143" s="265"/>
      <c r="Z143" s="266"/>
      <c r="AA143" s="111">
        <f>M143-J143</f>
        <v>-374.50890292935173</v>
      </c>
      <c r="AB143" s="103">
        <f>M143/J143</f>
        <v>0.8865124536577722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26">AVERAGE(I141:I156)</f>
        <v>4.333333333333333</v>
      </c>
      <c r="J157" s="138">
        <f t="shared" si="26"/>
        <v>3300</v>
      </c>
      <c r="K157" s="139">
        <f>J157/I157</f>
        <v>761.53846153846155</v>
      </c>
      <c r="L157" s="137">
        <f>AVERAGE(L141:L156)</f>
        <v>4.333333333333333</v>
      </c>
      <c r="M157" s="138">
        <f>AVERAGE(M141:M156)</f>
        <v>2906.8854614008092</v>
      </c>
      <c r="N157" s="139">
        <f>M157/L157</f>
        <v>670.81972186172527</v>
      </c>
      <c r="O157" s="140">
        <f>L157-I157</f>
        <v>0</v>
      </c>
      <c r="P157" s="141">
        <f>N157-K157</f>
        <v>-90.718739676736277</v>
      </c>
      <c r="Q157" s="142">
        <f>N157/K157</f>
        <v>0.88087438224266956</v>
      </c>
      <c r="R157" s="274"/>
      <c r="S157" s="143">
        <f>S141</f>
        <v>0.70862268518518523</v>
      </c>
      <c r="T157" s="144">
        <f>INDEX(T141:T156,COUNTA(T141:T156))</f>
        <v>0.85422453703703705</v>
      </c>
      <c r="U157" s="145"/>
      <c r="V157" s="156"/>
      <c r="W157" s="89"/>
      <c r="X157" s="91"/>
      <c r="Y157" s="261"/>
      <c r="Z157" s="262"/>
      <c r="AA157" s="157">
        <f>M157-J157</f>
        <v>-393.11453859919084</v>
      </c>
      <c r="AB157" s="142">
        <f>M157/J157</f>
        <v>0.88087438224266945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1943</v>
      </c>
      <c r="G158" s="159">
        <f>E158*F158</f>
        <v>35323.74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2659.6197718631161</v>
      </c>
      <c r="N158" s="163">
        <f>M158/L158</f>
        <v>664.90494296577901</v>
      </c>
      <c r="O158" s="165">
        <f>L158-I158</f>
        <v>0</v>
      </c>
      <c r="P158" s="166">
        <f>N158-K158</f>
        <v>-85.095057034220986</v>
      </c>
      <c r="Q158" s="152">
        <f>N158/K158</f>
        <v>0.88653992395437198</v>
      </c>
      <c r="R158" s="272">
        <f>Q174</f>
        <v>0.87763059404254762</v>
      </c>
      <c r="S158" s="167">
        <v>0.70844907407407409</v>
      </c>
      <c r="T158" s="168">
        <v>0.73888888888888893</v>
      </c>
      <c r="U158" s="169"/>
      <c r="V158" s="170">
        <v>43.833333333333364</v>
      </c>
      <c r="W158" s="173"/>
      <c r="X158" s="151"/>
      <c r="Y158" s="275"/>
      <c r="Z158" s="276"/>
      <c r="AA158" s="109">
        <f>M158-J158</f>
        <v>-340.38022813688394</v>
      </c>
      <c r="AB158" s="152">
        <f>M158/J158</f>
        <v>0.88653992395437198</v>
      </c>
      <c r="AC158" s="277">
        <f>AB174</f>
        <v>0.87763059404254773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1944</v>
      </c>
      <c r="G159" s="95">
        <f>E159*F159</f>
        <v>27274.32</v>
      </c>
      <c r="H159" s="96">
        <v>2</v>
      </c>
      <c r="I159" s="97">
        <v>3</v>
      </c>
      <c r="J159" s="98">
        <v>3000</v>
      </c>
      <c r="K159" s="99">
        <f>J159/I159</f>
        <v>1000</v>
      </c>
      <c r="L159" s="100">
        <v>3</v>
      </c>
      <c r="M159" s="98">
        <f>F159/V159*60</f>
        <v>2657.9567033801727</v>
      </c>
      <c r="N159" s="99">
        <f>M159/L159</f>
        <v>885.98556779339094</v>
      </c>
      <c r="O159" s="101">
        <f>L159-I159</f>
        <v>0</v>
      </c>
      <c r="P159" s="102">
        <f>N159-K159</f>
        <v>-114.01443220660906</v>
      </c>
      <c r="Q159" s="103">
        <f>N159/K159</f>
        <v>0.88598556779339099</v>
      </c>
      <c r="R159" s="273"/>
      <c r="S159" s="1">
        <v>0.74938657407407405</v>
      </c>
      <c r="T159" s="2">
        <v>0.77986111111111112</v>
      </c>
      <c r="U159" s="104">
        <v>15.116666666666578</v>
      </c>
      <c r="V159" s="105">
        <v>43.883333333333368</v>
      </c>
      <c r="W159" s="106"/>
      <c r="X159" s="107"/>
      <c r="Y159" s="265"/>
      <c r="Z159" s="266"/>
      <c r="AA159" s="111">
        <f>M159-J159</f>
        <v>-342.04329661982729</v>
      </c>
      <c r="AB159" s="103">
        <f>M159/J159</f>
        <v>0.88598556779339088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4814</v>
      </c>
      <c r="G160" s="95">
        <f>E160*F160</f>
        <v>68743.92</v>
      </c>
      <c r="H160" s="96">
        <v>2</v>
      </c>
      <c r="I160" s="97">
        <v>3</v>
      </c>
      <c r="J160" s="98">
        <v>3600</v>
      </c>
      <c r="K160" s="99">
        <f>J160/I160</f>
        <v>1200</v>
      </c>
      <c r="L160" s="100">
        <v>3</v>
      </c>
      <c r="M160" s="98">
        <f>F160/V160*60</f>
        <v>3083.152463974382</v>
      </c>
      <c r="N160" s="99">
        <f>M160/L160</f>
        <v>1027.7174879914608</v>
      </c>
      <c r="O160" s="101">
        <f>L160-I160</f>
        <v>0</v>
      </c>
      <c r="P160" s="102">
        <f>N160-K160</f>
        <v>-172.28251200853924</v>
      </c>
      <c r="Q160" s="103">
        <f>N160/K160</f>
        <v>0.85643123999288395</v>
      </c>
      <c r="R160" s="273"/>
      <c r="S160" s="1">
        <v>0.79188657407407403</v>
      </c>
      <c r="T160" s="2">
        <v>0.8569444444444444</v>
      </c>
      <c r="U160" s="104">
        <v>17.316666666666602</v>
      </c>
      <c r="V160" s="105">
        <v>93.683333333333323</v>
      </c>
      <c r="W160" s="106">
        <v>0.8569444444444444</v>
      </c>
      <c r="X160" s="107">
        <v>0.91192129629629626</v>
      </c>
      <c r="Y160" s="265"/>
      <c r="Z160" s="266"/>
      <c r="AA160" s="111">
        <f>M160-J160</f>
        <v>-516.84753602561796</v>
      </c>
      <c r="AB160" s="103">
        <f>M160/J160</f>
        <v>0.85643123999288395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5086</v>
      </c>
      <c r="G161" s="95">
        <f>E161*F161</f>
        <v>71356.58</v>
      </c>
      <c r="H161" s="96"/>
      <c r="I161" s="97">
        <v>3</v>
      </c>
      <c r="J161" s="98">
        <v>3000</v>
      </c>
      <c r="K161" s="99">
        <f>J161/I161</f>
        <v>1000</v>
      </c>
      <c r="L161" s="100">
        <v>3</v>
      </c>
      <c r="M161" s="98">
        <f>F161/V161*60</f>
        <v>2657.4165457184304</v>
      </c>
      <c r="N161" s="99">
        <f>M161/L161</f>
        <v>885.80551523947679</v>
      </c>
      <c r="O161" s="101">
        <f>L161-I161</f>
        <v>0</v>
      </c>
      <c r="P161" s="102">
        <f>N161-K161</f>
        <v>-114.19448476052321</v>
      </c>
      <c r="Q161" s="103">
        <f>N161/K161</f>
        <v>0.88580551523947682</v>
      </c>
      <c r="R161" s="273"/>
      <c r="S161" s="1">
        <v>0.91192129629629626</v>
      </c>
      <c r="T161" s="2">
        <v>0.9916666666666667</v>
      </c>
      <c r="U161" s="104">
        <v>79.166666666666686</v>
      </c>
      <c r="V161" s="105">
        <v>114.83333333333343</v>
      </c>
      <c r="W161" s="106"/>
      <c r="X161" s="107"/>
      <c r="Y161" s="265"/>
      <c r="Z161" s="266"/>
      <c r="AA161" s="111">
        <f>M161-J161</f>
        <v>-342.58345428156963</v>
      </c>
      <c r="AB161" s="103">
        <f>M161/J161</f>
        <v>0.88580551523947682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27">AVERAGE(I158:I173)</f>
        <v>3.25</v>
      </c>
      <c r="J174" s="138">
        <f t="shared" si="27"/>
        <v>3150</v>
      </c>
      <c r="K174" s="139">
        <f t="shared" ref="K174:K180" si="28">J174/I174</f>
        <v>969.23076923076928</v>
      </c>
      <c r="L174" s="137">
        <f>AVERAGE(L158:L173)</f>
        <v>3.25</v>
      </c>
      <c r="M174" s="138">
        <f>AVERAGE(M158:M173)</f>
        <v>2764.5363712340254</v>
      </c>
      <c r="N174" s="139">
        <f t="shared" ref="N174:N180" si="29">M174/L174</f>
        <v>850.62657576431548</v>
      </c>
      <c r="O174" s="140">
        <f t="shared" ref="O174:O180" si="30">L174-I174</f>
        <v>0</v>
      </c>
      <c r="P174" s="141">
        <f t="shared" ref="P174:P180" si="31">N174-K174</f>
        <v>-118.60419346645381</v>
      </c>
      <c r="Q174" s="142">
        <f t="shared" ref="Q174:Q180" si="32">N174/K174</f>
        <v>0.87763059404254762</v>
      </c>
      <c r="R174" s="274"/>
      <c r="S174" s="143">
        <f>S158</f>
        <v>0.70844907407407409</v>
      </c>
      <c r="T174" s="144">
        <f>INDEX(T158:T173,COUNTA(T158:T173))</f>
        <v>0.9916666666666667</v>
      </c>
      <c r="U174" s="145"/>
      <c r="V174" s="156"/>
      <c r="W174" s="89"/>
      <c r="X174" s="91"/>
      <c r="Y174" s="261"/>
      <c r="Z174" s="262"/>
      <c r="AA174" s="157">
        <f t="shared" ref="AA174:AA180" si="33">M174-J174</f>
        <v>-385.46362876597459</v>
      </c>
      <c r="AB174" s="142">
        <f t="shared" ref="AB174:AB180" si="34">M174/J174</f>
        <v>0.87763059404254773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1842</v>
      </c>
      <c r="G175" s="159">
        <f t="shared" ref="G175:G180" si="35">E175*F175</f>
        <v>33487.56</v>
      </c>
      <c r="H175" s="160">
        <v>2</v>
      </c>
      <c r="I175" s="161">
        <v>3</v>
      </c>
      <c r="J175" s="162">
        <v>3600</v>
      </c>
      <c r="K175" s="163">
        <f t="shared" si="28"/>
        <v>1200</v>
      </c>
      <c r="L175" s="164">
        <v>3</v>
      </c>
      <c r="M175" s="162">
        <f t="shared" ref="M175:M180" si="36">F175/V175*60</f>
        <v>3079.981421272651</v>
      </c>
      <c r="N175" s="163">
        <f t="shared" si="29"/>
        <v>1026.6604737575503</v>
      </c>
      <c r="O175" s="165">
        <f t="shared" si="30"/>
        <v>0</v>
      </c>
      <c r="P175" s="166">
        <f t="shared" si="31"/>
        <v>-173.33952624244967</v>
      </c>
      <c r="Q175" s="152">
        <f t="shared" si="32"/>
        <v>0.85555039479795858</v>
      </c>
      <c r="R175" s="272">
        <f>Q191</f>
        <v>0.86143237022329988</v>
      </c>
      <c r="S175" s="167">
        <v>0.70841435185185186</v>
      </c>
      <c r="T175" s="168">
        <v>0.73333333333333328</v>
      </c>
      <c r="U175" s="169"/>
      <c r="V175" s="170">
        <v>35.88333333333324</v>
      </c>
      <c r="W175" s="168"/>
      <c r="X175" s="171"/>
      <c r="Y175" s="275"/>
      <c r="Z175" s="276"/>
      <c r="AA175" s="174">
        <f t="shared" si="33"/>
        <v>-520.018578727349</v>
      </c>
      <c r="AB175" s="152">
        <f t="shared" si="34"/>
        <v>0.85555039479795858</v>
      </c>
      <c r="AC175" s="277">
        <f>AB191</f>
        <v>0.86143237022329999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1657</v>
      </c>
      <c r="G176" s="95">
        <f t="shared" si="35"/>
        <v>30124.26</v>
      </c>
      <c r="H176" s="96"/>
      <c r="I176" s="97">
        <v>3</v>
      </c>
      <c r="J176" s="98">
        <v>3600</v>
      </c>
      <c r="K176" s="99">
        <f t="shared" si="28"/>
        <v>1200</v>
      </c>
      <c r="L176" s="100">
        <v>3</v>
      </c>
      <c r="M176" s="98">
        <f t="shared" si="36"/>
        <v>3074.8453608247428</v>
      </c>
      <c r="N176" s="99">
        <f t="shared" si="29"/>
        <v>1024.9484536082475</v>
      </c>
      <c r="O176" s="101">
        <f t="shared" si="30"/>
        <v>0</v>
      </c>
      <c r="P176" s="102">
        <f t="shared" si="31"/>
        <v>-175.05154639175248</v>
      </c>
      <c r="Q176" s="103">
        <f t="shared" si="32"/>
        <v>0.85412371134020626</v>
      </c>
      <c r="R176" s="273"/>
      <c r="S176" s="1">
        <v>0.74583333333333335</v>
      </c>
      <c r="T176" s="2">
        <v>0.76828703703703705</v>
      </c>
      <c r="U176" s="104">
        <v>18.000000000000096</v>
      </c>
      <c r="V176" s="105">
        <v>32.333333333333329</v>
      </c>
      <c r="W176" s="106"/>
      <c r="X176" s="113"/>
      <c r="Y176" s="265"/>
      <c r="Z176" s="266"/>
      <c r="AA176" s="175">
        <f t="shared" si="33"/>
        <v>-525.15463917525722</v>
      </c>
      <c r="AB176" s="103">
        <f t="shared" si="34"/>
        <v>0.85412371134020637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2323</v>
      </c>
      <c r="G177" s="95">
        <f t="shared" si="35"/>
        <v>57656.86</v>
      </c>
      <c r="H177" s="96"/>
      <c r="I177" s="97">
        <v>4</v>
      </c>
      <c r="J177" s="98">
        <v>3300</v>
      </c>
      <c r="K177" s="99">
        <f t="shared" si="28"/>
        <v>825</v>
      </c>
      <c r="L177" s="100">
        <v>4</v>
      </c>
      <c r="M177" s="98">
        <f t="shared" si="36"/>
        <v>2874.8023375730513</v>
      </c>
      <c r="N177" s="99">
        <f t="shared" si="29"/>
        <v>718.70058439326283</v>
      </c>
      <c r="O177" s="101">
        <f t="shared" si="30"/>
        <v>0</v>
      </c>
      <c r="P177" s="102">
        <f t="shared" si="31"/>
        <v>-106.29941560673717</v>
      </c>
      <c r="Q177" s="103">
        <f t="shared" si="32"/>
        <v>0.87115222350698529</v>
      </c>
      <c r="R177" s="273"/>
      <c r="S177" s="1">
        <v>0.78055555555555556</v>
      </c>
      <c r="T177" s="2">
        <v>0.81422453703703701</v>
      </c>
      <c r="U177" s="104">
        <v>17.666666666666657</v>
      </c>
      <c r="V177" s="105">
        <v>48.483333333333292</v>
      </c>
      <c r="W177" s="106"/>
      <c r="X177" s="113"/>
      <c r="Y177" s="265"/>
      <c r="Z177" s="266"/>
      <c r="AA177" s="175">
        <f t="shared" si="33"/>
        <v>-425.19766242694868</v>
      </c>
      <c r="AB177" s="103">
        <f t="shared" si="34"/>
        <v>0.87115222350698529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1885</v>
      </c>
      <c r="G178" s="95">
        <f t="shared" si="35"/>
        <v>47181.55</v>
      </c>
      <c r="H178" s="96"/>
      <c r="I178" s="97">
        <v>4</v>
      </c>
      <c r="J178" s="98">
        <v>3300</v>
      </c>
      <c r="K178" s="99">
        <f t="shared" si="28"/>
        <v>825</v>
      </c>
      <c r="L178" s="100">
        <v>4</v>
      </c>
      <c r="M178" s="98">
        <f t="shared" si="36"/>
        <v>2898.7612131567612</v>
      </c>
      <c r="N178" s="99">
        <f t="shared" si="29"/>
        <v>724.6903032891903</v>
      </c>
      <c r="O178" s="101">
        <f t="shared" si="30"/>
        <v>0</v>
      </c>
      <c r="P178" s="102">
        <f t="shared" si="31"/>
        <v>-100.3096967108097</v>
      </c>
      <c r="Q178" s="103">
        <f t="shared" si="32"/>
        <v>0.87841248883538214</v>
      </c>
      <c r="R178" s="273"/>
      <c r="S178" s="1">
        <v>0.82430555555555551</v>
      </c>
      <c r="T178" s="2">
        <v>0.85140046296296301</v>
      </c>
      <c r="U178" s="104">
        <v>14.516666666666644</v>
      </c>
      <c r="V178" s="105">
        <v>39.016666666666794</v>
      </c>
      <c r="W178" s="106">
        <v>0.85140046296296301</v>
      </c>
      <c r="X178" s="107">
        <v>0.90842592592592597</v>
      </c>
      <c r="Y178" s="265"/>
      <c r="Z178" s="266"/>
      <c r="AA178" s="175">
        <f t="shared" si="33"/>
        <v>-401.23878684323881</v>
      </c>
      <c r="AB178" s="103">
        <f t="shared" si="34"/>
        <v>0.87841248883538214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1379</v>
      </c>
      <c r="G179" s="95">
        <f t="shared" si="35"/>
        <v>25070.22</v>
      </c>
      <c r="H179" s="113"/>
      <c r="I179" s="97">
        <v>3</v>
      </c>
      <c r="J179" s="98">
        <v>3600</v>
      </c>
      <c r="K179" s="99">
        <f t="shared" si="28"/>
        <v>1200</v>
      </c>
      <c r="L179" s="114">
        <v>3</v>
      </c>
      <c r="M179" s="98">
        <f t="shared" si="36"/>
        <v>3079.6526054590586</v>
      </c>
      <c r="N179" s="99">
        <f t="shared" si="29"/>
        <v>1026.5508684863528</v>
      </c>
      <c r="O179" s="101">
        <f t="shared" si="30"/>
        <v>0</v>
      </c>
      <c r="P179" s="102">
        <f t="shared" si="31"/>
        <v>-173.44913151364722</v>
      </c>
      <c r="Q179" s="103">
        <f t="shared" si="32"/>
        <v>0.85545905707196068</v>
      </c>
      <c r="R179" s="273"/>
      <c r="S179" s="1">
        <v>0.90842592592592597</v>
      </c>
      <c r="T179" s="2">
        <v>0.92708333333333337</v>
      </c>
      <c r="U179" s="104">
        <v>82.11666666666666</v>
      </c>
      <c r="V179" s="105">
        <v>26.866666666666656</v>
      </c>
      <c r="W179" s="106"/>
      <c r="X179" s="107"/>
      <c r="Y179" s="265"/>
      <c r="Z179" s="266"/>
      <c r="AA179" s="175">
        <f t="shared" si="33"/>
        <v>-520.34739454094142</v>
      </c>
      <c r="AB179" s="103">
        <f t="shared" si="34"/>
        <v>0.85545905707196068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3951</v>
      </c>
      <c r="G180" s="115">
        <f t="shared" si="35"/>
        <v>56420.28</v>
      </c>
      <c r="H180" s="116"/>
      <c r="I180" s="97">
        <v>3</v>
      </c>
      <c r="J180" s="98">
        <v>3600</v>
      </c>
      <c r="K180" s="99">
        <f t="shared" si="28"/>
        <v>1200</v>
      </c>
      <c r="L180" s="100">
        <v>3</v>
      </c>
      <c r="M180" s="98">
        <f t="shared" si="36"/>
        <v>3082.0368364030346</v>
      </c>
      <c r="N180" s="99">
        <f t="shared" si="29"/>
        <v>1027.3456121343449</v>
      </c>
      <c r="O180" s="101">
        <f t="shared" si="30"/>
        <v>0</v>
      </c>
      <c r="P180" s="102">
        <f t="shared" si="31"/>
        <v>-172.65438786565505</v>
      </c>
      <c r="Q180" s="103">
        <f t="shared" si="32"/>
        <v>0.85612134344528745</v>
      </c>
      <c r="R180" s="273"/>
      <c r="S180" s="1">
        <v>0.9389467592592593</v>
      </c>
      <c r="T180" s="2">
        <v>0.99236111111111114</v>
      </c>
      <c r="U180" s="104">
        <v>17.083333333333339</v>
      </c>
      <c r="V180" s="105">
        <v>76.916666666666643</v>
      </c>
      <c r="W180" s="106"/>
      <c r="X180" s="4"/>
      <c r="Y180" s="265"/>
      <c r="Z180" s="266"/>
      <c r="AA180" s="175">
        <f t="shared" si="33"/>
        <v>-517.96316359696539</v>
      </c>
      <c r="AB180" s="103">
        <f t="shared" si="34"/>
        <v>0.85612134344528734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37">AVERAGE(I175:I190)</f>
        <v>3.3333333333333335</v>
      </c>
      <c r="J191" s="138">
        <f t="shared" si="37"/>
        <v>3500</v>
      </c>
      <c r="K191" s="139">
        <f>J191/I191</f>
        <v>1050</v>
      </c>
      <c r="L191" s="137">
        <f>AVERAGE(L175:L190)</f>
        <v>3.3333333333333335</v>
      </c>
      <c r="M191" s="138">
        <f>AVERAGE(M175:M190)</f>
        <v>3015.0132957815499</v>
      </c>
      <c r="N191" s="139">
        <f>M191/L191</f>
        <v>904.50398873446488</v>
      </c>
      <c r="O191" s="140">
        <f>L191-I191</f>
        <v>0</v>
      </c>
      <c r="P191" s="141">
        <f>N191-K191</f>
        <v>-145.49601126553512</v>
      </c>
      <c r="Q191" s="142">
        <f>N191/K191</f>
        <v>0.86143237022329988</v>
      </c>
      <c r="R191" s="274"/>
      <c r="S191" s="143">
        <f>S175</f>
        <v>0.70841435185185186</v>
      </c>
      <c r="T191" s="144">
        <f>INDEX(T175:T190,COUNTA(T175:T190))</f>
        <v>0.99236111111111114</v>
      </c>
      <c r="U191" s="145"/>
      <c r="V191" s="156"/>
      <c r="W191" s="135"/>
      <c r="X191" s="139"/>
      <c r="Y191" s="261"/>
      <c r="Z191" s="262"/>
      <c r="AA191" s="177">
        <f>M191-J191</f>
        <v>-484.98670421845009</v>
      </c>
      <c r="AB191" s="142">
        <f>M191/J191</f>
        <v>0.86143237022329999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91">
    <cfRule type="cellIs" dxfId="228" priority="1" operator="greaterThan">
      <formula>0</formula>
    </cfRule>
  </conditionalFormatting>
  <conditionalFormatting sqref="P5:P191 AA5:AA191">
    <cfRule type="cellIs" dxfId="227" priority="4" operator="lessThan">
      <formula>0</formula>
    </cfRule>
  </conditionalFormatting>
  <conditionalFormatting sqref="Q5:Q191 AB5:AB191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AC5:AC23 R5:R191 AC107:AC112">
    <cfRule type="cellIs" dxfId="224" priority="5" operator="lessThan">
      <formula>0.8</formula>
    </cfRule>
  </conditionalFormatting>
  <conditionalFormatting sqref="AC29:AC37">
    <cfRule type="cellIs" dxfId="223" priority="14" operator="lessThan">
      <formula>0.8</formula>
    </cfRule>
  </conditionalFormatting>
  <conditionalFormatting sqref="AC39:AC44">
    <cfRule type="cellIs" dxfId="222" priority="13" operator="lessThan">
      <formula>0.8</formula>
    </cfRule>
  </conditionalFormatting>
  <conditionalFormatting sqref="AC56">
    <cfRule type="cellIs" dxfId="221" priority="12" operator="lessThan">
      <formula>0.8</formula>
    </cfRule>
  </conditionalFormatting>
  <conditionalFormatting sqref="AC73">
    <cfRule type="cellIs" dxfId="220" priority="7" operator="lessThan">
      <formula>0.8</formula>
    </cfRule>
  </conditionalFormatting>
  <conditionalFormatting sqref="AC90:AC95">
    <cfRule type="cellIs" dxfId="219" priority="6" operator="lessThan">
      <formula>0.8</formula>
    </cfRule>
  </conditionalFormatting>
  <conditionalFormatting sqref="AC124">
    <cfRule type="cellIs" dxfId="218" priority="11" operator="lessThan">
      <formula>0.8</formula>
    </cfRule>
  </conditionalFormatting>
  <conditionalFormatting sqref="AC141">
    <cfRule type="cellIs" dxfId="217" priority="10" operator="lessThan">
      <formula>0.8</formula>
    </cfRule>
  </conditionalFormatting>
  <conditionalFormatting sqref="AC158">
    <cfRule type="cellIs" dxfId="216" priority="9" operator="lessThan">
      <formula>0.8</formula>
    </cfRule>
  </conditionalFormatting>
  <conditionalFormatting sqref="AC175:AC180">
    <cfRule type="cellIs" dxfId="215" priority="8" operator="lessThan">
      <formula>0.8</formula>
    </cfRule>
  </conditionalFormatting>
  <dataValidations count="1">
    <dataValidation type="list" allowBlank="1" showInputMessage="1" showErrorMessage="1" sqref="Y5:Z191" xr:uid="{EF717414-472F-45EC-947A-12AFC7A4F5BC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1636-01C5-4A8B-8B8C-D21D99F5188A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Y35" sqref="Y35:Z35"/>
      <selection pane="bottomLeft" activeCell="Y35" sqref="Y35:Z3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81652</v>
      </c>
      <c r="E1" s="77" t="s">
        <v>3</v>
      </c>
      <c r="F1" s="78">
        <f>SUM(G5:G157)</f>
        <v>3826178.4399999995</v>
      </c>
      <c r="G1" s="79" t="s">
        <v>73</v>
      </c>
      <c r="H1" s="80">
        <f>L21+L38+L55+L72+L89+L106+L123+L140+L157</f>
        <v>169.78333333333333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45939</v>
      </c>
      <c r="B2" s="326"/>
      <c r="C2" s="82" t="s">
        <v>34</v>
      </c>
      <c r="D2" s="83">
        <f>AVERAGE(N21,N38,N55,N72,N89,N106,N123,N140,N157)</f>
        <v>151.19731304951813</v>
      </c>
      <c r="E2" s="83" t="s">
        <v>80</v>
      </c>
      <c r="F2" s="84">
        <f>F1/D1</f>
        <v>46.859580169499822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3201</v>
      </c>
      <c r="G5" s="159">
        <f>E5*F5</f>
        <v>63059.7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1073.4606427573358</v>
      </c>
      <c r="N5" s="163">
        <f>M5/L5</f>
        <v>82.573895596718131</v>
      </c>
      <c r="O5" s="179">
        <f>L5-I5</f>
        <v>0</v>
      </c>
      <c r="P5" s="180">
        <f>N5-K5</f>
        <v>-9.7337967109741754</v>
      </c>
      <c r="Q5" s="132">
        <f>N5/K5</f>
        <v>0.89455053563111309</v>
      </c>
      <c r="R5" s="273">
        <f>Q21</f>
        <v>0.88852420976770019</v>
      </c>
      <c r="S5" s="167">
        <v>0.25005787037037036</v>
      </c>
      <c r="T5" s="168">
        <v>0.37430555555555556</v>
      </c>
      <c r="U5" s="169"/>
      <c r="V5" s="170">
        <v>178.91666666666669</v>
      </c>
      <c r="W5" s="87"/>
      <c r="X5" s="88"/>
      <c r="Y5" s="275"/>
      <c r="Z5" s="276"/>
      <c r="AA5" s="109">
        <f>M5-J5</f>
        <v>-126.53935724266421</v>
      </c>
      <c r="AB5" s="110">
        <f>M5/J5</f>
        <v>0.8945505356311132</v>
      </c>
      <c r="AC5" s="292">
        <f>AB21</f>
        <v>0.88852420976770019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1724</v>
      </c>
      <c r="G6" s="95">
        <f>E6*F6</f>
        <v>51668.28</v>
      </c>
      <c r="H6" s="96"/>
      <c r="I6" s="97">
        <v>20</v>
      </c>
      <c r="J6" s="98">
        <v>2600</v>
      </c>
      <c r="K6" s="99">
        <f>J6/I6</f>
        <v>130</v>
      </c>
      <c r="L6" s="100">
        <v>20</v>
      </c>
      <c r="M6" s="98">
        <f>F6/V6*60</f>
        <v>2302.9313543599251</v>
      </c>
      <c r="N6" s="99">
        <f>M6/L6</f>
        <v>115.14656771799625</v>
      </c>
      <c r="O6" s="101">
        <f>L6-I6</f>
        <v>0</v>
      </c>
      <c r="P6" s="102">
        <f>N6-K6</f>
        <v>-14.853432282003752</v>
      </c>
      <c r="Q6" s="103">
        <f>N6/K6</f>
        <v>0.88574282859997111</v>
      </c>
      <c r="R6" s="273"/>
      <c r="S6" s="1">
        <v>0.43200231481481483</v>
      </c>
      <c r="T6" s="2">
        <v>0.46319444444444446</v>
      </c>
      <c r="U6" s="104">
        <v>6.9833333333333591</v>
      </c>
      <c r="V6" s="105">
        <v>44.916666666666679</v>
      </c>
      <c r="W6" s="2"/>
      <c r="X6" s="4"/>
      <c r="Y6" s="265"/>
      <c r="Z6" s="266"/>
      <c r="AA6" s="111">
        <f>M6-J6</f>
        <v>-297.06864564007492</v>
      </c>
      <c r="AB6" s="112">
        <f>M6/J6</f>
        <v>0.88574282859997122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0">AVERAGE(I5:I20)</f>
        <v>16.5</v>
      </c>
      <c r="J21" s="138">
        <f t="shared" si="0"/>
        <v>1900</v>
      </c>
      <c r="K21" s="139">
        <f t="shared" ref="K21:K27" si="1">J21/I21</f>
        <v>115.15151515151516</v>
      </c>
      <c r="L21" s="137">
        <f>AVERAGE(L5:L20)</f>
        <v>16.5</v>
      </c>
      <c r="M21" s="138">
        <f>AVERAGE(M5:M20)</f>
        <v>1688.1959985586304</v>
      </c>
      <c r="N21" s="139">
        <f t="shared" ref="N21:N27" si="2">M21/L21</f>
        <v>102.31490900355335</v>
      </c>
      <c r="O21" s="140">
        <f t="shared" ref="O21:O27" si="3">L21-I21</f>
        <v>0</v>
      </c>
      <c r="P21" s="141">
        <f t="shared" ref="P21:P27" si="4">N21-K21</f>
        <v>-12.836606147961803</v>
      </c>
      <c r="Q21" s="142">
        <f t="shared" ref="Q21:Q27" si="5">N21/K21</f>
        <v>0.88852420976770019</v>
      </c>
      <c r="R21" s="274"/>
      <c r="S21" s="143">
        <f>S5</f>
        <v>0.25005787037037036</v>
      </c>
      <c r="T21" s="144">
        <f>INDEX(T5:T20,COUNTA(T5:T20))</f>
        <v>0.46319444444444446</v>
      </c>
      <c r="U21" s="145"/>
      <c r="V21" s="145"/>
      <c r="W21" s="146"/>
      <c r="X21" s="147"/>
      <c r="Y21" s="261"/>
      <c r="Z21" s="262"/>
      <c r="AA21" s="148">
        <f t="shared" ref="AA21:AA27" si="6">M21-J21</f>
        <v>-211.80400144136956</v>
      </c>
      <c r="AB21" s="149">
        <f t="shared" ref="AB21:AB27" si="7">M21/J21</f>
        <v>0.88852420976770019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3570</v>
      </c>
      <c r="G22" s="159">
        <f t="shared" ref="G22:G27" si="8">E22*F22</f>
        <v>202668.90000000002</v>
      </c>
      <c r="H22" s="160"/>
      <c r="I22" s="161">
        <v>26</v>
      </c>
      <c r="J22" s="162">
        <v>2000</v>
      </c>
      <c r="K22" s="163">
        <f t="shared" si="1"/>
        <v>76.92307692307692</v>
      </c>
      <c r="L22" s="164">
        <v>26</v>
      </c>
      <c r="M22" s="162">
        <f t="shared" ref="M22:M27" si="9">F22/V22*60</f>
        <v>1771.4679531357685</v>
      </c>
      <c r="N22" s="163">
        <f t="shared" si="2"/>
        <v>68.133382812914178</v>
      </c>
      <c r="O22" s="165">
        <f t="shared" si="3"/>
        <v>0</v>
      </c>
      <c r="P22" s="166">
        <f t="shared" si="4"/>
        <v>-8.7896941101627419</v>
      </c>
      <c r="Q22" s="152">
        <f t="shared" si="5"/>
        <v>0.88573397656788433</v>
      </c>
      <c r="R22" s="272">
        <f>Q38</f>
        <v>0.88188503776973448</v>
      </c>
      <c r="S22" s="167">
        <v>0.25005787037037036</v>
      </c>
      <c r="T22" s="168">
        <v>0.33402777777777776</v>
      </c>
      <c r="U22" s="169"/>
      <c r="V22" s="170">
        <v>120.91666666666666</v>
      </c>
      <c r="W22" s="181"/>
      <c r="X22" s="163"/>
      <c r="Y22" s="275"/>
      <c r="Z22" s="276"/>
      <c r="AA22" s="109">
        <f t="shared" si="6"/>
        <v>-228.53204686423146</v>
      </c>
      <c r="AB22" s="152">
        <f t="shared" si="7"/>
        <v>0.88573397656788422</v>
      </c>
      <c r="AC22" s="352">
        <f>AB38</f>
        <v>0.88188503776973448</v>
      </c>
    </row>
    <row r="23" spans="1:29" ht="15.75" customHeight="1">
      <c r="A23" s="268"/>
      <c r="B23" s="92" t="s">
        <v>161</v>
      </c>
      <c r="C23" s="286" t="s">
        <v>198</v>
      </c>
      <c r="D23" s="286"/>
      <c r="E23" s="93">
        <v>57.3</v>
      </c>
      <c r="F23" s="94">
        <v>625</v>
      </c>
      <c r="G23" s="95">
        <f t="shared" si="8"/>
        <v>35812.5</v>
      </c>
      <c r="H23" s="96"/>
      <c r="I23" s="97">
        <v>26</v>
      </c>
      <c r="J23" s="98">
        <v>2000</v>
      </c>
      <c r="K23" s="99">
        <f t="shared" si="1"/>
        <v>76.92307692307692</v>
      </c>
      <c r="L23" s="100">
        <v>26</v>
      </c>
      <c r="M23" s="98">
        <f t="shared" si="9"/>
        <v>1753.7022603273545</v>
      </c>
      <c r="N23" s="99">
        <f t="shared" si="2"/>
        <v>67.450086935667485</v>
      </c>
      <c r="O23" s="101">
        <f t="shared" si="3"/>
        <v>0</v>
      </c>
      <c r="P23" s="102">
        <f t="shared" si="4"/>
        <v>-9.4729899874094343</v>
      </c>
      <c r="Q23" s="103">
        <f t="shared" si="5"/>
        <v>0.87685113016367733</v>
      </c>
      <c r="R23" s="273"/>
      <c r="S23" s="1">
        <v>0.33888888888888885</v>
      </c>
      <c r="T23" s="2">
        <v>0.35373842592592591</v>
      </c>
      <c r="U23" s="104">
        <v>6.9999999999999751</v>
      </c>
      <c r="V23" s="105">
        <v>21.383333333333372</v>
      </c>
      <c r="W23" s="106"/>
      <c r="X23" s="107"/>
      <c r="Y23" s="265"/>
      <c r="Z23" s="266"/>
      <c r="AA23" s="111">
        <f t="shared" si="6"/>
        <v>-246.29773967264555</v>
      </c>
      <c r="AB23" s="103">
        <f t="shared" si="7"/>
        <v>0.87685113016367722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1156</v>
      </c>
      <c r="G24" s="95">
        <f t="shared" si="8"/>
        <v>59950.159999999996</v>
      </c>
      <c r="H24" s="96"/>
      <c r="I24" s="97">
        <v>26</v>
      </c>
      <c r="J24" s="98">
        <v>2000</v>
      </c>
      <c r="K24" s="99">
        <f t="shared" si="1"/>
        <v>76.92307692307692</v>
      </c>
      <c r="L24" s="100">
        <v>26</v>
      </c>
      <c r="M24" s="98">
        <f t="shared" si="9"/>
        <v>1751.5151515151499</v>
      </c>
      <c r="N24" s="99">
        <f t="shared" si="2"/>
        <v>67.365967365967308</v>
      </c>
      <c r="O24" s="101">
        <f t="shared" si="3"/>
        <v>0</v>
      </c>
      <c r="P24" s="102">
        <f t="shared" si="4"/>
        <v>-9.5571095571096123</v>
      </c>
      <c r="Q24" s="103">
        <f t="shared" si="5"/>
        <v>0.87575757575757507</v>
      </c>
      <c r="R24" s="273"/>
      <c r="S24" s="1">
        <v>0.35930555555555554</v>
      </c>
      <c r="T24" s="2">
        <v>0.38680555555555557</v>
      </c>
      <c r="U24" s="104">
        <v>8.0166666666666675</v>
      </c>
      <c r="V24" s="105">
        <v>39.600000000000037</v>
      </c>
      <c r="W24" s="106"/>
      <c r="X24" s="107"/>
      <c r="Y24" s="265"/>
      <c r="Z24" s="266"/>
      <c r="AA24" s="111">
        <f t="shared" si="6"/>
        <v>-248.48484848485009</v>
      </c>
      <c r="AB24" s="103">
        <f t="shared" si="7"/>
        <v>0.87575757575757496</v>
      </c>
      <c r="AC24" s="294"/>
    </row>
    <row r="25" spans="1:29" ht="15.75" customHeight="1">
      <c r="A25" s="268"/>
      <c r="B25" s="92" t="s">
        <v>161</v>
      </c>
      <c r="C25" s="286" t="s">
        <v>199</v>
      </c>
      <c r="D25" s="286"/>
      <c r="E25" s="93">
        <v>57.3</v>
      </c>
      <c r="F25" s="94">
        <v>895</v>
      </c>
      <c r="G25" s="95">
        <f t="shared" si="8"/>
        <v>51283.5</v>
      </c>
      <c r="H25" s="96"/>
      <c r="I25" s="97">
        <v>25</v>
      </c>
      <c r="J25" s="98">
        <v>2000</v>
      </c>
      <c r="K25" s="99">
        <f t="shared" si="1"/>
        <v>80</v>
      </c>
      <c r="L25" s="100">
        <v>25</v>
      </c>
      <c r="M25" s="98">
        <f t="shared" si="9"/>
        <v>1756.815703380593</v>
      </c>
      <c r="N25" s="99">
        <f t="shared" si="2"/>
        <v>70.272628135223727</v>
      </c>
      <c r="O25" s="101">
        <f t="shared" si="3"/>
        <v>0</v>
      </c>
      <c r="P25" s="102">
        <f t="shared" si="4"/>
        <v>-9.7273718647762735</v>
      </c>
      <c r="Q25" s="103">
        <f t="shared" si="5"/>
        <v>0.87840785169029656</v>
      </c>
      <c r="R25" s="273"/>
      <c r="S25" s="1">
        <v>0.39127314814814818</v>
      </c>
      <c r="T25" s="2">
        <v>0.41249999999999998</v>
      </c>
      <c r="U25" s="104">
        <v>6.4333333333333531</v>
      </c>
      <c r="V25" s="105">
        <v>30.566666666666595</v>
      </c>
      <c r="W25" s="106"/>
      <c r="X25" s="107"/>
      <c r="Y25" s="265"/>
      <c r="Z25" s="266"/>
      <c r="AA25" s="111">
        <f t="shared" si="6"/>
        <v>-243.18429661940695</v>
      </c>
      <c r="AB25" s="103">
        <f t="shared" si="7"/>
        <v>0.87840785169029656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2379</v>
      </c>
      <c r="G26" s="95">
        <f t="shared" si="8"/>
        <v>183991.86000000002</v>
      </c>
      <c r="H26" s="113"/>
      <c r="I26" s="97">
        <v>25</v>
      </c>
      <c r="J26" s="98">
        <v>2000</v>
      </c>
      <c r="K26" s="99">
        <f t="shared" si="1"/>
        <v>80</v>
      </c>
      <c r="L26" s="114">
        <v>25</v>
      </c>
      <c r="M26" s="98">
        <f t="shared" si="9"/>
        <v>1769.1386077256773</v>
      </c>
      <c r="N26" s="99">
        <f t="shared" si="2"/>
        <v>70.765544309027092</v>
      </c>
      <c r="O26" s="101">
        <f t="shared" si="3"/>
        <v>0</v>
      </c>
      <c r="P26" s="102">
        <f t="shared" si="4"/>
        <v>-9.2344556909729079</v>
      </c>
      <c r="Q26" s="103">
        <f t="shared" si="5"/>
        <v>0.88456930386283861</v>
      </c>
      <c r="R26" s="273"/>
      <c r="S26" s="1">
        <v>0.41688657407407409</v>
      </c>
      <c r="T26" s="2">
        <v>0.47291666666666665</v>
      </c>
      <c r="U26" s="104">
        <v>6.3166666666667215</v>
      </c>
      <c r="V26" s="105">
        <v>80.683333333333294</v>
      </c>
      <c r="W26" s="106">
        <v>0.47291666666666665</v>
      </c>
      <c r="X26" s="107">
        <v>0.51249999999999984</v>
      </c>
      <c r="Y26" s="265"/>
      <c r="Z26" s="266"/>
      <c r="AA26" s="111">
        <f t="shared" si="6"/>
        <v>-230.86139227432272</v>
      </c>
      <c r="AB26" s="103">
        <f t="shared" si="7"/>
        <v>0.88456930386283861</v>
      </c>
      <c r="AC26" s="294"/>
    </row>
    <row r="27" spans="1:29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3601</v>
      </c>
      <c r="G27" s="115">
        <f t="shared" si="8"/>
        <v>214331.52000000002</v>
      </c>
      <c r="H27" s="116"/>
      <c r="I27" s="97">
        <v>25</v>
      </c>
      <c r="J27" s="98">
        <v>2000</v>
      </c>
      <c r="K27" s="99">
        <f t="shared" si="1"/>
        <v>80</v>
      </c>
      <c r="L27" s="100">
        <v>25</v>
      </c>
      <c r="M27" s="98">
        <f t="shared" si="9"/>
        <v>1779.9807771522701</v>
      </c>
      <c r="N27" s="99">
        <f t="shared" si="2"/>
        <v>71.199231086090805</v>
      </c>
      <c r="O27" s="101">
        <f t="shared" si="3"/>
        <v>0</v>
      </c>
      <c r="P27" s="102">
        <f t="shared" si="4"/>
        <v>-8.8007689139091951</v>
      </c>
      <c r="Q27" s="103">
        <f t="shared" si="5"/>
        <v>0.88999038857613511</v>
      </c>
      <c r="R27" s="273"/>
      <c r="S27" s="1">
        <v>0.51249999999999984</v>
      </c>
      <c r="T27" s="2">
        <v>0.59679398148148144</v>
      </c>
      <c r="U27" s="104">
        <v>56.999999999999801</v>
      </c>
      <c r="V27" s="105">
        <v>121.3833333333335</v>
      </c>
      <c r="W27" s="106"/>
      <c r="X27" s="107"/>
      <c r="Y27" s="265"/>
      <c r="Z27" s="266"/>
      <c r="AA27" s="111">
        <f t="shared" si="6"/>
        <v>-220.01922284772991</v>
      </c>
      <c r="AB27" s="103">
        <f t="shared" si="7"/>
        <v>0.88999038857613499</v>
      </c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0">AVERAGE(I22:I37)</f>
        <v>25.5</v>
      </c>
      <c r="J38" s="138">
        <f t="shared" si="10"/>
        <v>2000</v>
      </c>
      <c r="K38" s="139">
        <f t="shared" ref="K38:K44" si="11">J38/I38</f>
        <v>78.431372549019613</v>
      </c>
      <c r="L38" s="137">
        <f>AVERAGE(L22:L37)</f>
        <v>25.5</v>
      </c>
      <c r="M38" s="138">
        <f>AVERAGE(M22:M37)</f>
        <v>1763.770075539469</v>
      </c>
      <c r="N38" s="139">
        <f t="shared" ref="N38:N44" si="12">M38/L38</f>
        <v>69.167453942724279</v>
      </c>
      <c r="O38" s="140">
        <f t="shared" ref="O38:O44" si="13">L38-I38</f>
        <v>0</v>
      </c>
      <c r="P38" s="141">
        <f t="shared" ref="P38:P44" si="14">N38-K38</f>
        <v>-9.2639186062953343</v>
      </c>
      <c r="Q38" s="142">
        <f t="shared" ref="Q38:Q44" si="15">N38/K38</f>
        <v>0.88188503776973448</v>
      </c>
      <c r="R38" s="274"/>
      <c r="S38" s="143">
        <f>S22</f>
        <v>0.25005787037037036</v>
      </c>
      <c r="T38" s="144">
        <f>INDEX(T22:T37,COUNTA(T22:T37))</f>
        <v>0.59679398148148144</v>
      </c>
      <c r="U38" s="145"/>
      <c r="V38" s="156"/>
      <c r="W38" s="135"/>
      <c r="X38" s="139"/>
      <c r="Y38" s="261"/>
      <c r="Z38" s="262"/>
      <c r="AA38" s="157">
        <f t="shared" ref="AA38:AA44" si="16">M38-J38</f>
        <v>-236.22992446053104</v>
      </c>
      <c r="AB38" s="142">
        <f t="shared" ref="AB38:AB44" si="17">M38/J38</f>
        <v>0.88188503776973448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1199</v>
      </c>
      <c r="G39" s="159">
        <f t="shared" ref="G39:G44" si="18">E39*F39</f>
        <v>59374.48</v>
      </c>
      <c r="H39" s="160"/>
      <c r="I39" s="164">
        <v>24</v>
      </c>
      <c r="J39" s="162">
        <v>2000</v>
      </c>
      <c r="K39" s="163">
        <f t="shared" si="11"/>
        <v>83.333333333333329</v>
      </c>
      <c r="L39" s="164">
        <v>24</v>
      </c>
      <c r="M39" s="162">
        <f t="shared" ref="M39:M44" si="19">F39/V39*60</f>
        <v>1757.4918566775254</v>
      </c>
      <c r="N39" s="163">
        <f t="shared" si="12"/>
        <v>73.22882736156356</v>
      </c>
      <c r="O39" s="165">
        <f t="shared" si="13"/>
        <v>0</v>
      </c>
      <c r="P39" s="166">
        <f t="shared" si="14"/>
        <v>-10.104505971769768</v>
      </c>
      <c r="Q39" s="152">
        <f t="shared" si="15"/>
        <v>0.87874592833876275</v>
      </c>
      <c r="R39" s="272">
        <f>Q55</f>
        <v>0.87378941850364811</v>
      </c>
      <c r="S39" s="167">
        <v>0.33337962962962964</v>
      </c>
      <c r="T39" s="168">
        <v>0.36180555555555555</v>
      </c>
      <c r="U39" s="169"/>
      <c r="V39" s="170">
        <v>40.933333333333309</v>
      </c>
      <c r="W39" s="87"/>
      <c r="X39" s="88"/>
      <c r="Y39" s="275"/>
      <c r="Z39" s="276"/>
      <c r="AA39" s="109">
        <f t="shared" si="16"/>
        <v>-242.50814332247455</v>
      </c>
      <c r="AB39" s="152">
        <f t="shared" si="17"/>
        <v>0.87874592833876275</v>
      </c>
      <c r="AC39" s="352">
        <f>AB55</f>
        <v>0.87378941850364811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464</v>
      </c>
      <c r="G40" s="95">
        <f t="shared" si="18"/>
        <v>30549.760000000002</v>
      </c>
      <c r="H40" s="96"/>
      <c r="I40" s="100">
        <v>21</v>
      </c>
      <c r="J40" s="98">
        <v>2000</v>
      </c>
      <c r="K40" s="99">
        <f t="shared" si="11"/>
        <v>95.238095238095241</v>
      </c>
      <c r="L40" s="100">
        <v>21</v>
      </c>
      <c r="M40" s="98">
        <f t="shared" si="19"/>
        <v>1758.3157894736876</v>
      </c>
      <c r="N40" s="99">
        <f t="shared" si="12"/>
        <v>83.729323308270835</v>
      </c>
      <c r="O40" s="101">
        <f t="shared" si="13"/>
        <v>0</v>
      </c>
      <c r="P40" s="102">
        <f t="shared" si="14"/>
        <v>-11.508771929824405</v>
      </c>
      <c r="Q40" s="103">
        <f t="shared" si="15"/>
        <v>0.87915789473684369</v>
      </c>
      <c r="R40" s="273"/>
      <c r="S40" s="1">
        <v>0.36539351851851853</v>
      </c>
      <c r="T40" s="2">
        <v>0.37638888888888888</v>
      </c>
      <c r="U40" s="104">
        <v>5.1666666666667016</v>
      </c>
      <c r="V40" s="105">
        <v>15.833333333333304</v>
      </c>
      <c r="W40" s="106"/>
      <c r="X40" s="107"/>
      <c r="Y40" s="265"/>
      <c r="Z40" s="266"/>
      <c r="AA40" s="111">
        <f t="shared" si="16"/>
        <v>-241.68421052631243</v>
      </c>
      <c r="AB40" s="103">
        <f t="shared" si="17"/>
        <v>0.8791578947368438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1998</v>
      </c>
      <c r="G41" s="95">
        <f t="shared" si="18"/>
        <v>112747.14</v>
      </c>
      <c r="H41" s="96"/>
      <c r="I41" s="100">
        <v>22</v>
      </c>
      <c r="J41" s="98">
        <v>2000</v>
      </c>
      <c r="K41" s="99">
        <f t="shared" si="11"/>
        <v>90.909090909090907</v>
      </c>
      <c r="L41" s="100">
        <v>22</v>
      </c>
      <c r="M41" s="98">
        <f t="shared" si="19"/>
        <v>1762.9411764705883</v>
      </c>
      <c r="N41" s="99">
        <f t="shared" si="12"/>
        <v>80.133689839572199</v>
      </c>
      <c r="O41" s="101">
        <f t="shared" si="13"/>
        <v>0</v>
      </c>
      <c r="P41" s="102">
        <f t="shared" si="14"/>
        <v>-10.775401069518708</v>
      </c>
      <c r="Q41" s="103">
        <f t="shared" si="15"/>
        <v>0.88147058823529423</v>
      </c>
      <c r="R41" s="273"/>
      <c r="S41" s="1">
        <v>0.37916666666666665</v>
      </c>
      <c r="T41" s="2">
        <v>0.42638888888888887</v>
      </c>
      <c r="U41" s="104">
        <v>3.9999999999999858</v>
      </c>
      <c r="V41" s="105">
        <v>68</v>
      </c>
      <c r="W41" s="106"/>
      <c r="X41" s="107"/>
      <c r="Y41" s="265"/>
      <c r="Z41" s="266"/>
      <c r="AA41" s="111">
        <f t="shared" si="16"/>
        <v>-237.05882352941171</v>
      </c>
      <c r="AB41" s="103">
        <f t="shared" si="17"/>
        <v>0.88147058823529412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905</v>
      </c>
      <c r="G42" s="95">
        <f t="shared" si="18"/>
        <v>51856.5</v>
      </c>
      <c r="H42" s="96"/>
      <c r="I42" s="100">
        <v>20</v>
      </c>
      <c r="J42" s="98">
        <v>2000</v>
      </c>
      <c r="K42" s="99">
        <f t="shared" si="11"/>
        <v>100</v>
      </c>
      <c r="L42" s="100">
        <v>20</v>
      </c>
      <c r="M42" s="98">
        <f t="shared" si="19"/>
        <v>1757.2815533980563</v>
      </c>
      <c r="N42" s="99">
        <f t="shared" si="12"/>
        <v>87.864077669902812</v>
      </c>
      <c r="O42" s="101">
        <f t="shared" si="13"/>
        <v>0</v>
      </c>
      <c r="P42" s="102">
        <f t="shared" si="14"/>
        <v>-12.135922330097188</v>
      </c>
      <c r="Q42" s="103">
        <f t="shared" si="15"/>
        <v>0.87864077669902807</v>
      </c>
      <c r="R42" s="273"/>
      <c r="S42" s="1">
        <v>0.43201388888888886</v>
      </c>
      <c r="T42" s="2">
        <v>0.45347222222222222</v>
      </c>
      <c r="U42" s="104">
        <v>8.0999999999999872</v>
      </c>
      <c r="V42" s="105">
        <v>30.900000000000034</v>
      </c>
      <c r="W42" s="106"/>
      <c r="X42" s="107"/>
      <c r="Y42" s="265"/>
      <c r="Z42" s="266"/>
      <c r="AA42" s="111">
        <f t="shared" si="16"/>
        <v>-242.7184466019437</v>
      </c>
      <c r="AB42" s="103">
        <f t="shared" si="17"/>
        <v>0.87864077669902818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1417</v>
      </c>
      <c r="G43" s="95">
        <f t="shared" si="18"/>
        <v>67123.289999999994</v>
      </c>
      <c r="H43" s="113"/>
      <c r="I43" s="114">
        <v>21</v>
      </c>
      <c r="J43" s="98">
        <v>2000</v>
      </c>
      <c r="K43" s="99">
        <f t="shared" si="11"/>
        <v>95.238095238095241</v>
      </c>
      <c r="L43" s="114">
        <v>21</v>
      </c>
      <c r="M43" s="98">
        <f t="shared" si="19"/>
        <v>1759.0344827586173</v>
      </c>
      <c r="N43" s="99">
        <f t="shared" si="12"/>
        <v>83.763546798029395</v>
      </c>
      <c r="O43" s="101">
        <f t="shared" si="13"/>
        <v>0</v>
      </c>
      <c r="P43" s="102">
        <f t="shared" si="14"/>
        <v>-11.474548440065846</v>
      </c>
      <c r="Q43" s="103">
        <f t="shared" si="15"/>
        <v>0.87951724137930865</v>
      </c>
      <c r="R43" s="273"/>
      <c r="S43" s="1">
        <v>0.45833333333333326</v>
      </c>
      <c r="T43" s="2">
        <v>0.49189814814814814</v>
      </c>
      <c r="U43" s="104">
        <v>6.9999999999998952</v>
      </c>
      <c r="V43" s="105">
        <v>48.333333333333428</v>
      </c>
      <c r="W43" s="106">
        <v>0.49189814814814814</v>
      </c>
      <c r="X43" s="107">
        <v>0.53333333333333321</v>
      </c>
      <c r="Y43" s="265"/>
      <c r="Z43" s="266"/>
      <c r="AA43" s="111">
        <f t="shared" si="16"/>
        <v>-240.96551724138271</v>
      </c>
      <c r="AB43" s="103">
        <f t="shared" si="17"/>
        <v>0.87951724137930865</v>
      </c>
      <c r="AC43" s="294"/>
    </row>
    <row r="44" spans="1:29" ht="15.75" customHeight="1">
      <c r="A44" s="282"/>
      <c r="B44" s="153" t="s">
        <v>164</v>
      </c>
      <c r="C44" s="263" t="s">
        <v>238</v>
      </c>
      <c r="D44" s="264"/>
      <c r="E44" s="93">
        <v>56.74</v>
      </c>
      <c r="F44" s="104">
        <v>2761</v>
      </c>
      <c r="G44" s="115">
        <f t="shared" si="18"/>
        <v>156659.14000000001</v>
      </c>
      <c r="H44" s="116"/>
      <c r="I44" s="100">
        <v>20</v>
      </c>
      <c r="J44" s="98">
        <v>2000</v>
      </c>
      <c r="K44" s="99">
        <f t="shared" si="11"/>
        <v>100</v>
      </c>
      <c r="L44" s="100">
        <v>20</v>
      </c>
      <c r="M44" s="98">
        <f t="shared" si="19"/>
        <v>1690.408163265304</v>
      </c>
      <c r="N44" s="99">
        <f t="shared" si="12"/>
        <v>84.520408163265202</v>
      </c>
      <c r="O44" s="101">
        <f t="shared" si="13"/>
        <v>0</v>
      </c>
      <c r="P44" s="102">
        <f t="shared" si="14"/>
        <v>-15.479591836734798</v>
      </c>
      <c r="Q44" s="103">
        <f t="shared" si="15"/>
        <v>0.84520408163265204</v>
      </c>
      <c r="R44" s="273"/>
      <c r="S44" s="1">
        <v>0.53333333333333321</v>
      </c>
      <c r="T44" s="2">
        <v>0.60138888888888886</v>
      </c>
      <c r="U44" s="104">
        <v>59.666666666666508</v>
      </c>
      <c r="V44" s="105">
        <v>98.000000000000128</v>
      </c>
      <c r="W44" s="106"/>
      <c r="X44" s="107"/>
      <c r="Y44" s="265"/>
      <c r="Z44" s="266"/>
      <c r="AA44" s="111">
        <f t="shared" si="16"/>
        <v>-309.59183673469602</v>
      </c>
      <c r="AB44" s="103">
        <f t="shared" si="17"/>
        <v>0.84520408163265204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0">AVERAGE(I39:I54)</f>
        <v>21.333333333333332</v>
      </c>
      <c r="J55" s="138">
        <f t="shared" si="20"/>
        <v>2000</v>
      </c>
      <c r="K55" s="139">
        <f>J55/I55</f>
        <v>93.75</v>
      </c>
      <c r="L55" s="137">
        <f>AVERAGE(L39:L54)</f>
        <v>21.333333333333332</v>
      </c>
      <c r="M55" s="138">
        <f>AVERAGE(M39:M54)</f>
        <v>1747.5788370072962</v>
      </c>
      <c r="N55" s="139">
        <f>M55/L55</f>
        <v>81.917757984717014</v>
      </c>
      <c r="O55" s="140">
        <f>L55-I55</f>
        <v>0</v>
      </c>
      <c r="P55" s="141">
        <f>N55-K55</f>
        <v>-11.832242015282986</v>
      </c>
      <c r="Q55" s="142">
        <f>N55/K55</f>
        <v>0.87378941850364811</v>
      </c>
      <c r="R55" s="274"/>
      <c r="S55" s="143">
        <f>S39</f>
        <v>0.33337962962962964</v>
      </c>
      <c r="T55" s="144">
        <f>INDEX(T39:T54,COUNTA(T39:T54))</f>
        <v>0.60138888888888886</v>
      </c>
      <c r="U55" s="145"/>
      <c r="V55" s="156"/>
      <c r="W55" s="188"/>
      <c r="X55" s="189"/>
      <c r="Y55" s="261"/>
      <c r="Z55" s="262"/>
      <c r="AA55" s="157">
        <f>M55-J55</f>
        <v>-252.42116299270378</v>
      </c>
      <c r="AB55" s="142">
        <f>M55/J55</f>
        <v>0.87378941850364811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1540</v>
      </c>
      <c r="G56" s="159">
        <f>E56*F56</f>
        <v>91383.6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1760.5589075897101</v>
      </c>
      <c r="N56" s="163">
        <f>M56/L56</f>
        <v>73.356621149571254</v>
      </c>
      <c r="O56" s="165">
        <f>L56-I56</f>
        <v>0</v>
      </c>
      <c r="P56" s="166">
        <f>N56-K56</f>
        <v>-9.9767121837620749</v>
      </c>
      <c r="Q56" s="152">
        <f>N56/K56</f>
        <v>0.88027945379485506</v>
      </c>
      <c r="R56" s="272">
        <f>Q72</f>
        <v>0.88142824787318941</v>
      </c>
      <c r="S56" s="167">
        <v>0.33333333333333331</v>
      </c>
      <c r="T56" s="168">
        <v>0.36978009259259259</v>
      </c>
      <c r="U56" s="169"/>
      <c r="V56" s="170">
        <v>52.483333333333356</v>
      </c>
      <c r="W56" s="168"/>
      <c r="X56" s="171"/>
      <c r="Y56" s="275"/>
      <c r="Z56" s="276"/>
      <c r="AA56" s="109">
        <f>M56-J56</f>
        <v>-239.44109241028991</v>
      </c>
      <c r="AB56" s="152">
        <f>M56/J56</f>
        <v>0.88027945379485506</v>
      </c>
      <c r="AC56" s="277">
        <f>AB72</f>
        <v>0.88142824787318941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3020</v>
      </c>
      <c r="G57" s="95">
        <f>E57*F57</f>
        <v>177183.4</v>
      </c>
      <c r="H57" s="96"/>
      <c r="I57" s="97">
        <v>24</v>
      </c>
      <c r="J57" s="98">
        <v>2000</v>
      </c>
      <c r="K57" s="99">
        <f>J57/I57</f>
        <v>83.333333333333329</v>
      </c>
      <c r="L57" s="100">
        <v>24</v>
      </c>
      <c r="M57" s="98">
        <f>F57/V57*60</f>
        <v>1771.2609970674473</v>
      </c>
      <c r="N57" s="99">
        <f>M57/L57</f>
        <v>73.802541544476966</v>
      </c>
      <c r="O57" s="101">
        <f>L57-I57</f>
        <v>0</v>
      </c>
      <c r="P57" s="102">
        <f>N57-K57</f>
        <v>-9.5307917888563622</v>
      </c>
      <c r="Q57" s="103">
        <f>N57/K57</f>
        <v>0.88563049853372366</v>
      </c>
      <c r="R57" s="273"/>
      <c r="S57" s="1">
        <v>0.3743055555555555</v>
      </c>
      <c r="T57" s="2">
        <v>0.44534722222222223</v>
      </c>
      <c r="U57" s="104">
        <v>6.5166666666665929</v>
      </c>
      <c r="V57" s="105">
        <v>102.30000000000008</v>
      </c>
      <c r="W57" s="106"/>
      <c r="X57" s="107"/>
      <c r="Y57" s="265"/>
      <c r="Z57" s="266"/>
      <c r="AA57" s="111">
        <f>M57-J57</f>
        <v>-228.73900293255269</v>
      </c>
      <c r="AB57" s="103">
        <f>M57/J57</f>
        <v>0.88563049853372366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2315</v>
      </c>
      <c r="G58" s="95">
        <f>E58*F58</f>
        <v>165638.25</v>
      </c>
      <c r="H58" s="96"/>
      <c r="I58" s="97">
        <v>24</v>
      </c>
      <c r="J58" s="98">
        <v>2000</v>
      </c>
      <c r="K58" s="99">
        <f>J58/I58</f>
        <v>83.333333333333329</v>
      </c>
      <c r="L58" s="100">
        <v>24</v>
      </c>
      <c r="M58" s="98">
        <f>F58/V58*60</f>
        <v>1758.227848101265</v>
      </c>
      <c r="N58" s="99">
        <f>M58/L58</f>
        <v>73.259493670886044</v>
      </c>
      <c r="O58" s="101">
        <f>L58-I58</f>
        <v>0</v>
      </c>
      <c r="P58" s="102">
        <f>N58-K58</f>
        <v>-10.073839662447284</v>
      </c>
      <c r="Q58" s="103">
        <f>N58/K58</f>
        <v>0.8791139240506326</v>
      </c>
      <c r="R58" s="273"/>
      <c r="S58" s="1">
        <v>0.44861111111111107</v>
      </c>
      <c r="T58" s="2">
        <v>0.50347222222222221</v>
      </c>
      <c r="U58" s="104">
        <v>4.6999999999999353</v>
      </c>
      <c r="V58" s="105">
        <v>79.000000000000043</v>
      </c>
      <c r="W58" s="106">
        <v>0.50347222222222221</v>
      </c>
      <c r="X58" s="107">
        <v>0.54305555555555551</v>
      </c>
      <c r="Y58" s="265"/>
      <c r="Z58" s="266"/>
      <c r="AA58" s="111">
        <f>M58-J58</f>
        <v>-241.77215189873505</v>
      </c>
      <c r="AB58" s="103">
        <f>M58/J58</f>
        <v>0.87911392405063249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3124</v>
      </c>
      <c r="G59" s="95">
        <f>E59*F59</f>
        <v>186002.96</v>
      </c>
      <c r="H59" s="96"/>
      <c r="I59" s="97">
        <v>23</v>
      </c>
      <c r="J59" s="98">
        <v>2000</v>
      </c>
      <c r="K59" s="99">
        <f>J59/I59</f>
        <v>86.956521739130437</v>
      </c>
      <c r="L59" s="100">
        <v>23</v>
      </c>
      <c r="M59" s="98">
        <f>F59/V59*60</f>
        <v>1761.3782302270927</v>
      </c>
      <c r="N59" s="99">
        <f>M59/L59</f>
        <v>76.581662183786634</v>
      </c>
      <c r="O59" s="101">
        <f>L59-I59</f>
        <v>0</v>
      </c>
      <c r="P59" s="102">
        <f>N59-K59</f>
        <v>-10.374859555343804</v>
      </c>
      <c r="Q59" s="103">
        <f>N59/K59</f>
        <v>0.88068911511354631</v>
      </c>
      <c r="R59" s="273"/>
      <c r="S59" s="1">
        <v>0.54305555555555551</v>
      </c>
      <c r="T59" s="2">
        <v>0.61695601851851856</v>
      </c>
      <c r="U59" s="104">
        <v>56.999999999999957</v>
      </c>
      <c r="V59" s="105">
        <v>106.41666666666679</v>
      </c>
      <c r="W59" s="106"/>
      <c r="X59" s="107"/>
      <c r="Y59" s="265"/>
      <c r="Z59" s="266"/>
      <c r="AA59" s="111">
        <f>M59-J59</f>
        <v>-238.62176977290733</v>
      </c>
      <c r="AB59" s="103">
        <f>M59/J59</f>
        <v>0.88068911511354631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1">AVERAGE(I56:I71)</f>
        <v>23.75</v>
      </c>
      <c r="J72" s="138">
        <f t="shared" si="21"/>
        <v>2000</v>
      </c>
      <c r="K72" s="139">
        <f t="shared" ref="K72:K78" si="22">J72/I72</f>
        <v>84.21052631578948</v>
      </c>
      <c r="L72" s="137">
        <f>AVERAGE(L56:L71)</f>
        <v>23.75</v>
      </c>
      <c r="M72" s="138">
        <f>AVERAGE(M56:M71)</f>
        <v>1762.8564957463789</v>
      </c>
      <c r="N72" s="139">
        <f t="shared" ref="N72:N78" si="23">M72/L72</f>
        <v>74.225536663005428</v>
      </c>
      <c r="O72" s="140">
        <f t="shared" ref="O72:O78" si="24">L72-I72</f>
        <v>0</v>
      </c>
      <c r="P72" s="141">
        <f t="shared" ref="P72:P78" si="25">N72-K72</f>
        <v>-9.9849896527840514</v>
      </c>
      <c r="Q72" s="142">
        <f t="shared" ref="Q72:Q78" si="26">N72/K72</f>
        <v>0.88142824787318941</v>
      </c>
      <c r="R72" s="274"/>
      <c r="S72" s="143">
        <f>S56</f>
        <v>0.33333333333333331</v>
      </c>
      <c r="T72" s="144">
        <f>INDEX(T56:T71,COUNTA(T56:T71))</f>
        <v>0.61695601851851856</v>
      </c>
      <c r="U72" s="145"/>
      <c r="V72" s="156"/>
      <c r="W72" s="135"/>
      <c r="X72" s="139"/>
      <c r="Y72" s="261"/>
      <c r="Z72" s="262"/>
      <c r="AA72" s="157">
        <f t="shared" ref="AA72:AA78" si="27">M72-J72</f>
        <v>-237.14350425362113</v>
      </c>
      <c r="AB72" s="142">
        <f t="shared" ref="AB72:AB78" si="28">M72/J72</f>
        <v>0.88142824787318941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4519</v>
      </c>
      <c r="G73" s="159">
        <f t="shared" ref="G73:G78" si="29">E73*F73</f>
        <v>171722</v>
      </c>
      <c r="H73" s="160"/>
      <c r="I73" s="161">
        <v>21</v>
      </c>
      <c r="J73" s="162">
        <v>3600</v>
      </c>
      <c r="K73" s="163">
        <f t="shared" si="22"/>
        <v>171.42857142857142</v>
      </c>
      <c r="L73" s="164">
        <v>21</v>
      </c>
      <c r="M73" s="162">
        <f t="shared" ref="M73:M78" si="30">F73/V73*60</f>
        <v>3234.2743538767377</v>
      </c>
      <c r="N73" s="163">
        <f t="shared" si="23"/>
        <v>154.01306447032084</v>
      </c>
      <c r="O73" s="165">
        <f t="shared" si="24"/>
        <v>0</v>
      </c>
      <c r="P73" s="166">
        <f t="shared" si="25"/>
        <v>-17.415506958250575</v>
      </c>
      <c r="Q73" s="152">
        <f t="shared" si="26"/>
        <v>0.89840954274353835</v>
      </c>
      <c r="R73" s="272">
        <f>Q89</f>
        <v>0.87851601140270907</v>
      </c>
      <c r="S73" s="167">
        <v>0.25011574074074072</v>
      </c>
      <c r="T73" s="168">
        <v>0.30833333333333335</v>
      </c>
      <c r="U73" s="169"/>
      <c r="V73" s="170">
        <v>83.833333333333385</v>
      </c>
      <c r="W73" s="168"/>
      <c r="X73" s="171"/>
      <c r="Y73" s="275"/>
      <c r="Z73" s="276"/>
      <c r="AA73" s="109">
        <f t="shared" si="27"/>
        <v>-365.72564612326232</v>
      </c>
      <c r="AB73" s="152">
        <f t="shared" si="28"/>
        <v>0.89840954274353824</v>
      </c>
      <c r="AC73" s="277">
        <f>AB89</f>
        <v>0.87851601140270896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3785</v>
      </c>
      <c r="G74" s="95">
        <f t="shared" si="29"/>
        <v>146214.55000000002</v>
      </c>
      <c r="H74" s="96"/>
      <c r="I74" s="97">
        <v>20</v>
      </c>
      <c r="J74" s="98">
        <v>3600</v>
      </c>
      <c r="K74" s="99">
        <f t="shared" si="22"/>
        <v>180</v>
      </c>
      <c r="L74" s="100">
        <v>20</v>
      </c>
      <c r="M74" s="98">
        <f t="shared" si="30"/>
        <v>3228.9099526066348</v>
      </c>
      <c r="N74" s="99">
        <f t="shared" si="23"/>
        <v>161.44549763033174</v>
      </c>
      <c r="O74" s="101">
        <f t="shared" si="24"/>
        <v>0</v>
      </c>
      <c r="P74" s="102">
        <f t="shared" si="25"/>
        <v>-18.554502369668256</v>
      </c>
      <c r="Q74" s="103">
        <f t="shared" si="26"/>
        <v>0.89691943127962082</v>
      </c>
      <c r="R74" s="273"/>
      <c r="S74" s="1">
        <v>0.3125</v>
      </c>
      <c r="T74" s="2">
        <v>0.3613425925925926</v>
      </c>
      <c r="U74" s="104">
        <v>5.9999999999999787</v>
      </c>
      <c r="V74" s="105">
        <v>70.333333333333343</v>
      </c>
      <c r="W74" s="106"/>
      <c r="X74" s="107"/>
      <c r="Y74" s="265"/>
      <c r="Z74" s="266"/>
      <c r="AA74" s="111">
        <f t="shared" si="27"/>
        <v>-371.09004739336524</v>
      </c>
      <c r="AB74" s="103">
        <f t="shared" si="28"/>
        <v>0.89691943127962082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2900</v>
      </c>
      <c r="G75" s="95">
        <f t="shared" si="29"/>
        <v>90683</v>
      </c>
      <c r="H75" s="96"/>
      <c r="I75" s="97">
        <v>19</v>
      </c>
      <c r="J75" s="98">
        <v>3600</v>
      </c>
      <c r="K75" s="99">
        <f t="shared" si="22"/>
        <v>189.47368421052633</v>
      </c>
      <c r="L75" s="100">
        <v>19</v>
      </c>
      <c r="M75" s="98">
        <f t="shared" si="30"/>
        <v>3093.3333333333335</v>
      </c>
      <c r="N75" s="99">
        <f t="shared" si="23"/>
        <v>162.80701754385964</v>
      </c>
      <c r="O75" s="101">
        <f t="shared" si="24"/>
        <v>0</v>
      </c>
      <c r="P75" s="102">
        <f t="shared" si="25"/>
        <v>-26.666666666666686</v>
      </c>
      <c r="Q75" s="103">
        <f t="shared" si="26"/>
        <v>0.85925925925925917</v>
      </c>
      <c r="R75" s="273"/>
      <c r="S75" s="1">
        <v>0.36527777777777776</v>
      </c>
      <c r="T75" s="2">
        <v>0.40434027777777776</v>
      </c>
      <c r="U75" s="104">
        <v>5.6666666666666199</v>
      </c>
      <c r="V75" s="105">
        <v>56.25</v>
      </c>
      <c r="W75" s="106"/>
      <c r="X75" s="107"/>
      <c r="Y75" s="265"/>
      <c r="Z75" s="266"/>
      <c r="AA75" s="111">
        <f t="shared" si="27"/>
        <v>-506.66666666666652</v>
      </c>
      <c r="AB75" s="103">
        <f t="shared" si="28"/>
        <v>0.85925925925925928</v>
      </c>
      <c r="AC75" s="278"/>
    </row>
    <row r="76" spans="1:29" ht="15.75" customHeight="1">
      <c r="A76" s="281"/>
      <c r="B76" s="92" t="s">
        <v>171</v>
      </c>
      <c r="C76" s="286" t="s">
        <v>177</v>
      </c>
      <c r="D76" s="286"/>
      <c r="E76" s="93">
        <v>37.94</v>
      </c>
      <c r="F76" s="94">
        <v>4284</v>
      </c>
      <c r="G76" s="95">
        <f t="shared" si="29"/>
        <v>162534.96</v>
      </c>
      <c r="H76" s="96"/>
      <c r="I76" s="97">
        <v>21</v>
      </c>
      <c r="J76" s="98">
        <v>3600</v>
      </c>
      <c r="K76" s="99">
        <f t="shared" si="22"/>
        <v>171.42857142857142</v>
      </c>
      <c r="L76" s="100">
        <v>21</v>
      </c>
      <c r="M76" s="98">
        <f t="shared" si="30"/>
        <v>3093.7612838515543</v>
      </c>
      <c r="N76" s="99">
        <f t="shared" si="23"/>
        <v>147.32196589769305</v>
      </c>
      <c r="O76" s="101">
        <f t="shared" si="24"/>
        <v>0</v>
      </c>
      <c r="P76" s="102">
        <f t="shared" si="25"/>
        <v>-24.106605530878369</v>
      </c>
      <c r="Q76" s="103">
        <f t="shared" si="26"/>
        <v>0.85937813440320954</v>
      </c>
      <c r="R76" s="273"/>
      <c r="S76" s="1">
        <v>0.40763888888888888</v>
      </c>
      <c r="T76" s="2">
        <v>0.46533564814814815</v>
      </c>
      <c r="U76" s="104">
        <v>4.7500000000000231</v>
      </c>
      <c r="V76" s="105">
        <v>83.083333333333343</v>
      </c>
      <c r="W76" s="106">
        <v>0.46533564814814815</v>
      </c>
      <c r="X76" s="107">
        <v>0.50624999999999998</v>
      </c>
      <c r="Y76" s="265"/>
      <c r="Z76" s="266"/>
      <c r="AA76" s="191">
        <f t="shared" si="27"/>
        <v>-506.23871614844575</v>
      </c>
      <c r="AB76" s="192">
        <f t="shared" si="28"/>
        <v>0.85937813440320954</v>
      </c>
      <c r="AC76" s="278"/>
    </row>
    <row r="77" spans="1:29" ht="15.75" customHeight="1">
      <c r="A77" s="282"/>
      <c r="B77" s="92" t="s">
        <v>155</v>
      </c>
      <c r="C77" s="286" t="s">
        <v>212</v>
      </c>
      <c r="D77" s="286"/>
      <c r="E77" s="93">
        <v>45.66</v>
      </c>
      <c r="F77" s="98">
        <v>795</v>
      </c>
      <c r="G77" s="95">
        <f t="shared" si="29"/>
        <v>36299.699999999997</v>
      </c>
      <c r="H77" s="113"/>
      <c r="I77" s="97">
        <v>20</v>
      </c>
      <c r="J77" s="98">
        <v>1800</v>
      </c>
      <c r="K77" s="99">
        <f t="shared" si="22"/>
        <v>90</v>
      </c>
      <c r="L77" s="114">
        <v>20</v>
      </c>
      <c r="M77" s="98">
        <f t="shared" si="30"/>
        <v>1580.342352291553</v>
      </c>
      <c r="N77" s="99">
        <f t="shared" si="23"/>
        <v>79.017117614577643</v>
      </c>
      <c r="O77" s="101">
        <f t="shared" si="24"/>
        <v>0</v>
      </c>
      <c r="P77" s="102">
        <f t="shared" si="25"/>
        <v>-10.982882385422357</v>
      </c>
      <c r="Q77" s="103">
        <f t="shared" si="26"/>
        <v>0.8779679734953072</v>
      </c>
      <c r="R77" s="273"/>
      <c r="S77" s="1">
        <v>0.50624999999999998</v>
      </c>
      <c r="T77" s="2">
        <v>0.52721064814814811</v>
      </c>
      <c r="U77" s="104">
        <v>58.916666666666629</v>
      </c>
      <c r="V77" s="105">
        <v>30.183333333333309</v>
      </c>
      <c r="W77" s="106"/>
      <c r="X77" s="107"/>
      <c r="Y77" s="265"/>
      <c r="Z77" s="266"/>
      <c r="AA77" s="191">
        <f t="shared" si="27"/>
        <v>-219.65764770844703</v>
      </c>
      <c r="AB77" s="192">
        <f t="shared" si="28"/>
        <v>0.8779679734953072</v>
      </c>
      <c r="AC77" s="278"/>
    </row>
    <row r="78" spans="1:29" ht="15.75" customHeight="1">
      <c r="A78" s="282"/>
      <c r="B78" s="92" t="s">
        <v>155</v>
      </c>
      <c r="C78" s="286" t="s">
        <v>219</v>
      </c>
      <c r="D78" s="286"/>
      <c r="E78" s="93">
        <v>57.73</v>
      </c>
      <c r="F78" s="98">
        <v>2232</v>
      </c>
      <c r="G78" s="115">
        <f t="shared" si="29"/>
        <v>128853.35999999999</v>
      </c>
      <c r="H78" s="116"/>
      <c r="I78" s="97">
        <v>22</v>
      </c>
      <c r="J78" s="98">
        <v>1800</v>
      </c>
      <c r="K78" s="99">
        <f t="shared" si="22"/>
        <v>81.818181818181813</v>
      </c>
      <c r="L78" s="100">
        <v>22</v>
      </c>
      <c r="M78" s="98">
        <f t="shared" si="30"/>
        <v>1582.6669292889489</v>
      </c>
      <c r="N78" s="99">
        <f t="shared" si="23"/>
        <v>71.939405876770408</v>
      </c>
      <c r="O78" s="101">
        <f t="shared" si="24"/>
        <v>0</v>
      </c>
      <c r="P78" s="102">
        <f t="shared" si="25"/>
        <v>-9.8787759414114049</v>
      </c>
      <c r="Q78" s="103">
        <f t="shared" si="26"/>
        <v>0.87925940516052725</v>
      </c>
      <c r="R78" s="273"/>
      <c r="S78" s="1">
        <v>0.53221064814814811</v>
      </c>
      <c r="T78" s="2">
        <v>0.59097222222222223</v>
      </c>
      <c r="U78" s="104">
        <v>7.2000000000000064</v>
      </c>
      <c r="V78" s="105">
        <v>84.616666666666731</v>
      </c>
      <c r="W78" s="106"/>
      <c r="X78" s="107"/>
      <c r="Y78" s="265"/>
      <c r="Z78" s="266"/>
      <c r="AA78" s="191">
        <f t="shared" si="27"/>
        <v>-217.33307071105105</v>
      </c>
      <c r="AB78" s="192">
        <f t="shared" si="28"/>
        <v>0.87925940516052714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31">AVERAGE(I73:I88)</f>
        <v>20.5</v>
      </c>
      <c r="J89" s="138">
        <f t="shared" si="31"/>
        <v>3000</v>
      </c>
      <c r="K89" s="139">
        <f t="shared" ref="K89:K94" si="32">J89/I89</f>
        <v>146.34146341463415</v>
      </c>
      <c r="L89" s="137">
        <f>AVERAGE(L73:L88)</f>
        <v>20.5</v>
      </c>
      <c r="M89" s="138">
        <f>AVERAGE(M73:M88)</f>
        <v>2635.5480342081269</v>
      </c>
      <c r="N89" s="139">
        <f t="shared" ref="N89:N94" si="33">M89/L89</f>
        <v>128.56331874185986</v>
      </c>
      <c r="O89" s="140">
        <f t="shared" ref="O89:O94" si="34">L89-I89</f>
        <v>0</v>
      </c>
      <c r="P89" s="141">
        <f t="shared" ref="P89:P94" si="35">N89-K89</f>
        <v>-17.778144672774289</v>
      </c>
      <c r="Q89" s="142">
        <f t="shared" ref="Q89:Q94" si="36">N89/K89</f>
        <v>0.87851601140270907</v>
      </c>
      <c r="R89" s="274"/>
      <c r="S89" s="143">
        <f>S73</f>
        <v>0.25011574074074072</v>
      </c>
      <c r="T89" s="144">
        <f>INDEX(T73:T88,COUNTA(T73:T88))</f>
        <v>0.59097222222222223</v>
      </c>
      <c r="U89" s="145"/>
      <c r="V89" s="156"/>
      <c r="W89" s="135"/>
      <c r="X89" s="139"/>
      <c r="Y89" s="261"/>
      <c r="Z89" s="262"/>
      <c r="AA89" s="157">
        <f t="shared" ref="AA89:AA94" si="37">M89-J89</f>
        <v>-364.45196579187314</v>
      </c>
      <c r="AB89" s="142">
        <f t="shared" ref="AB89:AB94" si="38">M89/J89</f>
        <v>0.87851601140270896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1443</v>
      </c>
      <c r="G90" s="159">
        <f>E90*F90</f>
        <v>49393.889999999992</v>
      </c>
      <c r="H90" s="160"/>
      <c r="I90" s="161">
        <v>16</v>
      </c>
      <c r="J90" s="162">
        <v>3000</v>
      </c>
      <c r="K90" s="163">
        <f t="shared" si="32"/>
        <v>187.5</v>
      </c>
      <c r="L90" s="164">
        <v>16</v>
      </c>
      <c r="M90" s="162">
        <f>F90/V90*60</f>
        <v>2599.9999999999991</v>
      </c>
      <c r="N90" s="163">
        <f t="shared" si="33"/>
        <v>162.49999999999994</v>
      </c>
      <c r="O90" s="165">
        <f t="shared" si="34"/>
        <v>0</v>
      </c>
      <c r="P90" s="166">
        <f t="shared" si="35"/>
        <v>-25.000000000000057</v>
      </c>
      <c r="Q90" s="152">
        <f t="shared" si="36"/>
        <v>0.86666666666666636</v>
      </c>
      <c r="R90" s="272">
        <f>Q106</f>
        <v>0.86112965330044278</v>
      </c>
      <c r="S90" s="167">
        <v>0.25</v>
      </c>
      <c r="T90" s="168">
        <v>0.27312500000000001</v>
      </c>
      <c r="U90" s="169"/>
      <c r="V90" s="170">
        <v>33.300000000000011</v>
      </c>
      <c r="W90" s="173"/>
      <c r="X90" s="151"/>
      <c r="Y90" s="275"/>
      <c r="Z90" s="276"/>
      <c r="AA90" s="109">
        <f t="shared" si="37"/>
        <v>-400.00000000000091</v>
      </c>
      <c r="AB90" s="152">
        <f t="shared" si="38"/>
        <v>0.86666666666666636</v>
      </c>
      <c r="AC90" s="277">
        <f>AB106</f>
        <v>0.87437780181275715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1069</v>
      </c>
      <c r="G91" s="95">
        <f>E91*F91</f>
        <v>37169.130000000005</v>
      </c>
      <c r="H91" s="96"/>
      <c r="I91" s="97">
        <v>11</v>
      </c>
      <c r="J91" s="98">
        <v>3000</v>
      </c>
      <c r="K91" s="99">
        <f t="shared" si="32"/>
        <v>272.72727272727275</v>
      </c>
      <c r="L91" s="100">
        <v>11</v>
      </c>
      <c r="M91" s="98">
        <f>F91/V91*60</f>
        <v>2600.2702702702654</v>
      </c>
      <c r="N91" s="99">
        <f t="shared" si="33"/>
        <v>236.38820638820596</v>
      </c>
      <c r="O91" s="101">
        <f t="shared" si="34"/>
        <v>0</v>
      </c>
      <c r="P91" s="102">
        <f t="shared" si="35"/>
        <v>-36.33906633906679</v>
      </c>
      <c r="Q91" s="103">
        <f t="shared" si="36"/>
        <v>0.86675675675675512</v>
      </c>
      <c r="R91" s="273"/>
      <c r="S91" s="1">
        <v>0.27800925925925923</v>
      </c>
      <c r="T91" s="2">
        <v>0.2951388888888889</v>
      </c>
      <c r="U91" s="104">
        <v>7.033333333333287</v>
      </c>
      <c r="V91" s="105">
        <v>24.666666666666714</v>
      </c>
      <c r="W91" s="106"/>
      <c r="X91" s="107"/>
      <c r="Y91" s="265"/>
      <c r="Z91" s="266"/>
      <c r="AA91" s="111">
        <f t="shared" si="37"/>
        <v>-399.72972972973457</v>
      </c>
      <c r="AB91" s="103">
        <f t="shared" si="38"/>
        <v>0.86675675675675512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5472</v>
      </c>
      <c r="G92" s="95">
        <f>E92*F92</f>
        <v>196061.75999999998</v>
      </c>
      <c r="H92" s="96"/>
      <c r="I92" s="97">
        <v>12</v>
      </c>
      <c r="J92" s="98">
        <v>3273</v>
      </c>
      <c r="K92" s="99">
        <f t="shared" si="32"/>
        <v>272.75</v>
      </c>
      <c r="L92" s="100">
        <v>12</v>
      </c>
      <c r="M92" s="98">
        <f>F92/V92*60</f>
        <v>2905.4867256637167</v>
      </c>
      <c r="N92" s="99">
        <f t="shared" si="33"/>
        <v>242.12389380530973</v>
      </c>
      <c r="O92" s="101">
        <f t="shared" si="34"/>
        <v>0</v>
      </c>
      <c r="P92" s="102">
        <f t="shared" si="35"/>
        <v>-30.626106194690266</v>
      </c>
      <c r="Q92" s="103">
        <f t="shared" si="36"/>
        <v>0.88771363448326213</v>
      </c>
      <c r="R92" s="273"/>
      <c r="S92" s="1">
        <v>0.32013888888888881</v>
      </c>
      <c r="T92" s="2">
        <v>0.39861111111111103</v>
      </c>
      <c r="U92" s="104">
        <v>4.5166666666665201</v>
      </c>
      <c r="V92" s="105">
        <v>113</v>
      </c>
      <c r="W92" s="106"/>
      <c r="X92" s="107"/>
      <c r="Y92" s="265"/>
      <c r="Z92" s="266"/>
      <c r="AA92" s="111">
        <f t="shared" si="37"/>
        <v>-367.5132743362833</v>
      </c>
      <c r="AB92" s="103">
        <f t="shared" si="38"/>
        <v>0.88771363448326202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3694</v>
      </c>
      <c r="G93" s="95">
        <f>E93*F93</f>
        <v>134498.53999999998</v>
      </c>
      <c r="H93" s="113"/>
      <c r="I93" s="97">
        <v>11</v>
      </c>
      <c r="J93" s="98">
        <v>3273</v>
      </c>
      <c r="K93" s="99">
        <f t="shared" si="32"/>
        <v>297.54545454545456</v>
      </c>
      <c r="L93" s="114">
        <v>11</v>
      </c>
      <c r="M93" s="98">
        <f>F93/V93*60</f>
        <v>2897.8862497276023</v>
      </c>
      <c r="N93" s="99">
        <f t="shared" si="33"/>
        <v>263.44420452069113</v>
      </c>
      <c r="O93" s="101">
        <f t="shared" si="34"/>
        <v>0</v>
      </c>
      <c r="P93" s="102">
        <f t="shared" si="35"/>
        <v>-34.101250024763431</v>
      </c>
      <c r="Q93" s="103">
        <f t="shared" si="36"/>
        <v>0.88539146035062699</v>
      </c>
      <c r="R93" s="273"/>
      <c r="S93" s="1">
        <v>0.40277777777777768</v>
      </c>
      <c r="T93" s="2">
        <v>0.45589120370370373</v>
      </c>
      <c r="U93" s="104">
        <v>5.9999999999999787</v>
      </c>
      <c r="V93" s="105">
        <v>76.483333333333519</v>
      </c>
      <c r="W93" s="106">
        <v>0.45589120370370373</v>
      </c>
      <c r="X93" s="107">
        <v>0.49678240740740742</v>
      </c>
      <c r="Y93" s="265"/>
      <c r="Z93" s="266"/>
      <c r="AA93" s="111">
        <f t="shared" si="37"/>
        <v>-375.11375027239774</v>
      </c>
      <c r="AB93" s="103">
        <f t="shared" si="38"/>
        <v>0.88539146035062699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1538</v>
      </c>
      <c r="G94" s="115">
        <f>E94*F94</f>
        <v>66026.34</v>
      </c>
      <c r="H94" s="116"/>
      <c r="I94" s="97">
        <v>15</v>
      </c>
      <c r="J94" s="98">
        <v>3600</v>
      </c>
      <c r="K94" s="99">
        <f t="shared" si="32"/>
        <v>240</v>
      </c>
      <c r="L94" s="100">
        <v>16</v>
      </c>
      <c r="M94" s="98">
        <f>F94/V94*60</f>
        <v>3114.0607424071941</v>
      </c>
      <c r="N94" s="99">
        <f t="shared" si="33"/>
        <v>194.62879640044963</v>
      </c>
      <c r="O94" s="101">
        <f t="shared" si="34"/>
        <v>1</v>
      </c>
      <c r="P94" s="102">
        <f t="shared" si="35"/>
        <v>-45.37120359955037</v>
      </c>
      <c r="Q94" s="103">
        <f t="shared" si="36"/>
        <v>0.81095331833520679</v>
      </c>
      <c r="R94" s="273"/>
      <c r="S94" s="1">
        <v>0.49678240740740742</v>
      </c>
      <c r="T94" s="2">
        <v>0.51736111111111116</v>
      </c>
      <c r="U94" s="104">
        <v>58.883333333333319</v>
      </c>
      <c r="V94" s="105">
        <v>29.633333333333383</v>
      </c>
      <c r="W94" s="106"/>
      <c r="X94" s="107"/>
      <c r="Y94" s="265" t="s">
        <v>236</v>
      </c>
      <c r="Z94" s="266"/>
      <c r="AA94" s="111">
        <f t="shared" si="37"/>
        <v>-485.93925759280592</v>
      </c>
      <c r="AB94" s="103">
        <f t="shared" si="38"/>
        <v>0.86501687289088725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13</v>
      </c>
      <c r="J106" s="138">
        <f t="shared" si="39"/>
        <v>3229.2</v>
      </c>
      <c r="K106" s="139">
        <f>J106/I106</f>
        <v>248.39999999999998</v>
      </c>
      <c r="L106" s="137">
        <f>AVERAGE(L90:L105)</f>
        <v>13.2</v>
      </c>
      <c r="M106" s="138">
        <f>AVERAGE(M90:M105)</f>
        <v>2823.5407976137553</v>
      </c>
      <c r="N106" s="139">
        <f>M106/L106</f>
        <v>213.90460587982997</v>
      </c>
      <c r="O106" s="140">
        <f>L106-I106</f>
        <v>0.19999999999999929</v>
      </c>
      <c r="P106" s="141">
        <f>N106-K106</f>
        <v>-34.495394120170005</v>
      </c>
      <c r="Q106" s="142">
        <f>N106/K106</f>
        <v>0.86112965330044278</v>
      </c>
      <c r="R106" s="274"/>
      <c r="S106" s="143">
        <f>S90</f>
        <v>0.25</v>
      </c>
      <c r="T106" s="144">
        <f>INDEX(T90:T105,COUNTA(T90:T105))</f>
        <v>0.51736111111111116</v>
      </c>
      <c r="U106" s="145"/>
      <c r="V106" s="156"/>
      <c r="W106" s="135"/>
      <c r="X106" s="139"/>
      <c r="Y106" s="261"/>
      <c r="Z106" s="262"/>
      <c r="AA106" s="157">
        <f>M106-J106</f>
        <v>-405.65920238624449</v>
      </c>
      <c r="AB106" s="142">
        <f>M106/J106</f>
        <v>0.87437780181275715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612</v>
      </c>
      <c r="G107" s="159">
        <f>E107*F107</f>
        <v>16297.56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2861.2987012986873</v>
      </c>
      <c r="N107" s="163">
        <f>M107/L107</f>
        <v>476.88311688311455</v>
      </c>
      <c r="O107" s="165">
        <f>L107-I107</f>
        <v>0</v>
      </c>
      <c r="P107" s="166">
        <f>N107-K107</f>
        <v>-68.616883116885447</v>
      </c>
      <c r="Q107" s="152">
        <f>N107/K107</f>
        <v>0.87421286321377556</v>
      </c>
      <c r="R107" s="272">
        <f>Q123</f>
        <v>0.89974673564972973</v>
      </c>
      <c r="S107" s="193">
        <v>0.35983796296296294</v>
      </c>
      <c r="T107" s="194">
        <v>0.36875000000000002</v>
      </c>
      <c r="U107" s="169"/>
      <c r="V107" s="170">
        <v>12.833333333333394</v>
      </c>
      <c r="W107" s="168"/>
      <c r="X107" s="171"/>
      <c r="Y107" s="275"/>
      <c r="Z107" s="276"/>
      <c r="AA107" s="109">
        <f>M107-J107</f>
        <v>-411.70129870131268</v>
      </c>
      <c r="AB107" s="152">
        <f>M107/J107</f>
        <v>0.87421286321377556</v>
      </c>
      <c r="AC107" s="277">
        <f>AB123</f>
        <v>0.89974673564972962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511</v>
      </c>
      <c r="G108" s="95">
        <f>E108*F108</f>
        <v>10276.209999999999</v>
      </c>
      <c r="H108" s="96"/>
      <c r="I108" s="97">
        <v>6</v>
      </c>
      <c r="J108" s="98">
        <v>3600</v>
      </c>
      <c r="K108" s="99">
        <f>J108/I108</f>
        <v>600</v>
      </c>
      <c r="L108" s="100">
        <v>6</v>
      </c>
      <c r="M108" s="98">
        <f>F108/V108*60</f>
        <v>3261.7021276595638</v>
      </c>
      <c r="N108" s="99">
        <f>M108/L108</f>
        <v>543.61702127659396</v>
      </c>
      <c r="O108" s="101">
        <f>L108-I108</f>
        <v>0</v>
      </c>
      <c r="P108" s="102">
        <f>N108-K108</f>
        <v>-56.38297872340604</v>
      </c>
      <c r="Q108" s="103">
        <f>N108/K108</f>
        <v>0.90602836879432325</v>
      </c>
      <c r="R108" s="273"/>
      <c r="S108" s="1">
        <v>0.37222222222222218</v>
      </c>
      <c r="T108" s="2">
        <v>0.37874999999999998</v>
      </c>
      <c r="U108" s="104">
        <v>4.9999999999999023</v>
      </c>
      <c r="V108" s="105">
        <v>9.4000000000000306</v>
      </c>
      <c r="W108" s="106"/>
      <c r="X108" s="113"/>
      <c r="Y108" s="265"/>
      <c r="Z108" s="266"/>
      <c r="AA108" s="111">
        <f>M108-J108</f>
        <v>-338.29787234043624</v>
      </c>
      <c r="AB108" s="103">
        <f>M108/J108</f>
        <v>0.90602836879432325</v>
      </c>
      <c r="AC108" s="278"/>
    </row>
    <row r="109" spans="1:29" ht="15.75" customHeight="1">
      <c r="A109" s="281"/>
      <c r="B109" s="92" t="s">
        <v>158</v>
      </c>
      <c r="C109" s="263" t="s">
        <v>188</v>
      </c>
      <c r="D109" s="264"/>
      <c r="E109" s="93">
        <v>24.73</v>
      </c>
      <c r="F109" s="94">
        <v>1304</v>
      </c>
      <c r="G109" s="95">
        <f>E109*F109</f>
        <v>32247.920000000002</v>
      </c>
      <c r="H109" s="96"/>
      <c r="I109" s="97">
        <v>6</v>
      </c>
      <c r="J109" s="98">
        <v>3600</v>
      </c>
      <c r="K109" s="99">
        <f>J109/I109</f>
        <v>600</v>
      </c>
      <c r="L109" s="100">
        <v>6</v>
      </c>
      <c r="M109" s="98">
        <f>F109/V109*60</f>
        <v>3271.3588850174201</v>
      </c>
      <c r="N109" s="99">
        <f>M109/L109</f>
        <v>545.22648083623665</v>
      </c>
      <c r="O109" s="101">
        <f>L109-I109</f>
        <v>0</v>
      </c>
      <c r="P109" s="102">
        <f>N109-K109</f>
        <v>-54.773519163763353</v>
      </c>
      <c r="Q109" s="103">
        <f>N109/K109</f>
        <v>0.90871080139372773</v>
      </c>
      <c r="R109" s="273"/>
      <c r="S109" s="1">
        <v>0.38269675925925928</v>
      </c>
      <c r="T109" s="2">
        <v>0.39930555555555558</v>
      </c>
      <c r="U109" s="104">
        <v>5.6833333333333957</v>
      </c>
      <c r="V109" s="105">
        <v>23.916666666666675</v>
      </c>
      <c r="W109" s="106"/>
      <c r="X109" s="107"/>
      <c r="Y109" s="265"/>
      <c r="Z109" s="266"/>
      <c r="AA109" s="111">
        <f>M109-J109</f>
        <v>-328.64111498257989</v>
      </c>
      <c r="AB109" s="103">
        <f>M109/J109</f>
        <v>0.90871080139372784</v>
      </c>
      <c r="AC109" s="278"/>
    </row>
    <row r="110" spans="1:29" ht="15.75" customHeight="1">
      <c r="A110" s="281"/>
      <c r="B110" s="92" t="s">
        <v>158</v>
      </c>
      <c r="C110" s="263" t="s">
        <v>200</v>
      </c>
      <c r="D110" s="264"/>
      <c r="E110" s="93">
        <v>24.73</v>
      </c>
      <c r="F110" s="94">
        <v>1200</v>
      </c>
      <c r="G110" s="95">
        <f>E110*F110</f>
        <v>29676</v>
      </c>
      <c r="H110" s="96"/>
      <c r="I110" s="97">
        <v>6</v>
      </c>
      <c r="J110" s="98">
        <v>3600</v>
      </c>
      <c r="K110" s="99">
        <f>J110/I110</f>
        <v>600</v>
      </c>
      <c r="L110" s="100">
        <v>6</v>
      </c>
      <c r="M110" s="98">
        <f>F110/V110*60</f>
        <v>3267.7760968229745</v>
      </c>
      <c r="N110" s="99">
        <f>M110/L110</f>
        <v>544.62934947049575</v>
      </c>
      <c r="O110" s="101">
        <f>L110-I110</f>
        <v>0</v>
      </c>
      <c r="P110" s="102">
        <f>N110-K110</f>
        <v>-55.370650529504246</v>
      </c>
      <c r="Q110" s="103">
        <f>N110/K110</f>
        <v>0.90771558245082629</v>
      </c>
      <c r="R110" s="273"/>
      <c r="S110" s="1">
        <v>0.40208333333333324</v>
      </c>
      <c r="T110" s="2">
        <v>0.41738425925925926</v>
      </c>
      <c r="U110" s="104">
        <v>3.9999999999998259</v>
      </c>
      <c r="V110" s="105">
        <v>22.033333333333474</v>
      </c>
      <c r="W110" s="106"/>
      <c r="X110" s="113"/>
      <c r="Y110" s="265"/>
      <c r="Z110" s="266"/>
      <c r="AA110" s="111">
        <f>M110-J110</f>
        <v>-332.22390317702548</v>
      </c>
      <c r="AB110" s="103">
        <f>M110/J110</f>
        <v>0.90771558245082629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13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0">AVERAGE(I107:I122)</f>
        <v>6</v>
      </c>
      <c r="J123" s="138">
        <f t="shared" si="40"/>
        <v>3518.25</v>
      </c>
      <c r="K123" s="139">
        <f>J123/I123</f>
        <v>586.375</v>
      </c>
      <c r="L123" s="137">
        <f>AVERAGE(L107:L122)</f>
        <v>6</v>
      </c>
      <c r="M123" s="138">
        <f>AVERAGE(M107:M122)</f>
        <v>3165.5339526996613</v>
      </c>
      <c r="N123" s="139">
        <f>M123/L123</f>
        <v>527.58899211661026</v>
      </c>
      <c r="O123" s="140">
        <f>L123-I123</f>
        <v>0</v>
      </c>
      <c r="P123" s="141">
        <f>N123-K123</f>
        <v>-58.786007883389743</v>
      </c>
      <c r="Q123" s="142">
        <f>N123/K123</f>
        <v>0.89974673564972973</v>
      </c>
      <c r="R123" s="274"/>
      <c r="S123" s="143">
        <f>S107</f>
        <v>0.35983796296296294</v>
      </c>
      <c r="T123" s="144">
        <f>INDEX(T107:T122,COUNTA(T107:T122))</f>
        <v>0.41738425925925926</v>
      </c>
      <c r="U123" s="145"/>
      <c r="V123" s="156"/>
      <c r="W123" s="135"/>
      <c r="X123" s="139"/>
      <c r="Y123" s="261"/>
      <c r="Z123" s="262"/>
      <c r="AA123" s="157">
        <f>M123-J123</f>
        <v>-352.71604730033869</v>
      </c>
      <c r="AB123" s="142">
        <f>M123/J123</f>
        <v>0.89974673564972962</v>
      </c>
      <c r="AC123" s="279"/>
    </row>
    <row r="124" spans="1:29" ht="15.75" customHeight="1">
      <c r="A124" s="267" t="s">
        <v>197</v>
      </c>
      <c r="B124" s="183" t="s">
        <v>161</v>
      </c>
      <c r="C124" s="270" t="s">
        <v>234</v>
      </c>
      <c r="D124" s="271"/>
      <c r="E124" s="158">
        <v>57.3</v>
      </c>
      <c r="F124" s="169">
        <v>3527</v>
      </c>
      <c r="G124" s="159">
        <f>E124*F124</f>
        <v>202097.09999999998</v>
      </c>
      <c r="H124" s="160"/>
      <c r="I124" s="161">
        <v>22</v>
      </c>
      <c r="J124" s="162">
        <v>2000</v>
      </c>
      <c r="K124" s="163">
        <f>J124/I124</f>
        <v>90.909090909090907</v>
      </c>
      <c r="L124" s="164">
        <v>23</v>
      </c>
      <c r="M124" s="162">
        <f>F124/V124*60</f>
        <v>1679.5238095238112</v>
      </c>
      <c r="N124" s="163">
        <f>M124/L124</f>
        <v>73.022774327122221</v>
      </c>
      <c r="O124" s="165">
        <f>L124-I124</f>
        <v>1</v>
      </c>
      <c r="P124" s="166">
        <f>N124-K124</f>
        <v>-17.886316581968686</v>
      </c>
      <c r="Q124" s="152">
        <f>N124/K124</f>
        <v>0.80325051759834443</v>
      </c>
      <c r="R124" s="272">
        <f>Q140</f>
        <v>0.85137993189129879</v>
      </c>
      <c r="S124" s="167">
        <v>0.70833333333333337</v>
      </c>
      <c r="T124" s="168">
        <v>0.79583333333333328</v>
      </c>
      <c r="U124" s="169"/>
      <c r="V124" s="170">
        <v>125.99999999999987</v>
      </c>
      <c r="W124" s="87"/>
      <c r="X124" s="88"/>
      <c r="Y124" s="275" t="s">
        <v>236</v>
      </c>
      <c r="Z124" s="276"/>
      <c r="AA124" s="109">
        <f>M124-J124</f>
        <v>-320.47619047618878</v>
      </c>
      <c r="AB124" s="152">
        <f>M124/J124</f>
        <v>0.8397619047619056</v>
      </c>
      <c r="AC124" s="352">
        <f>AB140</f>
        <v>0.86581010022843941</v>
      </c>
    </row>
    <row r="125" spans="1:29" ht="15.75" customHeight="1">
      <c r="A125" s="268"/>
      <c r="B125" s="153" t="s">
        <v>161</v>
      </c>
      <c r="C125" s="263" t="s">
        <v>204</v>
      </c>
      <c r="D125" s="264"/>
      <c r="E125" s="93">
        <v>50.67</v>
      </c>
      <c r="F125" s="104">
        <v>1092</v>
      </c>
      <c r="G125" s="95">
        <f>E125*F125</f>
        <v>55331.64</v>
      </c>
      <c r="H125" s="96"/>
      <c r="I125" s="97">
        <v>20</v>
      </c>
      <c r="J125" s="98">
        <v>2000</v>
      </c>
      <c r="K125" s="99">
        <f>J125/I125</f>
        <v>100</v>
      </c>
      <c r="L125" s="100">
        <v>20</v>
      </c>
      <c r="M125" s="98">
        <f>F125/V125*60</f>
        <v>1757.3535985695144</v>
      </c>
      <c r="N125" s="99">
        <f>M125/L125</f>
        <v>87.867679928475724</v>
      </c>
      <c r="O125" s="101">
        <f>L125-I125</f>
        <v>0</v>
      </c>
      <c r="P125" s="102">
        <f>N125-K125</f>
        <v>-12.132320071524276</v>
      </c>
      <c r="Q125" s="103">
        <f>N125/K125</f>
        <v>0.87867679928475728</v>
      </c>
      <c r="R125" s="273"/>
      <c r="S125" s="1">
        <v>0.80138888888888893</v>
      </c>
      <c r="T125" s="2">
        <v>0.82728009259259261</v>
      </c>
      <c r="U125" s="104">
        <v>8.0000000000001315</v>
      </c>
      <c r="V125" s="105">
        <v>37.283333333333303</v>
      </c>
      <c r="W125" s="106"/>
      <c r="X125" s="107"/>
      <c r="Y125" s="265"/>
      <c r="Z125" s="266"/>
      <c r="AA125" s="111">
        <f>M125-J125</f>
        <v>-242.64640143048564</v>
      </c>
      <c r="AB125" s="103">
        <f>M125/J125</f>
        <v>0.87867679928475717</v>
      </c>
      <c r="AC125" s="294"/>
    </row>
    <row r="126" spans="1:29" ht="15.75" customHeight="1">
      <c r="A126" s="268"/>
      <c r="B126" s="153" t="s">
        <v>161</v>
      </c>
      <c r="C126" s="263" t="s">
        <v>193</v>
      </c>
      <c r="D126" s="264"/>
      <c r="E126" s="93">
        <v>44.3</v>
      </c>
      <c r="F126" s="104">
        <v>1046</v>
      </c>
      <c r="G126" s="95">
        <f>E126*F126</f>
        <v>46337.799999999996</v>
      </c>
      <c r="H126" s="96"/>
      <c r="I126" s="97">
        <v>17</v>
      </c>
      <c r="J126" s="98">
        <v>2000</v>
      </c>
      <c r="K126" s="99">
        <f>J126/I126</f>
        <v>117.64705882352941</v>
      </c>
      <c r="L126" s="100">
        <v>17</v>
      </c>
      <c r="M126" s="98">
        <f>F126/V126*60</f>
        <v>1757.9831932773116</v>
      </c>
      <c r="N126" s="99">
        <f>M126/L126</f>
        <v>103.41077607513597</v>
      </c>
      <c r="O126" s="101">
        <f>L126-I126</f>
        <v>0</v>
      </c>
      <c r="P126" s="102">
        <f>N126-K126</f>
        <v>-14.236282748393435</v>
      </c>
      <c r="Q126" s="103">
        <f>N126/K126</f>
        <v>0.87899159663865578</v>
      </c>
      <c r="R126" s="273"/>
      <c r="S126" s="1">
        <v>0.8314583333333333</v>
      </c>
      <c r="T126" s="2">
        <v>0.85624999999999996</v>
      </c>
      <c r="U126" s="104">
        <v>6.0166666666665947</v>
      </c>
      <c r="V126" s="105">
        <v>35.699999999999989</v>
      </c>
      <c r="W126" s="106"/>
      <c r="X126" s="107"/>
      <c r="Y126" s="265"/>
      <c r="Z126" s="266"/>
      <c r="AA126" s="111">
        <f>M126-J126</f>
        <v>-242.01680672268844</v>
      </c>
      <c r="AB126" s="103">
        <f>M126/J126</f>
        <v>0.87899159663865578</v>
      </c>
      <c r="AC126" s="294"/>
    </row>
    <row r="127" spans="1:29" ht="15.75" customHeight="1">
      <c r="A127" s="268"/>
      <c r="B127" s="153"/>
      <c r="C127" s="263"/>
      <c r="D127" s="264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94"/>
    </row>
    <row r="128" spans="1:29" ht="15.75" customHeight="1">
      <c r="A128" s="268"/>
      <c r="B128" s="153"/>
      <c r="C128" s="263"/>
      <c r="D128" s="264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94"/>
    </row>
    <row r="129" spans="1:29" ht="15.75" customHeight="1">
      <c r="A129" s="268"/>
      <c r="B129" s="153"/>
      <c r="C129" s="263"/>
      <c r="D129" s="264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94"/>
    </row>
    <row r="130" spans="1:29" ht="15.75" customHeight="1">
      <c r="A130" s="268"/>
      <c r="B130" s="153"/>
      <c r="C130" s="263"/>
      <c r="D130" s="264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94"/>
    </row>
    <row r="131" spans="1:29" ht="15.75" customHeight="1">
      <c r="A131" s="268"/>
      <c r="B131" s="153"/>
      <c r="C131" s="263"/>
      <c r="D131" s="264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94"/>
    </row>
    <row r="132" spans="1:29" ht="15.75" customHeight="1">
      <c r="A132" s="268"/>
      <c r="B132" s="153"/>
      <c r="C132" s="263"/>
      <c r="D132" s="264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94"/>
    </row>
    <row r="133" spans="1:29" ht="15.75" customHeight="1">
      <c r="A133" s="268"/>
      <c r="B133" s="153"/>
      <c r="C133" s="263"/>
      <c r="D133" s="264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94"/>
    </row>
    <row r="134" spans="1:29" ht="15.75" customHeight="1">
      <c r="A134" s="268"/>
      <c r="B134" s="153"/>
      <c r="C134" s="263"/>
      <c r="D134" s="264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94"/>
    </row>
    <row r="135" spans="1:29" ht="15.75" customHeight="1">
      <c r="A135" s="268"/>
      <c r="B135" s="153"/>
      <c r="C135" s="263"/>
      <c r="D135" s="264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94"/>
    </row>
    <row r="136" spans="1:29" ht="15.75" customHeight="1">
      <c r="A136" s="268"/>
      <c r="B136" s="153"/>
      <c r="C136" s="263"/>
      <c r="D136" s="264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94"/>
    </row>
    <row r="137" spans="1:29" ht="15.75" customHeight="1">
      <c r="A137" s="268"/>
      <c r="B137" s="153"/>
      <c r="C137" s="263"/>
      <c r="D137" s="264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84"/>
      <c r="X137" s="185"/>
      <c r="Y137" s="265"/>
      <c r="Z137" s="266"/>
      <c r="AA137" s="111"/>
      <c r="AB137" s="103"/>
      <c r="AC137" s="294"/>
    </row>
    <row r="138" spans="1:29" ht="15.75" customHeight="1">
      <c r="A138" s="268"/>
      <c r="B138" s="153"/>
      <c r="C138" s="263"/>
      <c r="D138" s="264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86"/>
      <c r="X138" s="187"/>
      <c r="Y138" s="265"/>
      <c r="Z138" s="266"/>
      <c r="AA138" s="111"/>
      <c r="AB138" s="103"/>
      <c r="AC138" s="294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"/>
      <c r="T139" s="2"/>
      <c r="U139" s="129"/>
      <c r="V139" s="105"/>
      <c r="W139" s="186"/>
      <c r="X139" s="187"/>
      <c r="Y139" s="265"/>
      <c r="Z139" s="266"/>
      <c r="AA139" s="111"/>
      <c r="AB139" s="103"/>
      <c r="AC139" s="294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41">AVERAGE(I124:I139)</f>
        <v>19.666666666666668</v>
      </c>
      <c r="J140" s="138">
        <f t="shared" si="41"/>
        <v>2000</v>
      </c>
      <c r="K140" s="139">
        <f>J140/I140</f>
        <v>101.69491525423729</v>
      </c>
      <c r="L140" s="137">
        <f>AVERAGE(L124:L139)</f>
        <v>20</v>
      </c>
      <c r="M140" s="138">
        <f>AVERAGE(M124:M139)</f>
        <v>1731.6202004568788</v>
      </c>
      <c r="N140" s="139">
        <f>M140/L140</f>
        <v>86.581010022843941</v>
      </c>
      <c r="O140" s="140">
        <f>L140-I140</f>
        <v>0.33333333333333215</v>
      </c>
      <c r="P140" s="141">
        <f>N140-K140</f>
        <v>-15.113905231393346</v>
      </c>
      <c r="Q140" s="142">
        <f>N140/K140</f>
        <v>0.85137993189129879</v>
      </c>
      <c r="R140" s="274"/>
      <c r="S140" s="143">
        <f>S124</f>
        <v>0.70833333333333337</v>
      </c>
      <c r="T140" s="144">
        <f>INDEX(T124:T139,COUNTA(T124:T139))</f>
        <v>0.85624999999999996</v>
      </c>
      <c r="U140" s="145"/>
      <c r="V140" s="156"/>
      <c r="W140" s="188"/>
      <c r="X140" s="189"/>
      <c r="Y140" s="261"/>
      <c r="Z140" s="262"/>
      <c r="AA140" s="157">
        <f>M140-J140</f>
        <v>-268.37979954312118</v>
      </c>
      <c r="AB140" s="142">
        <f>M140/J140</f>
        <v>0.86581010022843941</v>
      </c>
      <c r="AC140" s="295"/>
    </row>
    <row r="141" spans="1:29" ht="15.75" customHeight="1">
      <c r="A141" s="280" t="s">
        <v>235</v>
      </c>
      <c r="B141" s="183" t="s">
        <v>161</v>
      </c>
      <c r="C141" s="270" t="s">
        <v>192</v>
      </c>
      <c r="D141" s="271"/>
      <c r="E141" s="158">
        <v>56.79</v>
      </c>
      <c r="F141" s="87">
        <v>1690</v>
      </c>
      <c r="G141" s="159">
        <f>E141*F141</f>
        <v>95975.1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1760.9261939218543</v>
      </c>
      <c r="N141" s="163">
        <f>M141/L141</f>
        <v>76.562008431384967</v>
      </c>
      <c r="O141" s="165">
        <f>L141-I141</f>
        <v>0</v>
      </c>
      <c r="P141" s="166">
        <f>N141-K141</f>
        <v>-10.39451330774547</v>
      </c>
      <c r="Q141" s="152">
        <f>N141/K141</f>
        <v>0.88046309696092706</v>
      </c>
      <c r="R141" s="272">
        <f>Q157</f>
        <v>0.87989068054096864</v>
      </c>
      <c r="S141" s="167">
        <v>0.70862268518518523</v>
      </c>
      <c r="T141" s="168">
        <v>0.74861111111111112</v>
      </c>
      <c r="U141" s="169"/>
      <c r="V141" s="170">
        <v>57.583333333333272</v>
      </c>
      <c r="W141" s="168"/>
      <c r="X141" s="171"/>
      <c r="Y141" s="275"/>
      <c r="Z141" s="276"/>
      <c r="AA141" s="109">
        <f>M141-J141</f>
        <v>-239.07380607814571</v>
      </c>
      <c r="AB141" s="152">
        <f>M141/J141</f>
        <v>0.88046309696092717</v>
      </c>
      <c r="AC141" s="277">
        <f>AB157</f>
        <v>0.87989068054096875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94">
        <v>1322</v>
      </c>
      <c r="G142" s="95">
        <f>E142*F142</f>
        <v>75182.14</v>
      </c>
      <c r="H142" s="96"/>
      <c r="I142" s="97">
        <v>23</v>
      </c>
      <c r="J142" s="98">
        <v>2000</v>
      </c>
      <c r="K142" s="99">
        <f>J142/I142</f>
        <v>86.956521739130437</v>
      </c>
      <c r="L142" s="100">
        <v>23</v>
      </c>
      <c r="M142" s="98">
        <f>F142/V142*60</f>
        <v>1758.7583148558751</v>
      </c>
      <c r="N142" s="99">
        <f>M142/L142</f>
        <v>76.46775281982066</v>
      </c>
      <c r="O142" s="101">
        <f>L142-I142</f>
        <v>0</v>
      </c>
      <c r="P142" s="102">
        <f>N142-K142</f>
        <v>-10.488768919309777</v>
      </c>
      <c r="Q142" s="103">
        <f>N142/K142</f>
        <v>0.8793791574279376</v>
      </c>
      <c r="R142" s="273"/>
      <c r="S142" s="1">
        <v>0.75277777777777777</v>
      </c>
      <c r="T142" s="2">
        <v>0.78409722222222222</v>
      </c>
      <c r="U142" s="104">
        <v>5.9999999999999787</v>
      </c>
      <c r="V142" s="105">
        <v>45.100000000000016</v>
      </c>
      <c r="W142" s="106"/>
      <c r="X142" s="107"/>
      <c r="Y142" s="265"/>
      <c r="Z142" s="266"/>
      <c r="AA142" s="111">
        <f>M142-J142</f>
        <v>-241.24168514412486</v>
      </c>
      <c r="AB142" s="103">
        <f>M142/J142</f>
        <v>0.8793791574279376</v>
      </c>
      <c r="AC142" s="278"/>
    </row>
    <row r="143" spans="1:29" ht="15.75" customHeight="1">
      <c r="A143" s="281"/>
      <c r="B143" s="153" t="s">
        <v>161</v>
      </c>
      <c r="C143" s="263" t="s">
        <v>190</v>
      </c>
      <c r="D143" s="264"/>
      <c r="E143" s="93">
        <v>47.6</v>
      </c>
      <c r="F143" s="94">
        <v>1723</v>
      </c>
      <c r="G143" s="95">
        <f>E143*F143</f>
        <v>82014.8</v>
      </c>
      <c r="H143" s="96"/>
      <c r="I143" s="97">
        <v>23</v>
      </c>
      <c r="J143" s="98">
        <v>2000</v>
      </c>
      <c r="K143" s="99">
        <f>J143/I143</f>
        <v>86.956521739130437</v>
      </c>
      <c r="L143" s="100">
        <v>23</v>
      </c>
      <c r="M143" s="98">
        <f>F143/V143*60</f>
        <v>1759.6595744680831</v>
      </c>
      <c r="N143" s="99">
        <f>M143/L143</f>
        <v>76.506938020351441</v>
      </c>
      <c r="O143" s="101">
        <f>L143-I143</f>
        <v>0</v>
      </c>
      <c r="P143" s="102">
        <f>N143-K143</f>
        <v>-10.449583718778996</v>
      </c>
      <c r="Q143" s="103">
        <f>N143/K143</f>
        <v>0.87982978723404159</v>
      </c>
      <c r="R143" s="273"/>
      <c r="S143" s="1">
        <v>0.78767361111111112</v>
      </c>
      <c r="T143" s="2">
        <v>0.82847222222222228</v>
      </c>
      <c r="U143" s="104">
        <v>5.1500000000000057</v>
      </c>
      <c r="V143" s="105">
        <v>58.750000000000071</v>
      </c>
      <c r="W143" s="106"/>
      <c r="X143" s="107"/>
      <c r="Y143" s="265"/>
      <c r="Z143" s="266"/>
      <c r="AA143" s="111">
        <f>M143-J143</f>
        <v>-240.34042553191694</v>
      </c>
      <c r="AB143" s="103">
        <f>M143/J143</f>
        <v>0.87982978723404148</v>
      </c>
      <c r="AC143" s="278"/>
    </row>
    <row r="144" spans="1:29" ht="15.75" customHeight="1">
      <c r="A144" s="281"/>
      <c r="B144" s="153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153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153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153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17"/>
      <c r="T147" s="118"/>
      <c r="U147" s="104"/>
      <c r="V147" s="105"/>
      <c r="W147" s="118"/>
      <c r="X147" s="190"/>
      <c r="Y147" s="265"/>
      <c r="Z147" s="266"/>
      <c r="AA147" s="111"/>
      <c r="AB147" s="103"/>
      <c r="AC147" s="278"/>
    </row>
    <row r="148" spans="1:29" ht="15.75" customHeight="1">
      <c r="A148" s="282"/>
      <c r="B148" s="153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17"/>
      <c r="T148" s="118"/>
      <c r="U148" s="104"/>
      <c r="V148" s="105"/>
      <c r="W148" s="118"/>
      <c r="X148" s="190"/>
      <c r="Y148" s="265"/>
      <c r="Z148" s="266"/>
      <c r="AA148" s="111"/>
      <c r="AB148" s="103"/>
      <c r="AC148" s="278"/>
    </row>
    <row r="149" spans="1:29" ht="15.75" customHeight="1">
      <c r="A149" s="282"/>
      <c r="B149" s="153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17"/>
      <c r="T149" s="118"/>
      <c r="U149" s="104"/>
      <c r="V149" s="105"/>
      <c r="W149" s="118"/>
      <c r="X149" s="190"/>
      <c r="Y149" s="265"/>
      <c r="Z149" s="266"/>
      <c r="AA149" s="111"/>
      <c r="AB149" s="103"/>
      <c r="AC149" s="278"/>
    </row>
    <row r="150" spans="1:29" ht="15.75" customHeight="1">
      <c r="A150" s="282"/>
      <c r="B150" s="153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17"/>
      <c r="T150" s="118"/>
      <c r="U150" s="104"/>
      <c r="V150" s="105"/>
      <c r="W150" s="118"/>
      <c r="X150" s="190"/>
      <c r="Y150" s="265"/>
      <c r="Z150" s="266"/>
      <c r="AA150" s="111"/>
      <c r="AB150" s="103"/>
      <c r="AC150" s="278"/>
    </row>
    <row r="151" spans="1:29" ht="15.75" customHeight="1">
      <c r="A151" s="282"/>
      <c r="B151" s="153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17"/>
      <c r="T151" s="118"/>
      <c r="U151" s="104"/>
      <c r="V151" s="105"/>
      <c r="W151" s="118"/>
      <c r="X151" s="190"/>
      <c r="Y151" s="265"/>
      <c r="Z151" s="266"/>
      <c r="AA151" s="111"/>
      <c r="AB151" s="103"/>
      <c r="AC151" s="278"/>
    </row>
    <row r="152" spans="1:29" ht="15.75" customHeight="1">
      <c r="A152" s="282"/>
      <c r="B152" s="153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17"/>
      <c r="T152" s="118"/>
      <c r="U152" s="104"/>
      <c r="V152" s="105"/>
      <c r="W152" s="118"/>
      <c r="X152" s="190"/>
      <c r="Y152" s="265"/>
      <c r="Z152" s="266"/>
      <c r="AA152" s="111"/>
      <c r="AB152" s="103"/>
      <c r="AC152" s="278"/>
    </row>
    <row r="153" spans="1:29" ht="15.75" customHeight="1">
      <c r="A153" s="282"/>
      <c r="B153" s="153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17"/>
      <c r="T153" s="118"/>
      <c r="U153" s="104"/>
      <c r="V153" s="105"/>
      <c r="W153" s="118"/>
      <c r="X153" s="190"/>
      <c r="Y153" s="265"/>
      <c r="Z153" s="266"/>
      <c r="AA153" s="111"/>
      <c r="AB153" s="103"/>
      <c r="AC153" s="278"/>
    </row>
    <row r="154" spans="1:29" ht="15.75" customHeight="1">
      <c r="A154" s="282"/>
      <c r="B154" s="153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17"/>
      <c r="T154" s="118"/>
      <c r="U154" s="104"/>
      <c r="V154" s="105"/>
      <c r="W154" s="118"/>
      <c r="X154" s="190"/>
      <c r="Y154" s="265"/>
      <c r="Z154" s="266"/>
      <c r="AA154" s="111"/>
      <c r="AB154" s="103"/>
      <c r="AC154" s="278"/>
    </row>
    <row r="155" spans="1:29" ht="15.75" customHeight="1">
      <c r="A155" s="282"/>
      <c r="B155" s="153"/>
      <c r="C155" s="263"/>
      <c r="D155" s="264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17"/>
      <c r="T155" s="118"/>
      <c r="U155" s="104"/>
      <c r="V155" s="105"/>
      <c r="W155" s="118"/>
      <c r="X155" s="190"/>
      <c r="Y155" s="265"/>
      <c r="Z155" s="266"/>
      <c r="AA155" s="111"/>
      <c r="AB155" s="103"/>
      <c r="AC155" s="278"/>
    </row>
    <row r="156" spans="1:29" ht="15.75" customHeight="1">
      <c r="A156" s="282"/>
      <c r="B156" s="153"/>
      <c r="C156" s="263"/>
      <c r="D156" s="264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42">AVERAGE(I141:I156)</f>
        <v>23</v>
      </c>
      <c r="J157" s="138">
        <f t="shared" si="42"/>
        <v>2000</v>
      </c>
      <c r="K157" s="139">
        <f>J157/I157</f>
        <v>86.956521739130437</v>
      </c>
      <c r="L157" s="137">
        <f>AVERAGE(L141:L156)</f>
        <v>23</v>
      </c>
      <c r="M157" s="138">
        <f>AVERAGE(M141:M156)</f>
        <v>1759.7813610819376</v>
      </c>
      <c r="N157" s="139">
        <f>M157/L157</f>
        <v>76.512233090519018</v>
      </c>
      <c r="O157" s="140">
        <f>L157-I157</f>
        <v>0</v>
      </c>
      <c r="P157" s="141">
        <f>N157-K157</f>
        <v>-10.444288648611419</v>
      </c>
      <c r="Q157" s="142">
        <f>N157/K157</f>
        <v>0.87989068054096864</v>
      </c>
      <c r="R157" s="274"/>
      <c r="S157" s="143">
        <f>S141</f>
        <v>0.70862268518518523</v>
      </c>
      <c r="T157" s="144">
        <f>INDEX(T141:T156,COUNTA(T141:T156))</f>
        <v>0.82847222222222228</v>
      </c>
      <c r="U157" s="145"/>
      <c r="V157" s="156"/>
      <c r="W157" s="135"/>
      <c r="X157" s="139"/>
      <c r="Y157" s="261"/>
      <c r="Z157" s="262"/>
      <c r="AA157" s="157">
        <f>M157-J157</f>
        <v>-240.21863891806242</v>
      </c>
      <c r="AB157" s="142">
        <f>M157/J157</f>
        <v>0.87989068054096875</v>
      </c>
      <c r="AC157" s="279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14" priority="3" operator="greaterThan">
      <formula>0</formula>
    </cfRule>
  </conditionalFormatting>
  <conditionalFormatting sqref="P5:P157 AA5:AA157">
    <cfRule type="cellIs" dxfId="213" priority="6" operator="lessThan">
      <formula>0</formula>
    </cfRule>
  </conditionalFormatting>
  <conditionalFormatting sqref="Q5:Q157 AB5:AB157">
    <cfRule type="cellIs" dxfId="212" priority="4" operator="greaterThan">
      <formula>1</formula>
    </cfRule>
    <cfRule type="cellIs" dxfId="211" priority="5" operator="lessThan">
      <formula>0.8</formula>
    </cfRule>
  </conditionalFormatting>
  <conditionalFormatting sqref="R5:R157 AC124">
    <cfRule type="cellIs" dxfId="210" priority="7" operator="lessThan">
      <formula>0.8</formula>
    </cfRule>
  </conditionalFormatting>
  <conditionalFormatting sqref="AC5:AC22 AC56:AC91">
    <cfRule type="cellIs" dxfId="209" priority="9" operator="lessThan">
      <formula>0.8</formula>
    </cfRule>
  </conditionalFormatting>
  <conditionalFormatting sqref="AC39">
    <cfRule type="cellIs" dxfId="208" priority="12" operator="lessThan">
      <formula>0.8</formula>
    </cfRule>
  </conditionalFormatting>
  <conditionalFormatting sqref="AC54">
    <cfRule type="cellIs" dxfId="207" priority="11" operator="lessThan">
      <formula>0.8</formula>
    </cfRule>
  </conditionalFormatting>
  <conditionalFormatting sqref="AC97:AC105">
    <cfRule type="cellIs" dxfId="206" priority="10" operator="lessThan">
      <formula>0.8</formula>
    </cfRule>
  </conditionalFormatting>
  <conditionalFormatting sqref="AC107:AC112">
    <cfRule type="cellIs" dxfId="205" priority="8" operator="lessThan">
      <formula>0.8</formula>
    </cfRule>
  </conditionalFormatting>
  <conditionalFormatting sqref="AC139">
    <cfRule type="cellIs" dxfId="204" priority="2" operator="lessThan">
      <formula>0.8</formula>
    </cfRule>
  </conditionalFormatting>
  <conditionalFormatting sqref="AC141:AC157">
    <cfRule type="cellIs" dxfId="203" priority="1" operator="lessThan">
      <formula>0.8</formula>
    </cfRule>
  </conditionalFormatting>
  <dataValidations count="1">
    <dataValidation type="list" allowBlank="1" showInputMessage="1" showErrorMessage="1" sqref="Y5:Z157" xr:uid="{0A88E5FB-EF7C-49BA-9A22-CC597209C12F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4E73-9630-4A57-8D5A-7F4B7BED06D0}">
  <sheetPr>
    <tabColor theme="9" tint="0.59999389629810485"/>
  </sheetPr>
  <dimension ref="B1:AR36"/>
  <sheetViews>
    <sheetView zoomScale="70" zoomScaleNormal="70" workbookViewId="0">
      <selection activeCell="U12" sqref="U12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239</v>
      </c>
      <c r="D3" s="249"/>
      <c r="E3" s="7" t="s">
        <v>2</v>
      </c>
      <c r="F3" s="250">
        <f>'1008(18度C)'!D1+'1008(4度C)'!D1</f>
        <v>220946</v>
      </c>
      <c r="G3" s="251"/>
      <c r="H3" s="7" t="s">
        <v>3</v>
      </c>
      <c r="I3" s="252">
        <f>'1008(18度C)'!F1+'1008(4度C)'!F1</f>
        <v>6990078.5799999982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448.85548804742785</v>
      </c>
      <c r="F6" s="227" t="e">
        <f>AVERAGE(#REF!,D13:K13)</f>
        <v>#REF!</v>
      </c>
      <c r="G6" s="228">
        <f>AVERAGE(D13:K13)</f>
        <v>193.62641106156551</v>
      </c>
      <c r="H6" s="229"/>
      <c r="I6" s="228">
        <f>AVERAGE(L13:O13)</f>
        <v>95.324573585443147</v>
      </c>
      <c r="J6" s="229"/>
      <c r="K6" s="228">
        <f>AVERAGE(D27:O27)</f>
        <v>636.33715673357608</v>
      </c>
      <c r="L6" s="229"/>
      <c r="M6" s="228">
        <f>AVERAGE(P27:X27)</f>
        <v>793.31674208144796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391.52038160201334</v>
      </c>
      <c r="F7" s="231" t="e">
        <f>AVERAGE(#REF!,D14:K14)</f>
        <v>#REF!</v>
      </c>
      <c r="G7" s="218">
        <f>AVERAGE(D14:K14)</f>
        <v>171.40840165166017</v>
      </c>
      <c r="H7" s="219"/>
      <c r="I7" s="218">
        <f>AVERAGE(L14:O14)</f>
        <v>81.374600829630637</v>
      </c>
      <c r="J7" s="219"/>
      <c r="K7" s="218">
        <f>AVERAGE(D28:O28)</f>
        <v>554.58112290337056</v>
      </c>
      <c r="L7" s="219"/>
      <c r="M7" s="218">
        <f>AVERAGE(P28:X28)</f>
        <v>690.09173243430882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0.87092929405055419</v>
      </c>
      <c r="F8" s="223" t="e">
        <f>AVERAGE(D15:K15,#REF!)</f>
        <v>#REF!</v>
      </c>
      <c r="G8" s="224">
        <f>AVERAGE(D15:K15)</f>
        <v>0.87984185854262409</v>
      </c>
      <c r="H8" s="225"/>
      <c r="I8" s="224">
        <f>AVERAGE(L15:O15)</f>
        <v>0.85256144607742168</v>
      </c>
      <c r="J8" s="225"/>
      <c r="K8" s="224">
        <f>AVERAGE(D29:O29)</f>
        <v>0.87082830088592633</v>
      </c>
      <c r="L8" s="225"/>
      <c r="M8" s="224">
        <f>AVERAGE(P29:X29)</f>
        <v>0.86959360434308919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93.75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108.10810810810811</v>
      </c>
      <c r="N13" s="24">
        <v>90.909090909090907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102.29565472143129</v>
      </c>
      <c r="E14" s="28">
        <v>69.069218067088642</v>
      </c>
      <c r="F14" s="28">
        <v>81.634503255903795</v>
      </c>
      <c r="G14" s="28">
        <v>74.162026834977695</v>
      </c>
      <c r="H14" s="28">
        <v>128.41965262649134</v>
      </c>
      <c r="I14" s="28">
        <v>213.68406781414208</v>
      </c>
      <c r="J14" s="28" t="s">
        <v>36</v>
      </c>
      <c r="K14" s="55">
        <v>530.59368824158628</v>
      </c>
      <c r="L14" s="27" t="s">
        <v>36</v>
      </c>
      <c r="M14" s="67">
        <v>94.791985766690061</v>
      </c>
      <c r="N14" s="28">
        <v>72.914844829879044</v>
      </c>
      <c r="O14" s="29">
        <v>76.416971892322806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0.88835700152821906</v>
      </c>
      <c r="E15" s="32">
        <f t="shared" si="0"/>
        <v>0.88063253035538014</v>
      </c>
      <c r="F15" s="32">
        <f t="shared" si="0"/>
        <v>0.87076803472964048</v>
      </c>
      <c r="G15" s="32">
        <f t="shared" si="0"/>
        <v>0.88067406866536002</v>
      </c>
      <c r="H15" s="32">
        <f t="shared" si="0"/>
        <v>0.87753429294769081</v>
      </c>
      <c r="I15" s="32">
        <f t="shared" si="0"/>
        <v>0.8602418188975125</v>
      </c>
      <c r="J15" s="32" t="s">
        <v>36</v>
      </c>
      <c r="K15" s="56">
        <f t="shared" ref="K15" si="1">K14/K13</f>
        <v>0.90068526267456506</v>
      </c>
      <c r="L15" s="31" t="s">
        <v>36</v>
      </c>
      <c r="M15" s="68">
        <f t="shared" ref="M15:O15" si="2">M14/M13</f>
        <v>0.87682586834188303</v>
      </c>
      <c r="N15" s="32">
        <f t="shared" si="2"/>
        <v>0.80206329312866953</v>
      </c>
      <c r="O15" s="33">
        <f t="shared" si="2"/>
        <v>0.87879517676171226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</v>
      </c>
      <c r="F16" s="2">
        <v>0.25028935185185186</v>
      </c>
      <c r="G16" s="2">
        <v>0.25013888888888891</v>
      </c>
      <c r="H16" s="2">
        <v>0.16666666666666666</v>
      </c>
      <c r="I16" s="2">
        <v>0.25</v>
      </c>
      <c r="J16" s="2" t="s">
        <v>36</v>
      </c>
      <c r="K16" s="3">
        <v>0.38749999999999996</v>
      </c>
      <c r="L16" s="1" t="s">
        <v>36</v>
      </c>
      <c r="M16" s="69">
        <v>0.70835648148148145</v>
      </c>
      <c r="N16" s="2">
        <v>0.70846064814814813</v>
      </c>
      <c r="O16" s="4">
        <v>0.70839120370370368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0.51874999999999993</v>
      </c>
      <c r="E17" s="2">
        <v>0.6777777777777777</v>
      </c>
      <c r="F17" s="2">
        <v>0.56944444444444442</v>
      </c>
      <c r="G17" s="2">
        <v>0.57430555555555551</v>
      </c>
      <c r="H17" s="2">
        <v>0.555150462962963</v>
      </c>
      <c r="I17" s="2">
        <v>0.53611111111111109</v>
      </c>
      <c r="J17" s="2" t="s">
        <v>36</v>
      </c>
      <c r="K17" s="3">
        <v>0.47986111111111113</v>
      </c>
      <c r="L17" s="1" t="s">
        <v>36</v>
      </c>
      <c r="M17" s="69">
        <v>0.7729166666666667</v>
      </c>
      <c r="N17" s="2">
        <v>0.83333333333333337</v>
      </c>
      <c r="O17" s="4">
        <v>0.84583333333333321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21.333333333333332</v>
      </c>
      <c r="G18" s="35">
        <v>23.75</v>
      </c>
      <c r="H18" s="35">
        <v>20.5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18.5</v>
      </c>
      <c r="N18" s="35">
        <v>23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182.33895439804749</v>
      </c>
      <c r="E28" s="28" t="s">
        <v>36</v>
      </c>
      <c r="F28" s="28" t="s">
        <v>36</v>
      </c>
      <c r="G28" s="28">
        <v>283.46328931356197</v>
      </c>
      <c r="H28" s="28">
        <v>380.50678431612147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758.34022831208313</v>
      </c>
      <c r="N28" s="28">
        <v>989.85907703881321</v>
      </c>
      <c r="O28" s="28">
        <v>732.97840404159592</v>
      </c>
      <c r="P28" s="27">
        <v>244.42352867392518</v>
      </c>
      <c r="Q28" s="28" t="s">
        <v>36</v>
      </c>
      <c r="R28" s="28" t="s">
        <v>36</v>
      </c>
      <c r="S28" s="28" t="s">
        <v>36</v>
      </c>
      <c r="T28" s="28">
        <v>726.15460323823368</v>
      </c>
      <c r="U28" s="28" t="s">
        <v>36</v>
      </c>
      <c r="V28" s="28">
        <v>725.95016048966568</v>
      </c>
      <c r="W28" s="28">
        <v>850.27480597931924</v>
      </c>
      <c r="X28" s="29">
        <v>903.65556379040027</v>
      </c>
    </row>
    <row r="29" spans="2:44" ht="40.15" customHeight="1">
      <c r="B29" s="206"/>
      <c r="C29" s="30" t="s">
        <v>38</v>
      </c>
      <c r="D29" s="32">
        <f>D28/D27</f>
        <v>0.86104506243522427</v>
      </c>
      <c r="E29" s="32" t="s">
        <v>36</v>
      </c>
      <c r="F29" s="32" t="s">
        <v>36</v>
      </c>
      <c r="G29" s="32">
        <f>G28/G27</f>
        <v>0.86613782845810605</v>
      </c>
      <c r="H29" s="32">
        <f>H28/H27</f>
        <v>0.87809257919104955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0.88090026521100573</v>
      </c>
      <c r="N29" s="32">
        <f>N28/N27</f>
        <v>0.86074702351201149</v>
      </c>
      <c r="O29" s="32">
        <f>O28/O27</f>
        <v>0.87804704650816179</v>
      </c>
      <c r="P29" s="31">
        <f>P28/P27</f>
        <v>0.86566666405348491</v>
      </c>
      <c r="Q29" s="32" t="s">
        <v>36</v>
      </c>
      <c r="R29" s="32" t="s">
        <v>36</v>
      </c>
      <c r="S29" s="32" t="s">
        <v>36</v>
      </c>
      <c r="T29" s="32">
        <f>T28/T27</f>
        <v>0.86446976575980194</v>
      </c>
      <c r="U29" s="32" t="s">
        <v>36</v>
      </c>
      <c r="V29" s="32">
        <f>V28/V27</f>
        <v>0.87993958847232201</v>
      </c>
      <c r="W29" s="32">
        <f>W28/W27</f>
        <v>0.87726765696278963</v>
      </c>
      <c r="X29" s="33">
        <f>X28/X27</f>
        <v>0.86062434646704788</v>
      </c>
    </row>
    <row r="30" spans="2:44" ht="17.25" customHeight="1">
      <c r="B30" s="207" t="s">
        <v>39</v>
      </c>
      <c r="C30" s="15" t="s">
        <v>40</v>
      </c>
      <c r="D30" s="2">
        <v>0.37950231481481483</v>
      </c>
      <c r="E30" s="2" t="s">
        <v>36</v>
      </c>
      <c r="F30" s="2" t="s">
        <v>36</v>
      </c>
      <c r="G30" s="2">
        <v>0.30790509259259258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0.16689814814814816</v>
      </c>
      <c r="O30" s="2">
        <v>0.16666666666666666</v>
      </c>
      <c r="P30" s="1">
        <v>0.70855324074074078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0.44392361111111112</v>
      </c>
      <c r="E31" s="2" t="s">
        <v>36</v>
      </c>
      <c r="F31" s="2" t="s">
        <v>36</v>
      </c>
      <c r="G31" s="2">
        <v>0.33124999999999999</v>
      </c>
      <c r="H31" s="2">
        <v>0.38217592592592592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0.43263888888888891</v>
      </c>
      <c r="N31" s="2">
        <v>0.45277777777777778</v>
      </c>
      <c r="O31" s="2">
        <v>0.4375</v>
      </c>
      <c r="P31" s="1">
        <v>0.81623842592592588</v>
      </c>
      <c r="Q31" s="2" t="s">
        <v>36</v>
      </c>
      <c r="R31" s="2" t="s">
        <v>36</v>
      </c>
      <c r="S31" s="2" t="s">
        <v>36</v>
      </c>
      <c r="T31" s="2">
        <v>0.8930555555555556</v>
      </c>
      <c r="U31" s="2" t="s">
        <v>36</v>
      </c>
      <c r="V31" s="2">
        <v>0.90486111111111112</v>
      </c>
      <c r="W31" s="2">
        <v>1.0138888888888888</v>
      </c>
      <c r="X31" s="4">
        <v>1.0126157407407408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08BE-F3DD-475E-A18C-17AD8FF98898}">
  <sheetPr filterMode="1"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Q5" sqref="Q5:R21"/>
      <selection pane="bottomLeft" activeCell="Q5" sqref="Q5:R2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20" width="6.77734375" style="8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122627</v>
      </c>
      <c r="E1" s="77" t="s">
        <v>3</v>
      </c>
      <c r="F1" s="78">
        <f>SUM(G5:G191)</f>
        <v>2385427.6800000002</v>
      </c>
      <c r="G1" s="79" t="s">
        <v>73</v>
      </c>
      <c r="H1" s="80">
        <f>L21+L38+L55+L72+L89+L106+L123+L140+L157+L174+L191</f>
        <v>71.75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45938</v>
      </c>
      <c r="B2" s="326"/>
      <c r="C2" s="82" t="s">
        <v>34</v>
      </c>
      <c r="D2" s="83">
        <f>AVERAGE(N21,N38,N55,N72,N89,N106,N123,N140,N157,N174,N191)</f>
        <v>616.17685450834244</v>
      </c>
      <c r="E2" s="83" t="s">
        <v>80</v>
      </c>
      <c r="F2" s="84">
        <f>F1/D1</f>
        <v>19.452711719278788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hidden="1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2353</v>
      </c>
      <c r="G5" s="95">
        <f t="shared" ref="G5:G6" si="0">E5*F5</f>
        <v>70237.05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3101.7209813255254</v>
      </c>
      <c r="N5" s="99">
        <f>M5/L5</f>
        <v>182.45417537208974</v>
      </c>
      <c r="O5" s="101">
        <f>L5-I5</f>
        <v>0</v>
      </c>
      <c r="P5" s="102">
        <f>N5-K5</f>
        <v>-29.310530510263192</v>
      </c>
      <c r="Q5" s="103">
        <f>N5/K5</f>
        <v>0.86158916147931275</v>
      </c>
      <c r="R5" s="273">
        <f>Q21</f>
        <v>0.86104506243522427</v>
      </c>
      <c r="S5" s="1">
        <v>0.37950231481481483</v>
      </c>
      <c r="T5" s="2">
        <v>0.41111111111111109</v>
      </c>
      <c r="U5" s="104">
        <v>6.3833333333333453</v>
      </c>
      <c r="V5" s="105">
        <v>45.516666666666616</v>
      </c>
      <c r="W5" s="106"/>
      <c r="X5" s="107"/>
      <c r="Y5" s="275"/>
      <c r="Z5" s="276"/>
      <c r="AA5" s="109">
        <f>M5-J5</f>
        <v>-498.27901867447463</v>
      </c>
      <c r="AB5" s="110">
        <f>M5/J5</f>
        <v>0.86158916147931264</v>
      </c>
      <c r="AC5" s="292">
        <f>AB21</f>
        <v>0.86104506243522427</v>
      </c>
    </row>
    <row r="6" spans="1:29" ht="15.75" hidden="1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2233</v>
      </c>
      <c r="G6" s="95">
        <f t="shared" si="0"/>
        <v>65918.16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3097.8034682080893</v>
      </c>
      <c r="N6" s="99">
        <f>M6/L6</f>
        <v>182.22373342400525</v>
      </c>
      <c r="O6" s="101">
        <f>L6-I6</f>
        <v>0</v>
      </c>
      <c r="P6" s="102">
        <f>N6-K6</f>
        <v>-29.540972458347682</v>
      </c>
      <c r="Q6" s="103">
        <f>N6/K6</f>
        <v>0.86050096339113591</v>
      </c>
      <c r="R6" s="273"/>
      <c r="S6" s="1">
        <v>0.41388888888888886</v>
      </c>
      <c r="T6" s="2">
        <v>0.44392361111111112</v>
      </c>
      <c r="U6" s="104">
        <v>3.9999999999999858</v>
      </c>
      <c r="V6" s="105">
        <v>43.250000000000043</v>
      </c>
      <c r="W6" s="106">
        <v>0.44392361111111112</v>
      </c>
      <c r="X6" s="107">
        <v>0.48333333333333328</v>
      </c>
      <c r="Y6" s="265"/>
      <c r="Z6" s="266"/>
      <c r="AA6" s="111">
        <f>M6-J6</f>
        <v>-502.19653179191073</v>
      </c>
      <c r="AB6" s="112">
        <f>M6/J6</f>
        <v>0.86050096339113591</v>
      </c>
      <c r="AC6" s="293"/>
    </row>
    <row r="7" spans="1:29" ht="15.75" hidden="1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hidden="1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hidden="1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hidden="1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hidden="1" customHeight="1">
      <c r="A11" s="28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hidden="1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hidden="1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hidden="1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hidden="1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hidden="1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hidden="1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hidden="1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hidden="1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hidden="1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3099.7622247668073</v>
      </c>
      <c r="N21" s="139">
        <f>M21/L21</f>
        <v>182.33895439804749</v>
      </c>
      <c r="O21" s="140">
        <f>L21-I21</f>
        <v>0</v>
      </c>
      <c r="P21" s="141">
        <f>N21-K21</f>
        <v>-29.425751484305437</v>
      </c>
      <c r="Q21" s="142">
        <f>N21/K21</f>
        <v>0.86104506243522427</v>
      </c>
      <c r="R21" s="274"/>
      <c r="S21" s="143">
        <f>S5</f>
        <v>0.37950231481481483</v>
      </c>
      <c r="T21" s="144">
        <f>INDEX(T5:T20,COUNTA(T5:T20))</f>
        <v>0.44392361111111112</v>
      </c>
      <c r="U21" s="145"/>
      <c r="V21" s="145"/>
      <c r="W21" s="146"/>
      <c r="X21" s="147"/>
      <c r="Y21" s="261"/>
      <c r="Z21" s="262"/>
      <c r="AA21" s="148">
        <f>M21-J21</f>
        <v>-500.23777523319268</v>
      </c>
      <c r="AB21" s="149">
        <f>M21/J21</f>
        <v>0.86104506243522427</v>
      </c>
      <c r="AC21" s="295"/>
    </row>
    <row r="22" spans="1:29" ht="15.75" hidden="1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1747</v>
      </c>
      <c r="G22" s="95">
        <f t="shared" ref="G22" si="5">E22*F22</f>
        <v>44793.08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3118.0961824491815</v>
      </c>
      <c r="N22" s="99">
        <f>M22/L22</f>
        <v>283.46328931356197</v>
      </c>
      <c r="O22" s="101">
        <f>L22-I22</f>
        <v>0</v>
      </c>
      <c r="P22" s="102">
        <f>N22-K22</f>
        <v>-43.80943795916528</v>
      </c>
      <c r="Q22" s="103">
        <f>N22/K22</f>
        <v>0.86613782845810605</v>
      </c>
      <c r="R22" s="272">
        <f>Q38</f>
        <v>0.86613782845810605</v>
      </c>
      <c r="S22" s="1">
        <v>0.30790509259259258</v>
      </c>
      <c r="T22" s="2">
        <v>0.33124999999999999</v>
      </c>
      <c r="U22" s="104">
        <v>7.9666666666666597</v>
      </c>
      <c r="V22" s="105">
        <v>33.616666666666674</v>
      </c>
      <c r="W22" s="106"/>
      <c r="X22" s="151"/>
      <c r="Y22" s="275"/>
      <c r="Z22" s="276"/>
      <c r="AA22" s="109">
        <f>M22-J22</f>
        <v>-481.90381755081853</v>
      </c>
      <c r="AB22" s="152">
        <f>M22/J22</f>
        <v>0.86613782845810594</v>
      </c>
      <c r="AC22" s="277">
        <f>AB38</f>
        <v>0.86613782845810594</v>
      </c>
    </row>
    <row r="23" spans="1:29" ht="15.75" hidden="1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hidden="1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hidden="1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hidden="1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hidden="1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hidden="1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hidden="1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hidden="1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hidden="1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hidden="1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hidden="1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hidden="1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hidden="1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hidden="1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hidden="1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3118.0961824491815</v>
      </c>
      <c r="N38" s="139">
        <f>M38/L38</f>
        <v>283.46328931356197</v>
      </c>
      <c r="O38" s="140">
        <f>L38-I38</f>
        <v>0</v>
      </c>
      <c r="P38" s="141">
        <f>N38-K38</f>
        <v>-43.80943795916528</v>
      </c>
      <c r="Q38" s="142">
        <f>N38/K38</f>
        <v>0.86613782845810605</v>
      </c>
      <c r="R38" s="274"/>
      <c r="S38" s="143">
        <f>S22</f>
        <v>0.30790509259259258</v>
      </c>
      <c r="T38" s="144">
        <f>INDEX(T22:T37,COUNTA(T22:T37))</f>
        <v>0.33124999999999999</v>
      </c>
      <c r="U38" s="145"/>
      <c r="V38" s="156"/>
      <c r="W38" s="135"/>
      <c r="X38" s="139"/>
      <c r="Y38" s="261"/>
      <c r="Z38" s="262"/>
      <c r="AA38" s="157">
        <f>M38-J38</f>
        <v>-481.90381755081853</v>
      </c>
      <c r="AB38" s="142">
        <f>M38/J38</f>
        <v>0.86613782845810594</v>
      </c>
      <c r="AC38" s="279"/>
    </row>
    <row r="39" spans="1:29" ht="15.75" hidden="1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916</v>
      </c>
      <c r="G39" s="159">
        <f t="shared" ref="G39:G41" si="9">E39*F39</f>
        <v>12878.960000000001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2282.0761245674757</v>
      </c>
      <c r="N39" s="163">
        <f>M39/L39</f>
        <v>380.34602076124594</v>
      </c>
      <c r="O39" s="165">
        <f>L39-I39</f>
        <v>0</v>
      </c>
      <c r="P39" s="166">
        <f>N39-K39</f>
        <v>-52.987312572087376</v>
      </c>
      <c r="Q39" s="152">
        <f>N39/K39</f>
        <v>0.87772158637210607</v>
      </c>
      <c r="R39" s="272">
        <f>Q55</f>
        <v>0.87809257919104955</v>
      </c>
      <c r="S39" s="167">
        <v>0.25</v>
      </c>
      <c r="T39" s="168">
        <v>0.26672453703703702</v>
      </c>
      <c r="U39" s="169"/>
      <c r="V39" s="170">
        <v>24.083333333333314</v>
      </c>
      <c r="W39" s="168"/>
      <c r="X39" s="171"/>
      <c r="Y39" s="275"/>
      <c r="Z39" s="276"/>
      <c r="AA39" s="109">
        <f>M39-J39</f>
        <v>-317.92387543252426</v>
      </c>
      <c r="AB39" s="152">
        <f>M39/J39</f>
        <v>0.87772158637210607</v>
      </c>
      <c r="AC39" s="277">
        <f>AB55</f>
        <v>0.87809257919104955</v>
      </c>
    </row>
    <row r="40" spans="1:29" ht="15.75" hidden="1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2400</v>
      </c>
      <c r="G40" s="95">
        <f t="shared" si="9"/>
        <v>42552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2282.6948480845444</v>
      </c>
      <c r="N40" s="99">
        <f>M40/L40</f>
        <v>380.44914134742407</v>
      </c>
      <c r="O40" s="101">
        <f>L40-I40</f>
        <v>0</v>
      </c>
      <c r="P40" s="102">
        <f>N40-K40</f>
        <v>-52.88419198590924</v>
      </c>
      <c r="Q40" s="103">
        <f>N40/K40</f>
        <v>0.87795955695559402</v>
      </c>
      <c r="R40" s="273"/>
      <c r="S40" s="1">
        <v>0.2722222222222222</v>
      </c>
      <c r="T40" s="2">
        <v>0.31603009259259257</v>
      </c>
      <c r="U40" s="104">
        <v>7.9166666666666519</v>
      </c>
      <c r="V40" s="105">
        <v>63.083333333333336</v>
      </c>
      <c r="W40" s="106"/>
      <c r="X40" s="113"/>
      <c r="Y40" s="265"/>
      <c r="Z40" s="266"/>
      <c r="AA40" s="111">
        <f>M40-J40</f>
        <v>-317.30515191545555</v>
      </c>
      <c r="AB40" s="103">
        <f>M40/J40</f>
        <v>0.87795955695559402</v>
      </c>
      <c r="AC40" s="278"/>
    </row>
    <row r="41" spans="1:29" ht="15.75" hidden="1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3325</v>
      </c>
      <c r="G41" s="95">
        <f t="shared" si="9"/>
        <v>48179.25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2284.3511450381666</v>
      </c>
      <c r="N41" s="99">
        <f>M41/L41</f>
        <v>380.72519083969445</v>
      </c>
      <c r="O41" s="101">
        <f>L41-I41</f>
        <v>0</v>
      </c>
      <c r="P41" s="102">
        <f>N41-K41</f>
        <v>-52.608142493638866</v>
      </c>
      <c r="Q41" s="103">
        <f>N41/K41</f>
        <v>0.87859659424544878</v>
      </c>
      <c r="R41" s="273"/>
      <c r="S41" s="1">
        <v>0.32152777777777775</v>
      </c>
      <c r="T41" s="2">
        <v>0.38217592592592592</v>
      </c>
      <c r="U41" s="104">
        <v>7.9166666666666519</v>
      </c>
      <c r="V41" s="105">
        <v>87.333333333333371</v>
      </c>
      <c r="W41" s="106"/>
      <c r="X41" s="113"/>
      <c r="Y41" s="265"/>
      <c r="Z41" s="266"/>
      <c r="AA41" s="111">
        <f>M41-J41</f>
        <v>-315.64885496183342</v>
      </c>
      <c r="AB41" s="103">
        <f>M41/J41</f>
        <v>0.87859659424544867</v>
      </c>
      <c r="AC41" s="278"/>
    </row>
    <row r="42" spans="1:29" ht="15.75" hidden="1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hidden="1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hidden="1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hidden="1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hidden="1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hidden="1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hidden="1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hidden="1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hidden="1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hidden="1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hidden="1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hidden="1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hidden="1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2283.0407058967289</v>
      </c>
      <c r="N55" s="139">
        <f t="shared" ref="N55:N61" si="14">M55/L55</f>
        <v>380.50678431612147</v>
      </c>
      <c r="O55" s="140">
        <f t="shared" ref="O55:O61" si="15">L55-I55</f>
        <v>0</v>
      </c>
      <c r="P55" s="141">
        <f t="shared" ref="P55:P61" si="16">N55-K55</f>
        <v>-52.826549017211846</v>
      </c>
      <c r="Q55" s="142">
        <f t="shared" ref="Q55:Q61" si="17">N55/K55</f>
        <v>0.87809257919104955</v>
      </c>
      <c r="R55" s="274"/>
      <c r="S55" s="143">
        <f>S39</f>
        <v>0.25</v>
      </c>
      <c r="T55" s="144">
        <f>INDEX(T39:T54,COUNTA(T39:T54))</f>
        <v>0.38217592592592592</v>
      </c>
      <c r="U55" s="145"/>
      <c r="V55" s="156"/>
      <c r="W55" s="135"/>
      <c r="X55" s="139"/>
      <c r="Y55" s="261"/>
      <c r="Z55" s="262"/>
      <c r="AA55" s="157">
        <f t="shared" ref="AA55:AA61" si="18">M55-J55</f>
        <v>-316.95929410327108</v>
      </c>
      <c r="AB55" s="142">
        <f t="shared" ref="AB55:AB61" si="19">M55/J55</f>
        <v>0.87809257919104955</v>
      </c>
      <c r="AC55" s="279"/>
    </row>
    <row r="56" spans="1:29" ht="15.75" hidden="1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885</v>
      </c>
      <c r="G56" s="159">
        <f t="shared" ref="G56:G61" si="20">E56*F56</f>
        <v>18983.25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2885.8695652173915</v>
      </c>
      <c r="N56" s="163">
        <f t="shared" si="14"/>
        <v>961.95652173913049</v>
      </c>
      <c r="O56" s="165">
        <f t="shared" si="15"/>
        <v>0</v>
      </c>
      <c r="P56" s="166">
        <f t="shared" si="16"/>
        <v>-138.04347826086951</v>
      </c>
      <c r="Q56" s="152">
        <f t="shared" si="17"/>
        <v>0.874505928853755</v>
      </c>
      <c r="R56" s="272">
        <f>Q72</f>
        <v>0.88090026521100573</v>
      </c>
      <c r="S56" s="167">
        <v>0.16666666666666666</v>
      </c>
      <c r="T56" s="168">
        <v>0.17944444444444443</v>
      </c>
      <c r="U56" s="169"/>
      <c r="V56" s="170">
        <v>18.399999999999999</v>
      </c>
      <c r="W56" s="173"/>
      <c r="X56" s="151"/>
      <c r="Y56" s="275"/>
      <c r="Z56" s="276"/>
      <c r="AA56" s="109">
        <f t="shared" si="18"/>
        <v>-414.13043478260852</v>
      </c>
      <c r="AB56" s="152">
        <f t="shared" si="19"/>
        <v>0.874505928853755</v>
      </c>
      <c r="AC56" s="277">
        <f>AB72</f>
        <v>0.88090026521100573</v>
      </c>
    </row>
    <row r="57" spans="1:29" ht="15.75" hidden="1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2250</v>
      </c>
      <c r="G57" s="95">
        <f t="shared" si="20"/>
        <v>35347.5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2908.4380610412945</v>
      </c>
      <c r="N57" s="99">
        <f t="shared" si="14"/>
        <v>969.47935368043147</v>
      </c>
      <c r="O57" s="101">
        <f t="shared" si="15"/>
        <v>0</v>
      </c>
      <c r="P57" s="102">
        <f t="shared" si="16"/>
        <v>-130.52064631956853</v>
      </c>
      <c r="Q57" s="103">
        <f t="shared" si="17"/>
        <v>0.88134486698221048</v>
      </c>
      <c r="R57" s="273"/>
      <c r="S57" s="1">
        <v>0.18333333333333335</v>
      </c>
      <c r="T57" s="2">
        <v>0.21556712962962962</v>
      </c>
      <c r="U57" s="104">
        <v>5.6000000000000361</v>
      </c>
      <c r="V57" s="105">
        <v>46.416666666666636</v>
      </c>
      <c r="W57" s="106"/>
      <c r="X57" s="107"/>
      <c r="Y57" s="265"/>
      <c r="Z57" s="266"/>
      <c r="AA57" s="111">
        <f t="shared" si="18"/>
        <v>-391.56193895870547</v>
      </c>
      <c r="AB57" s="103">
        <f t="shared" si="19"/>
        <v>0.88134486698221048</v>
      </c>
      <c r="AC57" s="278"/>
    </row>
    <row r="58" spans="1:29" ht="15.75" hidden="1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1401</v>
      </c>
      <c r="G58" s="95">
        <f t="shared" si="20"/>
        <v>31214.280000000002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2893.6316695352893</v>
      </c>
      <c r="N58" s="99">
        <f t="shared" si="14"/>
        <v>578.72633390705789</v>
      </c>
      <c r="O58" s="101">
        <f t="shared" si="15"/>
        <v>0</v>
      </c>
      <c r="P58" s="102">
        <f t="shared" si="16"/>
        <v>-81.273666092942108</v>
      </c>
      <c r="Q58" s="103">
        <f t="shared" si="17"/>
        <v>0.87685808167736046</v>
      </c>
      <c r="R58" s="273"/>
      <c r="S58" s="1">
        <v>0.21944444444444447</v>
      </c>
      <c r="T58" s="2">
        <v>0.23961805555555554</v>
      </c>
      <c r="U58" s="104">
        <v>5.5833333333333801</v>
      </c>
      <c r="V58" s="105">
        <v>29.049999999999944</v>
      </c>
      <c r="W58" s="106"/>
      <c r="X58" s="107"/>
      <c r="Y58" s="265"/>
      <c r="Z58" s="266"/>
      <c r="AA58" s="111">
        <f t="shared" si="18"/>
        <v>-406.36833046471065</v>
      </c>
      <c r="AB58" s="103">
        <f t="shared" si="19"/>
        <v>0.87685808167736046</v>
      </c>
      <c r="AC58" s="278"/>
    </row>
    <row r="59" spans="1:29" ht="15.75" hidden="1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3318</v>
      </c>
      <c r="G59" s="95">
        <f t="shared" si="20"/>
        <v>59359.020000000004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2913.3658536585403</v>
      </c>
      <c r="N59" s="99">
        <f t="shared" si="14"/>
        <v>728.34146341463509</v>
      </c>
      <c r="O59" s="101">
        <f t="shared" si="15"/>
        <v>0</v>
      </c>
      <c r="P59" s="102">
        <f t="shared" si="16"/>
        <v>-96.658536585364914</v>
      </c>
      <c r="Q59" s="103">
        <f t="shared" si="17"/>
        <v>0.8828381374722849</v>
      </c>
      <c r="R59" s="273"/>
      <c r="S59" s="1">
        <v>0.24513888888888893</v>
      </c>
      <c r="T59" s="2">
        <v>0.29259259259259257</v>
      </c>
      <c r="U59" s="104">
        <v>7.9500000000000837</v>
      </c>
      <c r="V59" s="105">
        <v>68.333333333333243</v>
      </c>
      <c r="W59" s="106"/>
      <c r="X59" s="107"/>
      <c r="Y59" s="265"/>
      <c r="Z59" s="266"/>
      <c r="AA59" s="111">
        <f t="shared" si="18"/>
        <v>-386.63414634145965</v>
      </c>
      <c r="AB59" s="103">
        <f t="shared" si="19"/>
        <v>0.8828381374722849</v>
      </c>
      <c r="AC59" s="278"/>
    </row>
    <row r="60" spans="1:29" ht="15.75" hidden="1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3823</v>
      </c>
      <c r="G60" s="95">
        <f t="shared" si="20"/>
        <v>82003.349999999991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2918.9395546129394</v>
      </c>
      <c r="N60" s="99">
        <f t="shared" si="14"/>
        <v>729.73488865323486</v>
      </c>
      <c r="O60" s="101">
        <f t="shared" si="15"/>
        <v>0</v>
      </c>
      <c r="P60" s="102">
        <f t="shared" si="16"/>
        <v>-95.265111346765138</v>
      </c>
      <c r="Q60" s="103">
        <f t="shared" si="17"/>
        <v>0.88452713776149683</v>
      </c>
      <c r="R60" s="273"/>
      <c r="S60" s="1">
        <v>0.29681712962962964</v>
      </c>
      <c r="T60" s="2">
        <v>0.35138888888888886</v>
      </c>
      <c r="U60" s="104">
        <v>6.0833333333333783</v>
      </c>
      <c r="V60" s="105">
        <v>78.583333333333286</v>
      </c>
      <c r="W60" s="106"/>
      <c r="X60" s="107"/>
      <c r="Y60" s="265"/>
      <c r="Z60" s="266"/>
      <c r="AA60" s="111">
        <f t="shared" si="18"/>
        <v>-381.06044538706055</v>
      </c>
      <c r="AB60" s="103">
        <f t="shared" si="19"/>
        <v>0.88452713776149683</v>
      </c>
      <c r="AC60" s="278"/>
    </row>
    <row r="61" spans="1:29" ht="15.75" hidden="1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5340</v>
      </c>
      <c r="G61" s="115">
        <f t="shared" si="20"/>
        <v>88964.4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2921.5805471124604</v>
      </c>
      <c r="N61" s="99">
        <f t="shared" si="14"/>
        <v>730.3951367781151</v>
      </c>
      <c r="O61" s="101">
        <f t="shared" si="15"/>
        <v>0</v>
      </c>
      <c r="P61" s="102">
        <f t="shared" si="16"/>
        <v>-94.604863221884898</v>
      </c>
      <c r="Q61" s="103">
        <f t="shared" si="17"/>
        <v>0.88532743851892737</v>
      </c>
      <c r="R61" s="273"/>
      <c r="S61" s="1">
        <v>0.35648148148148145</v>
      </c>
      <c r="T61" s="2">
        <v>0.43263888888888891</v>
      </c>
      <c r="U61" s="104">
        <v>7.3333333333333339</v>
      </c>
      <c r="V61" s="105">
        <v>109.66666666666673</v>
      </c>
      <c r="W61" s="106"/>
      <c r="X61" s="107"/>
      <c r="Y61" s="265"/>
      <c r="Z61" s="266"/>
      <c r="AA61" s="111">
        <f t="shared" si="18"/>
        <v>-378.41945288753959</v>
      </c>
      <c r="AB61" s="103">
        <f t="shared" si="19"/>
        <v>0.88532743851892737</v>
      </c>
      <c r="AC61" s="278"/>
    </row>
    <row r="62" spans="1:29" ht="15.75" hidden="1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hidden="1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hidden="1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hidden="1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hidden="1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hidden="1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hidden="1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hidden="1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hidden="1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hidden="1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2906.970875196319</v>
      </c>
      <c r="N72" s="139">
        <f>M72/L72</f>
        <v>758.34022831208313</v>
      </c>
      <c r="O72" s="140">
        <f>L72-I72</f>
        <v>0</v>
      </c>
      <c r="P72" s="141">
        <f>N72-K72</f>
        <v>-102.52933690530813</v>
      </c>
      <c r="Q72" s="142">
        <f>N72/K72</f>
        <v>0.88090026521100573</v>
      </c>
      <c r="R72" s="274"/>
      <c r="S72" s="143">
        <f>S56</f>
        <v>0.16666666666666666</v>
      </c>
      <c r="T72" s="144">
        <f>INDEX(T56:T71,COUNTA(T56:T71))</f>
        <v>0.43263888888888891</v>
      </c>
      <c r="U72" s="145"/>
      <c r="V72" s="156"/>
      <c r="W72" s="89"/>
      <c r="X72" s="91"/>
      <c r="Y72" s="261"/>
      <c r="Z72" s="262"/>
      <c r="AA72" s="157">
        <f>M72-J72</f>
        <v>-393.02912480368104</v>
      </c>
      <c r="AB72" s="142">
        <f>M72/J72</f>
        <v>0.88090026521100573</v>
      </c>
      <c r="AC72" s="279"/>
    </row>
    <row r="73" spans="1:29" ht="15.75" hidden="1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2083</v>
      </c>
      <c r="G73" s="159">
        <f t="shared" ref="G73:G76" si="26">E73*F73</f>
        <v>37868.94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3073.278688524591</v>
      </c>
      <c r="N73" s="163">
        <f>M73/L73</f>
        <v>1024.4262295081969</v>
      </c>
      <c r="O73" s="165">
        <f>L73-I73</f>
        <v>0</v>
      </c>
      <c r="P73" s="166">
        <f>N73-K73</f>
        <v>-175.57377049180309</v>
      </c>
      <c r="Q73" s="152">
        <f>N73/K73</f>
        <v>0.85368852459016409</v>
      </c>
      <c r="R73" s="272">
        <f>Q89</f>
        <v>0.86074702351201149</v>
      </c>
      <c r="S73" s="167">
        <v>0.16689814814814816</v>
      </c>
      <c r="T73" s="168">
        <v>0.19513888888888889</v>
      </c>
      <c r="U73" s="169"/>
      <c r="V73" s="170">
        <v>40.666666666666657</v>
      </c>
      <c r="W73" s="173"/>
      <c r="X73" s="151"/>
      <c r="Y73" s="275"/>
      <c r="Z73" s="276"/>
      <c r="AA73" s="109">
        <f>M73-J73</f>
        <v>-526.72131147540904</v>
      </c>
      <c r="AB73" s="152">
        <f>M73/J73</f>
        <v>0.8536885245901642</v>
      </c>
      <c r="AC73" s="277">
        <f>AB89</f>
        <v>0.86074702351201149</v>
      </c>
    </row>
    <row r="74" spans="1:29" ht="15.75" hidden="1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2645</v>
      </c>
      <c r="G74" s="95">
        <f t="shared" si="26"/>
        <v>48086.1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3071.6129032258068</v>
      </c>
      <c r="N74" s="99">
        <f>M74/L74</f>
        <v>1023.8709677419356</v>
      </c>
      <c r="O74" s="101">
        <f>L74-I74</f>
        <v>0</v>
      </c>
      <c r="P74" s="102">
        <f>N74-K74</f>
        <v>-176.1290322580644</v>
      </c>
      <c r="Q74" s="103">
        <f>N74/K74</f>
        <v>0.85322580645161306</v>
      </c>
      <c r="R74" s="273"/>
      <c r="S74" s="1">
        <v>0.20787037037037037</v>
      </c>
      <c r="T74" s="2">
        <v>0.24374999999999999</v>
      </c>
      <c r="U74" s="104">
        <v>18.333333333333336</v>
      </c>
      <c r="V74" s="105">
        <v>51.666666666666657</v>
      </c>
      <c r="W74" s="106"/>
      <c r="X74" s="107"/>
      <c r="Y74" s="265"/>
      <c r="Z74" s="266"/>
      <c r="AA74" s="111">
        <f>M74-J74</f>
        <v>-528.3870967741932</v>
      </c>
      <c r="AB74" s="103">
        <f>M74/J74</f>
        <v>0.85322580645161306</v>
      </c>
      <c r="AC74" s="278"/>
    </row>
    <row r="75" spans="1:29" ht="15.75" hidden="1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6730</v>
      </c>
      <c r="G75" s="95">
        <f t="shared" si="26"/>
        <v>96104.4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3078.9172703011809</v>
      </c>
      <c r="N75" s="99">
        <f>M75/L75</f>
        <v>1026.3057567670603</v>
      </c>
      <c r="O75" s="101">
        <f>L75-I75</f>
        <v>0</v>
      </c>
      <c r="P75" s="102">
        <f>N75-K75</f>
        <v>-173.6942432329397</v>
      </c>
      <c r="Q75" s="103">
        <f>N75/K75</f>
        <v>0.85525479730588361</v>
      </c>
      <c r="R75" s="273"/>
      <c r="S75" s="1">
        <v>0.25486111111111109</v>
      </c>
      <c r="T75" s="2">
        <v>0.34593750000000001</v>
      </c>
      <c r="U75" s="104">
        <v>15.999999999999982</v>
      </c>
      <c r="V75" s="105">
        <v>131.15000000000003</v>
      </c>
      <c r="W75" s="106"/>
      <c r="X75" s="107"/>
      <c r="Y75" s="265"/>
      <c r="Z75" s="266"/>
      <c r="AA75" s="111">
        <f>M75-J75</f>
        <v>-521.08272969881909</v>
      </c>
      <c r="AB75" s="103">
        <f>M75/J75</f>
        <v>0.85525479730588361</v>
      </c>
      <c r="AC75" s="278"/>
    </row>
    <row r="76" spans="1:29" ht="15.75" hidden="1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5907</v>
      </c>
      <c r="G76" s="95">
        <f t="shared" si="26"/>
        <v>82875.209999999992</v>
      </c>
      <c r="H76" s="96"/>
      <c r="I76" s="97">
        <v>3</v>
      </c>
      <c r="J76" s="98">
        <v>3000</v>
      </c>
      <c r="K76" s="99">
        <f t="shared" si="27"/>
        <v>1000</v>
      </c>
      <c r="L76" s="100">
        <v>3</v>
      </c>
      <c r="M76" s="98">
        <f>F76/V76*60</f>
        <v>2654.5000624141799</v>
      </c>
      <c r="N76" s="99">
        <f>M76/L76</f>
        <v>884.83335413805992</v>
      </c>
      <c r="O76" s="101">
        <f>L76-I76</f>
        <v>0</v>
      </c>
      <c r="P76" s="102">
        <f>N76-K76</f>
        <v>-115.16664586194008</v>
      </c>
      <c r="Q76" s="103">
        <f>N76/K76</f>
        <v>0.88483335413805997</v>
      </c>
      <c r="R76" s="273"/>
      <c r="S76" s="1">
        <v>0.36005787037037035</v>
      </c>
      <c r="T76" s="2">
        <v>0.45277777777777778</v>
      </c>
      <c r="U76" s="104">
        <v>20.333333333333286</v>
      </c>
      <c r="V76" s="105">
        <v>133.51666666666671</v>
      </c>
      <c r="W76" s="106"/>
      <c r="X76" s="107"/>
      <c r="Y76" s="265"/>
      <c r="Z76" s="266"/>
      <c r="AA76" s="111">
        <f>M76-J76</f>
        <v>-345.49993758582013</v>
      </c>
      <c r="AB76" s="103">
        <f>M76/J76</f>
        <v>0.88483335413805997</v>
      </c>
      <c r="AC76" s="278"/>
    </row>
    <row r="77" spans="1:29" ht="15.75" hidden="1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hidden="1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hidden="1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hidden="1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hidden="1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hidden="1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hidden="1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hidden="1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hidden="1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hidden="1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hidden="1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hidden="1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</v>
      </c>
      <c r="J89" s="138">
        <f t="shared" si="28"/>
        <v>3450</v>
      </c>
      <c r="K89" s="139">
        <f t="shared" ref="K89" si="29">J89/I89</f>
        <v>1150</v>
      </c>
      <c r="L89" s="137">
        <f t="shared" ref="L89:M89" si="30">AVERAGE(L73:L88)</f>
        <v>3</v>
      </c>
      <c r="M89" s="138">
        <f t="shared" si="30"/>
        <v>2969.5772311164396</v>
      </c>
      <c r="N89" s="139">
        <f t="shared" ref="N89:N95" si="31">M89/L89</f>
        <v>989.85907703881321</v>
      </c>
      <c r="O89" s="140">
        <f t="shared" ref="O89:O95" si="32">L89-I89</f>
        <v>0</v>
      </c>
      <c r="P89" s="141">
        <f t="shared" ref="P89:P95" si="33">N89-K89</f>
        <v>-160.14092296118679</v>
      </c>
      <c r="Q89" s="142">
        <f t="shared" ref="Q89:Q95" si="34">N89/K89</f>
        <v>0.86074702351201149</v>
      </c>
      <c r="R89" s="274"/>
      <c r="S89" s="143">
        <f>S73</f>
        <v>0.16689814814814816</v>
      </c>
      <c r="T89" s="144">
        <f>INDEX(T73:T88,COUNTA(T73:T88))</f>
        <v>0.45277777777777778</v>
      </c>
      <c r="U89" s="145"/>
      <c r="V89" s="156"/>
      <c r="W89" s="89"/>
      <c r="X89" s="91"/>
      <c r="Y89" s="261"/>
      <c r="Z89" s="262"/>
      <c r="AA89" s="157">
        <f t="shared" ref="AA89:AA95" si="35">M89-J89</f>
        <v>-480.42276888356037</v>
      </c>
      <c r="AB89" s="142">
        <f t="shared" ref="AB89:AB95" si="36">M89/J89</f>
        <v>0.86074702351201149</v>
      </c>
      <c r="AC89" s="279"/>
    </row>
    <row r="90" spans="1:29" ht="15.75" hidden="1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2163</v>
      </c>
      <c r="G90" s="159">
        <f t="shared" ref="G90:G95" si="37">E90*F90</f>
        <v>54139.89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2875.4800590841951</v>
      </c>
      <c r="N90" s="163">
        <f t="shared" si="31"/>
        <v>718.87001477104877</v>
      </c>
      <c r="O90" s="165">
        <f t="shared" si="32"/>
        <v>0</v>
      </c>
      <c r="P90" s="166">
        <f t="shared" si="33"/>
        <v>-106.12998522895123</v>
      </c>
      <c r="Q90" s="152">
        <f t="shared" si="34"/>
        <v>0.87135759366187726</v>
      </c>
      <c r="R90" s="272">
        <f>Q106</f>
        <v>0.87804704650816179</v>
      </c>
      <c r="S90" s="167">
        <v>0.16666666666666666</v>
      </c>
      <c r="T90" s="168">
        <v>0.19800925925925925</v>
      </c>
      <c r="U90" s="169"/>
      <c r="V90" s="170">
        <v>45.133333333333326</v>
      </c>
      <c r="W90" s="168"/>
      <c r="X90" s="171"/>
      <c r="Y90" s="275"/>
      <c r="Z90" s="276"/>
      <c r="AA90" s="109">
        <f t="shared" si="35"/>
        <v>-424.51994091580491</v>
      </c>
      <c r="AB90" s="152">
        <f t="shared" si="36"/>
        <v>0.87135759366187726</v>
      </c>
      <c r="AC90" s="277">
        <f>AB106</f>
        <v>0.87804704650816179</v>
      </c>
    </row>
    <row r="91" spans="1:29" ht="15.75" hidden="1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2142</v>
      </c>
      <c r="G91" s="95">
        <f t="shared" si="37"/>
        <v>54513.9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2889.1719745222899</v>
      </c>
      <c r="N91" s="99">
        <f t="shared" si="31"/>
        <v>722.29299363057248</v>
      </c>
      <c r="O91" s="101">
        <f t="shared" si="32"/>
        <v>0</v>
      </c>
      <c r="P91" s="102">
        <f t="shared" si="33"/>
        <v>-102.70700636942752</v>
      </c>
      <c r="Q91" s="103">
        <f t="shared" si="34"/>
        <v>0.87550665894614843</v>
      </c>
      <c r="R91" s="273"/>
      <c r="S91" s="1">
        <v>0.2097222222222222</v>
      </c>
      <c r="T91" s="2">
        <v>0.24061342592592594</v>
      </c>
      <c r="U91" s="104">
        <v>16.866666666666653</v>
      </c>
      <c r="V91" s="105">
        <v>44.483333333333384</v>
      </c>
      <c r="W91" s="106"/>
      <c r="X91" s="113"/>
      <c r="Y91" s="265"/>
      <c r="Z91" s="266"/>
      <c r="AA91" s="111">
        <f t="shared" si="35"/>
        <v>-410.82802547771007</v>
      </c>
      <c r="AB91" s="103">
        <f t="shared" si="36"/>
        <v>0.87550665894614843</v>
      </c>
      <c r="AC91" s="278"/>
    </row>
    <row r="92" spans="1:29" ht="15.75" hidden="1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965</v>
      </c>
      <c r="G92" s="95">
        <f t="shared" si="37"/>
        <v>25794.45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2878.2104391052235</v>
      </c>
      <c r="N92" s="99">
        <f t="shared" si="31"/>
        <v>719.55260977630587</v>
      </c>
      <c r="O92" s="101">
        <f t="shared" si="32"/>
        <v>0</v>
      </c>
      <c r="P92" s="102">
        <f t="shared" si="33"/>
        <v>-105.44739022369413</v>
      </c>
      <c r="Q92" s="103">
        <f t="shared" si="34"/>
        <v>0.87218498154703739</v>
      </c>
      <c r="R92" s="273"/>
      <c r="S92" s="1">
        <v>0.25138888888888888</v>
      </c>
      <c r="T92" s="2">
        <v>0.26535879629629627</v>
      </c>
      <c r="U92" s="104">
        <v>15.516666666666641</v>
      </c>
      <c r="V92" s="105">
        <v>20.116666666666639</v>
      </c>
      <c r="W92" s="106"/>
      <c r="X92" s="113"/>
      <c r="Y92" s="265"/>
      <c r="Z92" s="266"/>
      <c r="AA92" s="111">
        <f t="shared" si="35"/>
        <v>-421.78956089477651</v>
      </c>
      <c r="AB92" s="103">
        <f t="shared" si="36"/>
        <v>0.87218498154703739</v>
      </c>
      <c r="AC92" s="278"/>
    </row>
    <row r="93" spans="1:29" ht="15.75" hidden="1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2897</v>
      </c>
      <c r="G93" s="95">
        <f t="shared" si="37"/>
        <v>86910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2663.908045977013</v>
      </c>
      <c r="N93" s="99">
        <f t="shared" si="31"/>
        <v>665.97701149425325</v>
      </c>
      <c r="O93" s="101">
        <f t="shared" si="32"/>
        <v>0</v>
      </c>
      <c r="P93" s="102">
        <f t="shared" si="33"/>
        <v>-84.022988505746753</v>
      </c>
      <c r="Q93" s="103">
        <f t="shared" si="34"/>
        <v>0.88796934865900434</v>
      </c>
      <c r="R93" s="273"/>
      <c r="S93" s="1">
        <v>0.27638888888888891</v>
      </c>
      <c r="T93" s="2">
        <v>0.32170138888888888</v>
      </c>
      <c r="U93" s="104">
        <v>15.883333333333391</v>
      </c>
      <c r="V93" s="105">
        <v>65.249999999999972</v>
      </c>
      <c r="W93" s="106"/>
      <c r="X93" s="107"/>
      <c r="Y93" s="265"/>
      <c r="Z93" s="266"/>
      <c r="AA93" s="111">
        <f t="shared" si="35"/>
        <v>-336.09195402298701</v>
      </c>
      <c r="AB93" s="103">
        <f t="shared" si="36"/>
        <v>0.88796934865900434</v>
      </c>
      <c r="AC93" s="278"/>
    </row>
    <row r="94" spans="1:29" ht="15.75" hidden="1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2290</v>
      </c>
      <c r="G94" s="95">
        <f t="shared" si="37"/>
        <v>56837.8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2882.5174825174799</v>
      </c>
      <c r="N94" s="99">
        <f t="shared" si="31"/>
        <v>720.62937062936999</v>
      </c>
      <c r="O94" s="101">
        <f t="shared" si="32"/>
        <v>0</v>
      </c>
      <c r="P94" s="102">
        <f t="shared" si="33"/>
        <v>-104.37062937063001</v>
      </c>
      <c r="Q94" s="103">
        <f t="shared" si="34"/>
        <v>0.87349014621741816</v>
      </c>
      <c r="R94" s="273"/>
      <c r="S94" s="1">
        <v>0.3349537037037037</v>
      </c>
      <c r="T94" s="2">
        <v>0.36805555555555558</v>
      </c>
      <c r="U94" s="104">
        <v>19.083333333333332</v>
      </c>
      <c r="V94" s="105">
        <v>47.666666666666714</v>
      </c>
      <c r="W94" s="106"/>
      <c r="X94" s="107"/>
      <c r="Y94" s="265"/>
      <c r="Z94" s="266"/>
      <c r="AA94" s="111">
        <f t="shared" si="35"/>
        <v>-417.48251748252005</v>
      </c>
      <c r="AB94" s="103">
        <f t="shared" si="36"/>
        <v>0.87349014621741816</v>
      </c>
      <c r="AC94" s="278"/>
    </row>
    <row r="95" spans="1:29" ht="15.75" hidden="1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3685</v>
      </c>
      <c r="G95" s="115">
        <f t="shared" si="37"/>
        <v>110550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2669.2152917505041</v>
      </c>
      <c r="N95" s="99">
        <f t="shared" si="31"/>
        <v>889.73843058350133</v>
      </c>
      <c r="O95" s="101">
        <f t="shared" si="32"/>
        <v>0</v>
      </c>
      <c r="P95" s="102">
        <f t="shared" si="33"/>
        <v>-110.26156941649867</v>
      </c>
      <c r="Q95" s="103">
        <f t="shared" si="34"/>
        <v>0.88973843058350133</v>
      </c>
      <c r="R95" s="273"/>
      <c r="S95" s="1">
        <v>0.37997685185185187</v>
      </c>
      <c r="T95" s="2">
        <v>0.4375</v>
      </c>
      <c r="U95" s="104">
        <v>17.166666666666657</v>
      </c>
      <c r="V95" s="105">
        <v>82.8333333333333</v>
      </c>
      <c r="W95" s="106"/>
      <c r="X95" s="4"/>
      <c r="Y95" s="265"/>
      <c r="Z95" s="266"/>
      <c r="AA95" s="111">
        <f t="shared" si="35"/>
        <v>-330.78470824949591</v>
      </c>
      <c r="AB95" s="103">
        <f t="shared" si="36"/>
        <v>0.88973843058350133</v>
      </c>
      <c r="AC95" s="278"/>
    </row>
    <row r="96" spans="1:29" ht="15.75" hidden="1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hidden="1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hidden="1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hidden="1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hidden="1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hidden="1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hidden="1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hidden="1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hidden="1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hidden="1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2809.7505488261177</v>
      </c>
      <c r="N106" s="139">
        <f>M106/L106</f>
        <v>732.97840404159592</v>
      </c>
      <c r="O106" s="140">
        <f>L106-I106</f>
        <v>0</v>
      </c>
      <c r="P106" s="141">
        <f>N106-K106</f>
        <v>-101.80420465405621</v>
      </c>
      <c r="Q106" s="142">
        <f>N106/K106</f>
        <v>0.87804704650816179</v>
      </c>
      <c r="R106" s="274"/>
      <c r="S106" s="143">
        <f>S90</f>
        <v>0.16666666666666666</v>
      </c>
      <c r="T106" s="144">
        <f>INDEX(T90:T105,COUNTA(T90:T105))</f>
        <v>0.4375</v>
      </c>
      <c r="U106" s="145"/>
      <c r="V106" s="156"/>
      <c r="W106" s="135"/>
      <c r="X106" s="139"/>
      <c r="Y106" s="261"/>
      <c r="Z106" s="262"/>
      <c r="AA106" s="157">
        <f>M106-J106</f>
        <v>-390.24945117388233</v>
      </c>
      <c r="AB106" s="142">
        <f>M106/J106</f>
        <v>0.87804704650816179</v>
      </c>
      <c r="AC106" s="279"/>
    </row>
    <row r="107" spans="1:29" ht="15.75" hidden="1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613</v>
      </c>
      <c r="G107" s="159">
        <f t="shared" ref="G107:G110" si="42">E107*F107</f>
        <v>8226.4599999999991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3148.0741797432343</v>
      </c>
      <c r="N107" s="163">
        <f>M107/L107</f>
        <v>524.67902995720567</v>
      </c>
      <c r="O107" s="165">
        <f>L107-I107</f>
        <v>0</v>
      </c>
      <c r="P107" s="166">
        <f>N107-K107</f>
        <v>-75.320970042794329</v>
      </c>
      <c r="Q107" s="152">
        <f>N107/K107</f>
        <v>0.87446504992867613</v>
      </c>
      <c r="R107" s="272">
        <f>Q123</f>
        <v>0.86566666405348491</v>
      </c>
      <c r="S107" s="167">
        <v>0.70855324074074078</v>
      </c>
      <c r="T107" s="168">
        <v>0.71666666666666667</v>
      </c>
      <c r="U107" s="169"/>
      <c r="V107" s="170">
        <v>11.683333333333294</v>
      </c>
      <c r="W107" s="168"/>
      <c r="X107" s="171"/>
      <c r="Y107" s="275"/>
      <c r="Z107" s="276"/>
      <c r="AA107" s="109">
        <f>M107-J107</f>
        <v>-451.92582025676575</v>
      </c>
      <c r="AB107" s="152">
        <f>M107/J107</f>
        <v>0.87446504992867613</v>
      </c>
      <c r="AC107" s="277">
        <f>AB123</f>
        <v>0.86566666405348502</v>
      </c>
    </row>
    <row r="108" spans="1:29" ht="15.75" hidden="1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1859</v>
      </c>
      <c r="G108" s="95">
        <f t="shared" si="42"/>
        <v>47664.76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3120.0000000000005</v>
      </c>
      <c r="N108" s="99">
        <f>M108/L108</f>
        <v>283.63636363636368</v>
      </c>
      <c r="O108" s="101">
        <f>L108-I108</f>
        <v>0</v>
      </c>
      <c r="P108" s="102">
        <f>N108-K108</f>
        <v>-43.636363636363569</v>
      </c>
      <c r="Q108" s="103">
        <f>N108/K108</f>
        <v>0.86666666666666692</v>
      </c>
      <c r="R108" s="273"/>
      <c r="S108" s="1">
        <v>0.72100694444444446</v>
      </c>
      <c r="T108" s="2">
        <v>0.74583333333333335</v>
      </c>
      <c r="U108" s="104">
        <v>6.2500000000000178</v>
      </c>
      <c r="V108" s="105">
        <v>35.749999999999993</v>
      </c>
      <c r="W108" s="106"/>
      <c r="X108" s="113"/>
      <c r="Y108" s="265"/>
      <c r="Z108" s="266"/>
      <c r="AA108" s="111">
        <f>M108-J108</f>
        <v>-479.99999999999955</v>
      </c>
      <c r="AB108" s="103">
        <f>M108/J108</f>
        <v>0.86666666666666681</v>
      </c>
      <c r="AC108" s="278"/>
    </row>
    <row r="109" spans="1:29" ht="15.75" hidden="1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2188</v>
      </c>
      <c r="G109" s="95">
        <f t="shared" si="42"/>
        <v>64589.760000000002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3095.0098231827096</v>
      </c>
      <c r="N109" s="99">
        <f>M109/L109</f>
        <v>182.05940136368881</v>
      </c>
      <c r="O109" s="101">
        <f>L109-I109</f>
        <v>0</v>
      </c>
      <c r="P109" s="102">
        <f>N109-K109</f>
        <v>-29.705304518664121</v>
      </c>
      <c r="Q109" s="103">
        <f>N109/K109</f>
        <v>0.85972495088408607</v>
      </c>
      <c r="R109" s="273"/>
      <c r="S109" s="1">
        <v>0.75069444444444444</v>
      </c>
      <c r="T109" s="2">
        <v>0.78015046296296298</v>
      </c>
      <c r="U109" s="104">
        <v>6.9999999999999751</v>
      </c>
      <c r="V109" s="105">
        <v>42.416666666666686</v>
      </c>
      <c r="W109" s="106"/>
      <c r="X109" s="113"/>
      <c r="Y109" s="265"/>
      <c r="Z109" s="266"/>
      <c r="AA109" s="111">
        <f>M109-J109</f>
        <v>-504.99017681729038</v>
      </c>
      <c r="AB109" s="103">
        <f>M109/J109</f>
        <v>0.85972495088408596</v>
      </c>
      <c r="AC109" s="278"/>
    </row>
    <row r="110" spans="1:29" ht="15.75" hidden="1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2295</v>
      </c>
      <c r="G110" s="95">
        <f t="shared" si="42"/>
        <v>68505.75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3102.5159594442389</v>
      </c>
      <c r="N110" s="99">
        <f>M110/L110</f>
        <v>182.50093879083758</v>
      </c>
      <c r="O110" s="101">
        <f>L110-I110</f>
        <v>0</v>
      </c>
      <c r="P110" s="102">
        <f>N110-K110</f>
        <v>-29.263767091515348</v>
      </c>
      <c r="Q110" s="103">
        <f>N110/K110</f>
        <v>0.86180998873451087</v>
      </c>
      <c r="R110" s="273"/>
      <c r="S110" s="1">
        <v>0.78541666666666665</v>
      </c>
      <c r="T110" s="2">
        <v>0.81623842592592588</v>
      </c>
      <c r="U110" s="104">
        <v>7.5833333333332931</v>
      </c>
      <c r="V110" s="105">
        <v>44.38333333333329</v>
      </c>
      <c r="W110" s="106"/>
      <c r="X110" s="107"/>
      <c r="Y110" s="265"/>
      <c r="Z110" s="266"/>
      <c r="AA110" s="111">
        <f>M110-J110</f>
        <v>-497.48404055576111</v>
      </c>
      <c r="AB110" s="103">
        <f>M110/J110</f>
        <v>0.86180998873451076</v>
      </c>
      <c r="AC110" s="278"/>
    </row>
    <row r="111" spans="1:29" ht="15.75" hidden="1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hidden="1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hidden="1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hidden="1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hidden="1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hidden="1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hidden="1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hidden="1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hidden="1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hidden="1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hidden="1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hidden="1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3116.3999905925461</v>
      </c>
      <c r="N123" s="139">
        <f>M123/L123</f>
        <v>244.42352867392518</v>
      </c>
      <c r="O123" s="140">
        <f>L123-I123</f>
        <v>0</v>
      </c>
      <c r="P123" s="141">
        <f>N123-K123</f>
        <v>-37.929412502545432</v>
      </c>
      <c r="Q123" s="142">
        <f>N123/K123</f>
        <v>0.86566666405348491</v>
      </c>
      <c r="R123" s="274"/>
      <c r="S123" s="143">
        <f>S107</f>
        <v>0.70855324074074078</v>
      </c>
      <c r="T123" s="144">
        <f>INDEX(T107:T122,COUNTA(T107:T122))</f>
        <v>0.81623842592592588</v>
      </c>
      <c r="U123" s="145"/>
      <c r="V123" s="156"/>
      <c r="W123" s="135"/>
      <c r="X123" s="139"/>
      <c r="Y123" s="261"/>
      <c r="Z123" s="262"/>
      <c r="AA123" s="157">
        <f>M123-J123</f>
        <v>-483.60000940745385</v>
      </c>
      <c r="AB123" s="142">
        <f>M123/J123</f>
        <v>0.86566666405348502</v>
      </c>
      <c r="AC123" s="279"/>
    </row>
    <row r="124" spans="1:29" ht="15.75" hidden="1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1014</v>
      </c>
      <c r="G124" s="159">
        <f t="shared" ref="G124:G127" si="46">E124*F124</f>
        <v>27966.12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2611.1587982832657</v>
      </c>
      <c r="N124" s="163">
        <f>M124/L124</f>
        <v>652.78969957081642</v>
      </c>
      <c r="O124" s="165">
        <f>L124-I124</f>
        <v>0</v>
      </c>
      <c r="P124" s="166">
        <f>N124-K124</f>
        <v>-97.210300429183576</v>
      </c>
      <c r="Q124" s="152">
        <f>N124/K124</f>
        <v>0.87038626609442193</v>
      </c>
      <c r="R124" s="272">
        <f>Q140</f>
        <v>0.86446976575980194</v>
      </c>
      <c r="S124" s="167">
        <v>0.70833333333333337</v>
      </c>
      <c r="T124" s="168">
        <v>0.7245138888888889</v>
      </c>
      <c r="U124" s="169"/>
      <c r="V124" s="170">
        <v>23.299999999999965</v>
      </c>
      <c r="W124" s="173"/>
      <c r="X124" s="151"/>
      <c r="Y124" s="275"/>
      <c r="Z124" s="276"/>
      <c r="AA124" s="109">
        <f>M124-J124</f>
        <v>-388.8412017167343</v>
      </c>
      <c r="AB124" s="152">
        <f>M124/J124</f>
        <v>0.87038626609442193</v>
      </c>
      <c r="AC124" s="277">
        <f>AB140</f>
        <v>0.86446976575980194</v>
      </c>
    </row>
    <row r="125" spans="1:29" ht="15.75" hidden="1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809</v>
      </c>
      <c r="G125" s="95">
        <f t="shared" si="46"/>
        <v>19537.349999999999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2602.6809651474478</v>
      </c>
      <c r="N125" s="99">
        <f>M125/L125</f>
        <v>650.67024128686194</v>
      </c>
      <c r="O125" s="101">
        <f>L125-I125</f>
        <v>0</v>
      </c>
      <c r="P125" s="102">
        <f>N125-K125</f>
        <v>-99.329758713138062</v>
      </c>
      <c r="Q125" s="103">
        <f>N125/K125</f>
        <v>0.86756032171581587</v>
      </c>
      <c r="R125" s="273"/>
      <c r="S125" s="1">
        <v>0.73010416666666667</v>
      </c>
      <c r="T125" s="2">
        <v>0.74305555555555558</v>
      </c>
      <c r="U125" s="104">
        <v>8.0499999999999794</v>
      </c>
      <c r="V125" s="105">
        <v>18.650000000000038</v>
      </c>
      <c r="W125" s="106"/>
      <c r="X125" s="107"/>
      <c r="Y125" s="265"/>
      <c r="Z125" s="266"/>
      <c r="AA125" s="111">
        <f>M125-J125</f>
        <v>-397.31903485255225</v>
      </c>
      <c r="AB125" s="103">
        <f>M125/J125</f>
        <v>0.86756032171581587</v>
      </c>
      <c r="AC125" s="278"/>
    </row>
    <row r="126" spans="1:29" ht="15.75" hidden="1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4484</v>
      </c>
      <c r="G126" s="95">
        <f t="shared" si="46"/>
        <v>74882.8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2757.028181041846</v>
      </c>
      <c r="N126" s="99">
        <f>M126/L126</f>
        <v>919.00939368061529</v>
      </c>
      <c r="O126" s="101">
        <f>L126-I126</f>
        <v>0</v>
      </c>
      <c r="P126" s="102">
        <f>N126-K126</f>
        <v>-180.99060631938471</v>
      </c>
      <c r="Q126" s="103">
        <f>N126/K126</f>
        <v>0.83546308516419576</v>
      </c>
      <c r="R126" s="273"/>
      <c r="S126" s="1">
        <v>0.74751157407407409</v>
      </c>
      <c r="T126" s="2">
        <v>0.81527777777777777</v>
      </c>
      <c r="U126" s="104">
        <v>6.4166666666666572</v>
      </c>
      <c r="V126" s="105">
        <v>97.583333333333286</v>
      </c>
      <c r="W126" s="106"/>
      <c r="X126" s="107"/>
      <c r="Y126" s="265"/>
      <c r="Z126" s="266"/>
      <c r="AA126" s="111">
        <f>M126-J126</f>
        <v>-542.97181895815402</v>
      </c>
      <c r="AB126" s="103">
        <f>M126/J126</f>
        <v>0.83546308516419576</v>
      </c>
      <c r="AC126" s="278"/>
    </row>
    <row r="127" spans="1:29" ht="15.75" hidden="1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5145</v>
      </c>
      <c r="G127" s="95">
        <f t="shared" si="46"/>
        <v>92044.05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2921.4511041009464</v>
      </c>
      <c r="N127" s="99">
        <f>M127/L127</f>
        <v>730.3627760252366</v>
      </c>
      <c r="O127" s="101">
        <f>L127-I127</f>
        <v>0</v>
      </c>
      <c r="P127" s="102">
        <f>N127-K127</f>
        <v>-94.637223974763401</v>
      </c>
      <c r="Q127" s="103">
        <f>N127/K127</f>
        <v>0.88528821336392316</v>
      </c>
      <c r="R127" s="273"/>
      <c r="S127" s="1">
        <v>0.81967592592592597</v>
      </c>
      <c r="T127" s="2">
        <v>0.8930555555555556</v>
      </c>
      <c r="U127" s="104">
        <v>6.3333333333334174</v>
      </c>
      <c r="V127" s="105">
        <v>105.66666666666666</v>
      </c>
      <c r="W127" s="106"/>
      <c r="X127" s="107"/>
      <c r="Y127" s="265"/>
      <c r="Z127" s="266"/>
      <c r="AA127" s="111">
        <f>M127-J127</f>
        <v>-378.5488958990536</v>
      </c>
      <c r="AB127" s="103">
        <f>M127/J127</f>
        <v>0.88528821336392316</v>
      </c>
      <c r="AC127" s="278"/>
    </row>
    <row r="128" spans="1:29" ht="15.75" hidden="1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hidden="1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hidden="1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hidden="1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hidden="1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hidden="1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hidden="1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hidden="1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hidden="1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hidden="1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hidden="1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hidden="1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2723.0797621433762</v>
      </c>
      <c r="N140" s="139">
        <f>M140/L140</f>
        <v>726.15460323823368</v>
      </c>
      <c r="O140" s="140">
        <f>L140-I140</f>
        <v>0</v>
      </c>
      <c r="P140" s="141">
        <f>N140-K140</f>
        <v>-113.84539676176632</v>
      </c>
      <c r="Q140" s="142">
        <f>N140/K140</f>
        <v>0.86446976575980194</v>
      </c>
      <c r="R140" s="274"/>
      <c r="S140" s="143">
        <f>S124</f>
        <v>0.70833333333333337</v>
      </c>
      <c r="T140" s="144">
        <f>INDEX(T124:T139,COUNTA(T124:T139))</f>
        <v>0.8930555555555556</v>
      </c>
      <c r="U140" s="145"/>
      <c r="V140" s="156"/>
      <c r="W140" s="89"/>
      <c r="X140" s="91"/>
      <c r="Y140" s="261"/>
      <c r="Z140" s="262"/>
      <c r="AA140" s="157">
        <f>M140-J140</f>
        <v>-426.92023785662377</v>
      </c>
      <c r="AB140" s="142">
        <f>M140/J140</f>
        <v>0.86446976575980194</v>
      </c>
      <c r="AC140" s="279"/>
    </row>
    <row r="141" spans="1:29" ht="15.75" hidden="1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1616</v>
      </c>
      <c r="G141" s="159">
        <f t="shared" ref="G141:G144" si="51">E141*F141</f>
        <v>36004.480000000003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2898.6547085201832</v>
      </c>
      <c r="N141" s="163">
        <f>M141/L141</f>
        <v>579.7309417040367</v>
      </c>
      <c r="O141" s="165">
        <f>L141-I141</f>
        <v>0</v>
      </c>
      <c r="P141" s="166">
        <f>N141-K141</f>
        <v>-80.269058295963305</v>
      </c>
      <c r="Q141" s="152">
        <f>N141/K141</f>
        <v>0.87838021470308592</v>
      </c>
      <c r="R141" s="272">
        <f>Q157</f>
        <v>0.87993958847232201</v>
      </c>
      <c r="S141" s="167">
        <v>0.70833333333333337</v>
      </c>
      <c r="T141" s="168">
        <v>0.7315625</v>
      </c>
      <c r="U141" s="169"/>
      <c r="V141" s="170">
        <v>33.449999999999953</v>
      </c>
      <c r="W141" s="173"/>
      <c r="X141" s="151"/>
      <c r="Y141" s="275"/>
      <c r="Z141" s="276"/>
      <c r="AA141" s="109">
        <f>M141-J141</f>
        <v>-401.34529147981675</v>
      </c>
      <c r="AB141" s="152">
        <f>M141/J141</f>
        <v>0.8783802147030858</v>
      </c>
      <c r="AC141" s="277">
        <f>AB157</f>
        <v>0.87993958847232201</v>
      </c>
    </row>
    <row r="142" spans="1:29" ht="15.75" hidden="1" customHeight="1">
      <c r="A142" s="281"/>
      <c r="B142" s="92" t="s">
        <v>111</v>
      </c>
      <c r="C142" s="263" t="s">
        <v>202</v>
      </c>
      <c r="D142" s="264"/>
      <c r="E142" s="93">
        <v>15.71</v>
      </c>
      <c r="F142" s="94">
        <v>2305</v>
      </c>
      <c r="G142" s="95">
        <f t="shared" si="51"/>
        <v>36211.550000000003</v>
      </c>
      <c r="H142" s="96"/>
      <c r="I142" s="97">
        <v>3</v>
      </c>
      <c r="J142" s="98">
        <v>3300</v>
      </c>
      <c r="K142" s="99">
        <f t="shared" ref="K142:K180" si="52">J142/I142</f>
        <v>1100</v>
      </c>
      <c r="L142" s="100">
        <v>3</v>
      </c>
      <c r="M142" s="98">
        <f>F142/V142*60</f>
        <v>2912.6009126009153</v>
      </c>
      <c r="N142" s="99">
        <f>M142/L142</f>
        <v>970.86697086697177</v>
      </c>
      <c r="O142" s="101">
        <f>L142-I142</f>
        <v>0</v>
      </c>
      <c r="P142" s="102">
        <f>N142-K142</f>
        <v>-129.13302913302823</v>
      </c>
      <c r="Q142" s="103">
        <f>N142/K142</f>
        <v>0.88260633715179249</v>
      </c>
      <c r="R142" s="273"/>
      <c r="S142" s="1">
        <v>0.73611111111111116</v>
      </c>
      <c r="T142" s="2">
        <v>0.76908564814814817</v>
      </c>
      <c r="U142" s="104">
        <v>6.5500000000000647</v>
      </c>
      <c r="V142" s="105">
        <v>47.483333333333292</v>
      </c>
      <c r="W142" s="106"/>
      <c r="X142" s="107"/>
      <c r="Y142" s="265"/>
      <c r="Z142" s="266"/>
      <c r="AA142" s="111">
        <f>M142-J142</f>
        <v>-387.39908739908469</v>
      </c>
      <c r="AB142" s="103">
        <f>M142/J142</f>
        <v>0.88260633715179249</v>
      </c>
      <c r="AC142" s="278"/>
    </row>
    <row r="143" spans="1:29" ht="15.75" hidden="1" customHeight="1">
      <c r="A143" s="281"/>
      <c r="B143" s="92" t="s">
        <v>111</v>
      </c>
      <c r="C143" s="263" t="s">
        <v>132</v>
      </c>
      <c r="D143" s="264"/>
      <c r="E143" s="93">
        <v>18.18</v>
      </c>
      <c r="F143" s="94">
        <v>1240</v>
      </c>
      <c r="G143" s="95">
        <f t="shared" si="51"/>
        <v>22543.200000000001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2881.8592640413185</v>
      </c>
      <c r="N143" s="99">
        <f>M143/L143</f>
        <v>720.46481601032963</v>
      </c>
      <c r="O143" s="101">
        <f>L143-I143</f>
        <v>0</v>
      </c>
      <c r="P143" s="102">
        <f>N143-K143</f>
        <v>-104.53518398967037</v>
      </c>
      <c r="Q143" s="103">
        <f>N143/K143</f>
        <v>0.87329068607312688</v>
      </c>
      <c r="R143" s="273"/>
      <c r="S143" s="1">
        <v>0.77234953703703701</v>
      </c>
      <c r="T143" s="2">
        <v>0.79027777777777775</v>
      </c>
      <c r="U143" s="104">
        <v>4.6999999999999353</v>
      </c>
      <c r="V143" s="105">
        <v>25.816666666666652</v>
      </c>
      <c r="W143" s="106"/>
      <c r="X143" s="107"/>
      <c r="Y143" s="265"/>
      <c r="Z143" s="266"/>
      <c r="AA143" s="111">
        <f>M143-J143</f>
        <v>-418.14073595868149</v>
      </c>
      <c r="AB143" s="103">
        <f>M143/J143</f>
        <v>0.87329068607312688</v>
      </c>
      <c r="AC143" s="278"/>
    </row>
    <row r="144" spans="1:29" ht="15.75" hidden="1" customHeight="1">
      <c r="A144" s="281"/>
      <c r="B144" s="92" t="s">
        <v>111</v>
      </c>
      <c r="C144" s="263" t="s">
        <v>133</v>
      </c>
      <c r="D144" s="264"/>
      <c r="E144" s="93">
        <v>16.66</v>
      </c>
      <c r="F144" s="94">
        <v>7776</v>
      </c>
      <c r="G144" s="95">
        <f t="shared" si="51"/>
        <v>129548.16</v>
      </c>
      <c r="H144" s="96"/>
      <c r="I144" s="97">
        <v>4</v>
      </c>
      <c r="J144" s="98">
        <v>3300</v>
      </c>
      <c r="K144" s="99">
        <f t="shared" si="52"/>
        <v>825</v>
      </c>
      <c r="L144" s="100">
        <v>4</v>
      </c>
      <c r="M144" s="98">
        <f>F144/V144*60</f>
        <v>2922.0876826722342</v>
      </c>
      <c r="N144" s="99">
        <f>M144/L144</f>
        <v>730.52192066805856</v>
      </c>
      <c r="O144" s="101">
        <f>L144-I144</f>
        <v>0</v>
      </c>
      <c r="P144" s="102">
        <f>N144-K144</f>
        <v>-94.478079331941444</v>
      </c>
      <c r="Q144" s="103">
        <f>N144/K144</f>
        <v>0.88548111596128309</v>
      </c>
      <c r="R144" s="273"/>
      <c r="S144" s="1">
        <v>0.79398148148148151</v>
      </c>
      <c r="T144" s="2">
        <v>0.90486111111111112</v>
      </c>
      <c r="U144" s="104">
        <v>5.333333333333421</v>
      </c>
      <c r="V144" s="105">
        <v>159.66666666666663</v>
      </c>
      <c r="W144" s="106"/>
      <c r="X144" s="107"/>
      <c r="Y144" s="265"/>
      <c r="Z144" s="266"/>
      <c r="AA144" s="111">
        <f>M144-J144</f>
        <v>-377.91231732776578</v>
      </c>
      <c r="AB144" s="103">
        <f>M144/J144</f>
        <v>0.88548111596128309</v>
      </c>
      <c r="AC144" s="278"/>
    </row>
    <row r="145" spans="1:29" ht="15.75" hidden="1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hidden="1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hidden="1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hidden="1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hidden="1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hidden="1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hidden="1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hidden="1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hidden="1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hidden="1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hidden="1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hidden="1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3">AVERAGE(I141:I156)</f>
        <v>4</v>
      </c>
      <c r="J157" s="138">
        <f t="shared" si="53"/>
        <v>3300</v>
      </c>
      <c r="K157" s="139">
        <f t="shared" ref="K157" si="54">J157/I157</f>
        <v>825</v>
      </c>
      <c r="L157" s="137">
        <f t="shared" ref="L157:M157" si="55">AVERAGE(L141:L156)</f>
        <v>4</v>
      </c>
      <c r="M157" s="138">
        <f t="shared" si="55"/>
        <v>2903.8006419586627</v>
      </c>
      <c r="N157" s="139">
        <f>M157/L157</f>
        <v>725.95016048966568</v>
      </c>
      <c r="O157" s="140">
        <f>L157-I157</f>
        <v>0</v>
      </c>
      <c r="P157" s="141">
        <f>N157-K157</f>
        <v>-99.049839510334323</v>
      </c>
      <c r="Q157" s="142">
        <f>N157/K157</f>
        <v>0.87993958847232201</v>
      </c>
      <c r="R157" s="274"/>
      <c r="S157" s="143">
        <f>S141</f>
        <v>0.70833333333333337</v>
      </c>
      <c r="T157" s="144">
        <f>INDEX(T141:T156,COUNTA(T141:T156))</f>
        <v>0.90486111111111112</v>
      </c>
      <c r="U157" s="145"/>
      <c r="V157" s="156"/>
      <c r="W157" s="89"/>
      <c r="X157" s="91"/>
      <c r="Y157" s="261"/>
      <c r="Z157" s="262"/>
      <c r="AA157" s="157">
        <f>M157-J157</f>
        <v>-396.19935804133729</v>
      </c>
      <c r="AB157" s="142">
        <f>M157/J157</f>
        <v>0.87993958847232201</v>
      </c>
      <c r="AC157" s="279"/>
    </row>
    <row r="158" spans="1:29" ht="15.75" hidden="1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2191</v>
      </c>
      <c r="G158" s="159">
        <f t="shared" ref="G158:G161" si="56">E158*F158</f>
        <v>39832.379999999997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2658.4428715874678</v>
      </c>
      <c r="N158" s="163">
        <f>M158/L158</f>
        <v>664.61071789686696</v>
      </c>
      <c r="O158" s="165">
        <f>L158-I158</f>
        <v>0</v>
      </c>
      <c r="P158" s="166">
        <f>N158-K158</f>
        <v>-85.389282103133041</v>
      </c>
      <c r="Q158" s="152">
        <f>N158/K158</f>
        <v>0.88614762386248924</v>
      </c>
      <c r="R158" s="272">
        <f>Q174</f>
        <v>0.87726765696278963</v>
      </c>
      <c r="S158" s="167">
        <v>0.70833333333333337</v>
      </c>
      <c r="T158" s="168">
        <v>0.74267361111111108</v>
      </c>
      <c r="U158" s="169"/>
      <c r="V158" s="170">
        <v>49.449999999999896</v>
      </c>
      <c r="W158" s="173"/>
      <c r="X158" s="151"/>
      <c r="Y158" s="275"/>
      <c r="Z158" s="276"/>
      <c r="AA158" s="109">
        <f>M158-J158</f>
        <v>-341.55712841253217</v>
      </c>
      <c r="AB158" s="152">
        <f>M158/J158</f>
        <v>0.88614762386248924</v>
      </c>
      <c r="AC158" s="277">
        <f>AB174</f>
        <v>0.87726765696278963</v>
      </c>
    </row>
    <row r="159" spans="1:29" ht="15.75" hidden="1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1627</v>
      </c>
      <c r="G159" s="95">
        <f t="shared" si="56"/>
        <v>22826.809999999998</v>
      </c>
      <c r="H159" s="96">
        <v>2</v>
      </c>
      <c r="I159" s="97">
        <v>3</v>
      </c>
      <c r="J159" s="98">
        <v>3000</v>
      </c>
      <c r="K159" s="99">
        <f t="shared" si="52"/>
        <v>1000</v>
      </c>
      <c r="L159" s="100">
        <v>3</v>
      </c>
      <c r="M159" s="98">
        <f>F159/V159*60</f>
        <v>2656.3265306122457</v>
      </c>
      <c r="N159" s="99">
        <f>M159/L159</f>
        <v>885.44217687074854</v>
      </c>
      <c r="O159" s="101">
        <f>L159-I159</f>
        <v>0</v>
      </c>
      <c r="P159" s="102">
        <f>N159-K159</f>
        <v>-114.55782312925146</v>
      </c>
      <c r="Q159" s="103">
        <f>N159/K159</f>
        <v>0.88544217687074855</v>
      </c>
      <c r="R159" s="273"/>
      <c r="S159" s="1">
        <v>0.75295138888888891</v>
      </c>
      <c r="T159" s="2">
        <v>0.77847222222222223</v>
      </c>
      <c r="U159" s="104">
        <v>14.800000000000075</v>
      </c>
      <c r="V159" s="105">
        <v>36.749999999999986</v>
      </c>
      <c r="W159" s="106"/>
      <c r="X159" s="107"/>
      <c r="Y159" s="265"/>
      <c r="Z159" s="266"/>
      <c r="AA159" s="111">
        <f>M159-J159</f>
        <v>-343.67346938775427</v>
      </c>
      <c r="AB159" s="103">
        <f>M159/J159</f>
        <v>0.88544217687074855</v>
      </c>
      <c r="AC159" s="278"/>
    </row>
    <row r="160" spans="1:29" ht="15.75" hidden="1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5083</v>
      </c>
      <c r="G160" s="95">
        <f t="shared" si="56"/>
        <v>72585.239999999991</v>
      </c>
      <c r="H160" s="96">
        <v>2</v>
      </c>
      <c r="I160" s="97">
        <v>3</v>
      </c>
      <c r="J160" s="98">
        <v>3600</v>
      </c>
      <c r="K160" s="99">
        <f t="shared" si="52"/>
        <v>1200</v>
      </c>
      <c r="L160" s="100">
        <v>3</v>
      </c>
      <c r="M160" s="98">
        <f>F160/V160*60</f>
        <v>3080.6060606060614</v>
      </c>
      <c r="N160" s="99">
        <f>M160/L160</f>
        <v>1026.8686868686871</v>
      </c>
      <c r="O160" s="101">
        <f>L160-I160</f>
        <v>0</v>
      </c>
      <c r="P160" s="102">
        <f>N160-K160</f>
        <v>-173.13131313131294</v>
      </c>
      <c r="Q160" s="103">
        <f>N160/K160</f>
        <v>0.85572390572390589</v>
      </c>
      <c r="R160" s="273"/>
      <c r="S160" s="1">
        <v>0.79166666666666663</v>
      </c>
      <c r="T160" s="2">
        <v>0.86041666666666661</v>
      </c>
      <c r="U160" s="104">
        <v>18.999999999999932</v>
      </c>
      <c r="V160" s="105">
        <v>98.999999999999972</v>
      </c>
      <c r="W160" s="106">
        <v>0.86041666666666661</v>
      </c>
      <c r="X160" s="107">
        <v>0.91695601851851849</v>
      </c>
      <c r="Y160" s="265"/>
      <c r="Z160" s="266"/>
      <c r="AA160" s="111">
        <f>M160-J160</f>
        <v>-519.39393939393858</v>
      </c>
      <c r="AB160" s="103">
        <f>M160/J160</f>
        <v>0.855723905723906</v>
      </c>
      <c r="AC160" s="278"/>
    </row>
    <row r="161" spans="1:29" ht="15.75" hidden="1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6184</v>
      </c>
      <c r="G161" s="95">
        <f t="shared" si="56"/>
        <v>86761.51999999999</v>
      </c>
      <c r="H161" s="96"/>
      <c r="I161" s="97">
        <v>3</v>
      </c>
      <c r="J161" s="98">
        <v>3000</v>
      </c>
      <c r="K161" s="99">
        <f t="shared" si="52"/>
        <v>1000</v>
      </c>
      <c r="L161" s="100">
        <v>3</v>
      </c>
      <c r="M161" s="98">
        <f>F161/V161*60</f>
        <v>2658.1970149253734</v>
      </c>
      <c r="N161" s="99">
        <f>M161/L161</f>
        <v>886.06567164179114</v>
      </c>
      <c r="O161" s="101">
        <f>L161-I161</f>
        <v>0</v>
      </c>
      <c r="P161" s="102">
        <f>N161-K161</f>
        <v>-113.93432835820886</v>
      </c>
      <c r="Q161" s="103">
        <f>N161/K161</f>
        <v>0.88606567164179117</v>
      </c>
      <c r="R161" s="273"/>
      <c r="S161" s="1">
        <v>0.91695601851851849</v>
      </c>
      <c r="T161" s="2">
        <v>1.0138888888888888</v>
      </c>
      <c r="U161" s="104">
        <v>81.416666666666714</v>
      </c>
      <c r="V161" s="105">
        <v>139.58333333333331</v>
      </c>
      <c r="W161" s="106"/>
      <c r="X161" s="107"/>
      <c r="Y161" s="265"/>
      <c r="Z161" s="266"/>
      <c r="AA161" s="111">
        <f>M161-J161</f>
        <v>-341.80298507462658</v>
      </c>
      <c r="AB161" s="103">
        <f>M161/J161</f>
        <v>0.88606567164179117</v>
      </c>
      <c r="AC161" s="278"/>
    </row>
    <row r="162" spans="1:29" ht="15.75" hidden="1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hidden="1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hidden="1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hidden="1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hidden="1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hidden="1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hidden="1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hidden="1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hidden="1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hidden="1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hidden="1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hidden="1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3.25</v>
      </c>
      <c r="J174" s="138">
        <f t="shared" si="57"/>
        <v>3150</v>
      </c>
      <c r="K174" s="139">
        <f t="shared" ref="K174" si="58">J174/I174</f>
        <v>969.23076923076928</v>
      </c>
      <c r="L174" s="137">
        <f t="shared" ref="L174:M174" si="59">AVERAGE(L158:L173)</f>
        <v>3.25</v>
      </c>
      <c r="M174" s="138">
        <f t="shared" si="59"/>
        <v>2763.3931194327874</v>
      </c>
      <c r="N174" s="139">
        <f t="shared" ref="N174:N180" si="60">M174/L174</f>
        <v>850.27480597931924</v>
      </c>
      <c r="O174" s="140">
        <f t="shared" ref="O174:O180" si="61">L174-I174</f>
        <v>0</v>
      </c>
      <c r="P174" s="141">
        <f t="shared" ref="P174:P180" si="62">N174-K174</f>
        <v>-118.95596325145004</v>
      </c>
      <c r="Q174" s="142">
        <f t="shared" ref="Q174:Q180" si="63">N174/K174</f>
        <v>0.87726765696278963</v>
      </c>
      <c r="R174" s="274"/>
      <c r="S174" s="143">
        <f>S158</f>
        <v>0.70833333333333337</v>
      </c>
      <c r="T174" s="144">
        <f>INDEX(T158:T173,COUNTA(T158:T173))</f>
        <v>1.0138888888888888</v>
      </c>
      <c r="U174" s="145"/>
      <c r="V174" s="156"/>
      <c r="W174" s="89"/>
      <c r="X174" s="91"/>
      <c r="Y174" s="261"/>
      <c r="Z174" s="262"/>
      <c r="AA174" s="157">
        <f t="shared" ref="AA174:AA180" si="64">M174-J174</f>
        <v>-386.60688056721256</v>
      </c>
      <c r="AB174" s="142">
        <f t="shared" ref="AB174:AB180" si="65">M174/J174</f>
        <v>0.87726765696278963</v>
      </c>
      <c r="AC174" s="279"/>
    </row>
    <row r="175" spans="1:29" ht="15.75" hidden="1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981</v>
      </c>
      <c r="G175" s="159">
        <f t="shared" ref="G175:G180" si="66">E175*F175</f>
        <v>17834.579999999998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7">F175/V175*60</f>
        <v>3076.3066202090581</v>
      </c>
      <c r="N175" s="163">
        <f t="shared" si="60"/>
        <v>1025.4355400696861</v>
      </c>
      <c r="O175" s="165">
        <f t="shared" si="61"/>
        <v>0</v>
      </c>
      <c r="P175" s="166">
        <f t="shared" si="62"/>
        <v>-174.56445993031389</v>
      </c>
      <c r="Q175" s="152">
        <f t="shared" si="63"/>
        <v>0.85452961672473837</v>
      </c>
      <c r="R175" s="272">
        <f>Q191</f>
        <v>0.86062434646704788</v>
      </c>
      <c r="S175" s="167">
        <v>0.70833333333333337</v>
      </c>
      <c r="T175" s="168">
        <v>0.72162037037037041</v>
      </c>
      <c r="U175" s="169"/>
      <c r="V175" s="170">
        <v>19.13333333333334</v>
      </c>
      <c r="W175" s="168"/>
      <c r="X175" s="171"/>
      <c r="Y175" s="275"/>
      <c r="Z175" s="276"/>
      <c r="AA175" s="174">
        <f t="shared" si="64"/>
        <v>-523.69337979094189</v>
      </c>
      <c r="AB175" s="152">
        <f t="shared" si="65"/>
        <v>0.85452961672473837</v>
      </c>
      <c r="AC175" s="277">
        <f>AB191</f>
        <v>0.86062434646704788</v>
      </c>
    </row>
    <row r="176" spans="1:29" ht="15.75" hidden="1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1840</v>
      </c>
      <c r="G176" s="95">
        <f t="shared" si="66"/>
        <v>33451.199999999997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3072.356215213365</v>
      </c>
      <c r="N176" s="99">
        <f t="shared" si="60"/>
        <v>1024.1187384044549</v>
      </c>
      <c r="O176" s="101">
        <f t="shared" si="61"/>
        <v>0</v>
      </c>
      <c r="P176" s="102">
        <f t="shared" si="62"/>
        <v>-175.88126159554508</v>
      </c>
      <c r="Q176" s="103">
        <f t="shared" si="63"/>
        <v>0.85343228200371246</v>
      </c>
      <c r="R176" s="273"/>
      <c r="S176" s="1">
        <v>0.7340740740740741</v>
      </c>
      <c r="T176" s="2">
        <v>0.75902777777777775</v>
      </c>
      <c r="U176" s="104">
        <v>17.933333333333312</v>
      </c>
      <c r="V176" s="105">
        <v>35.933333333333252</v>
      </c>
      <c r="W176" s="106"/>
      <c r="X176" s="113"/>
      <c r="Y176" s="265"/>
      <c r="Z176" s="266"/>
      <c r="AA176" s="175">
        <f t="shared" si="64"/>
        <v>-527.64378478663502</v>
      </c>
      <c r="AB176" s="103">
        <f t="shared" si="65"/>
        <v>0.85343228200371246</v>
      </c>
      <c r="AC176" s="278"/>
    </row>
    <row r="177" spans="1:29" ht="15.75" hidden="1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2585</v>
      </c>
      <c r="G177" s="95">
        <f t="shared" si="66"/>
        <v>64159.700000000004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2872.2222222222235</v>
      </c>
      <c r="N177" s="99">
        <f t="shared" si="60"/>
        <v>718.05555555555588</v>
      </c>
      <c r="O177" s="101">
        <f t="shared" si="61"/>
        <v>0</v>
      </c>
      <c r="P177" s="102">
        <f t="shared" si="62"/>
        <v>-106.94444444444412</v>
      </c>
      <c r="Q177" s="103">
        <f t="shared" si="63"/>
        <v>0.87037037037037079</v>
      </c>
      <c r="R177" s="273"/>
      <c r="S177" s="1">
        <v>0.77222222222222214</v>
      </c>
      <c r="T177" s="2">
        <v>0.80972222222222212</v>
      </c>
      <c r="U177" s="104">
        <v>18.999999999999932</v>
      </c>
      <c r="V177" s="105">
        <v>53.999999999999972</v>
      </c>
      <c r="W177" s="106"/>
      <c r="X177" s="113"/>
      <c r="Y177" s="265"/>
      <c r="Z177" s="266"/>
      <c r="AA177" s="175">
        <f t="shared" si="64"/>
        <v>-427.77777777777646</v>
      </c>
      <c r="AB177" s="103">
        <f t="shared" si="65"/>
        <v>0.87037037037037079</v>
      </c>
      <c r="AC177" s="278"/>
    </row>
    <row r="178" spans="1:29" ht="15.75" hidden="1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2164</v>
      </c>
      <c r="G178" s="95">
        <f t="shared" si="66"/>
        <v>54164.920000000006</v>
      </c>
      <c r="H178" s="96"/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2896.0594795539018</v>
      </c>
      <c r="N178" s="99">
        <f t="shared" si="60"/>
        <v>724.01486988847546</v>
      </c>
      <c r="O178" s="101">
        <f t="shared" si="61"/>
        <v>0</v>
      </c>
      <c r="P178" s="102">
        <f t="shared" si="62"/>
        <v>-100.98513011152454</v>
      </c>
      <c r="Q178" s="103">
        <f t="shared" si="63"/>
        <v>0.87759378168300051</v>
      </c>
      <c r="R178" s="273"/>
      <c r="S178" s="1">
        <v>0.82233796296296291</v>
      </c>
      <c r="T178" s="2">
        <v>0.85347222222222219</v>
      </c>
      <c r="U178" s="104">
        <v>18.166666666666735</v>
      </c>
      <c r="V178" s="105">
        <v>44.833333333333357</v>
      </c>
      <c r="W178" s="106">
        <v>0.85347222222222219</v>
      </c>
      <c r="X178" s="107">
        <v>0.90569444444444447</v>
      </c>
      <c r="Y178" s="265"/>
      <c r="Z178" s="266"/>
      <c r="AA178" s="175">
        <f t="shared" si="64"/>
        <v>-403.94052044609816</v>
      </c>
      <c r="AB178" s="103">
        <f t="shared" si="65"/>
        <v>0.87759378168300051</v>
      </c>
      <c r="AC178" s="278"/>
    </row>
    <row r="179" spans="1:29" ht="15.75" hidden="1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2605</v>
      </c>
      <c r="G179" s="95">
        <f t="shared" si="66"/>
        <v>47358.9</v>
      </c>
      <c r="H179" s="113"/>
      <c r="I179" s="97">
        <v>3</v>
      </c>
      <c r="J179" s="98">
        <v>3600</v>
      </c>
      <c r="K179" s="99">
        <f t="shared" si="52"/>
        <v>1200</v>
      </c>
      <c r="L179" s="114">
        <v>3</v>
      </c>
      <c r="M179" s="98">
        <f t="shared" si="67"/>
        <v>3076.7716535433101</v>
      </c>
      <c r="N179" s="99">
        <f t="shared" si="60"/>
        <v>1025.5905511811034</v>
      </c>
      <c r="O179" s="101">
        <f t="shared" si="61"/>
        <v>0</v>
      </c>
      <c r="P179" s="102">
        <f t="shared" si="62"/>
        <v>-174.40944881889664</v>
      </c>
      <c r="Q179" s="103">
        <f t="shared" si="63"/>
        <v>0.85465879265091949</v>
      </c>
      <c r="R179" s="273"/>
      <c r="S179" s="1">
        <v>0.90569444444444447</v>
      </c>
      <c r="T179" s="2">
        <v>0.94097222222222221</v>
      </c>
      <c r="U179" s="104">
        <v>75.200000000000088</v>
      </c>
      <c r="V179" s="105">
        <v>50.799999999999947</v>
      </c>
      <c r="W179" s="106"/>
      <c r="X179" s="107"/>
      <c r="Y179" s="265"/>
      <c r="Z179" s="266"/>
      <c r="AA179" s="175">
        <f t="shared" si="64"/>
        <v>-523.22834645668991</v>
      </c>
      <c r="AB179" s="103">
        <f t="shared" si="65"/>
        <v>0.85465879265091949</v>
      </c>
      <c r="AC179" s="278"/>
    </row>
    <row r="180" spans="1:29" ht="15.75" hidden="1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4525</v>
      </c>
      <c r="G180" s="115">
        <f t="shared" si="66"/>
        <v>64617</v>
      </c>
      <c r="H180" s="116"/>
      <c r="I180" s="97">
        <v>3</v>
      </c>
      <c r="J180" s="98">
        <v>3600</v>
      </c>
      <c r="K180" s="99">
        <f t="shared" si="52"/>
        <v>1200</v>
      </c>
      <c r="L180" s="100">
        <v>3</v>
      </c>
      <c r="M180" s="98">
        <f t="shared" si="67"/>
        <v>3079.3950850661463</v>
      </c>
      <c r="N180" s="99">
        <f t="shared" si="60"/>
        <v>1026.4650283553822</v>
      </c>
      <c r="O180" s="101">
        <f t="shared" si="61"/>
        <v>0</v>
      </c>
      <c r="P180" s="102">
        <f t="shared" si="62"/>
        <v>-173.53497164461783</v>
      </c>
      <c r="Q180" s="103">
        <f t="shared" si="63"/>
        <v>0.85538752362948511</v>
      </c>
      <c r="R180" s="273"/>
      <c r="S180" s="1">
        <v>0.95138888888888862</v>
      </c>
      <c r="T180" s="2">
        <v>1.0126157407407408</v>
      </c>
      <c r="U180" s="104">
        <v>14.999999999999627</v>
      </c>
      <c r="V180" s="105">
        <v>88.166666666667126</v>
      </c>
      <c r="W180" s="106"/>
      <c r="X180" s="4"/>
      <c r="Y180" s="265"/>
      <c r="Z180" s="266"/>
      <c r="AA180" s="175">
        <f t="shared" si="64"/>
        <v>-520.60491493385371</v>
      </c>
      <c r="AB180" s="103">
        <f t="shared" si="65"/>
        <v>0.85538752362948511</v>
      </c>
      <c r="AC180" s="278"/>
    </row>
    <row r="181" spans="1:29" ht="15.75" hidden="1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hidden="1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hidden="1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hidden="1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hidden="1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hidden="1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hidden="1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hidden="1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hidden="1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hidden="1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8">AVERAGE(I175:I190)</f>
        <v>3.3333333333333335</v>
      </c>
      <c r="J191" s="138">
        <f t="shared" si="68"/>
        <v>3500</v>
      </c>
      <c r="K191" s="139">
        <f t="shared" ref="K191" si="69">J191/I191</f>
        <v>1050</v>
      </c>
      <c r="L191" s="137">
        <f t="shared" ref="L191:M191" si="70">AVERAGE(L175:L190)</f>
        <v>3.3333333333333335</v>
      </c>
      <c r="M191" s="138">
        <f t="shared" si="70"/>
        <v>3012.1852126346676</v>
      </c>
      <c r="N191" s="139">
        <f>M191/L191</f>
        <v>903.65556379040027</v>
      </c>
      <c r="O191" s="140">
        <f>L191-I191</f>
        <v>0</v>
      </c>
      <c r="P191" s="141">
        <f>N191-K191</f>
        <v>-146.34443620959973</v>
      </c>
      <c r="Q191" s="142">
        <f>N191/K191</f>
        <v>0.86062434646704788</v>
      </c>
      <c r="R191" s="274"/>
      <c r="S191" s="143">
        <f>S175</f>
        <v>0.70833333333333337</v>
      </c>
      <c r="T191" s="144">
        <f>INDEX(T175:T190,COUNTA(T175:T190))</f>
        <v>1.0126157407407408</v>
      </c>
      <c r="U191" s="145"/>
      <c r="V191" s="156"/>
      <c r="W191" s="135"/>
      <c r="X191" s="139"/>
      <c r="Y191" s="261"/>
      <c r="Z191" s="262"/>
      <c r="AA191" s="177">
        <f>M191-J191</f>
        <v>-487.81478736533245</v>
      </c>
      <c r="AB191" s="142">
        <f>M191/J191</f>
        <v>0.86062434646704788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autoFilter ref="A4:AC191" xr:uid="{AD43E4DD-2B89-498E-B45F-B6CD02F9CACF}">
    <filterColumn colId="1">
      <filters>
        <filter val="平均"/>
      </filters>
    </filterColumn>
    <filterColumn colId="2" showButton="0"/>
    <filterColumn colId="24" showButton="0"/>
  </autoFilter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202" priority="1" operator="greaterThan">
      <formula>0</formula>
    </cfRule>
  </conditionalFormatting>
  <conditionalFormatting sqref="P5:P191 AA5:AA191">
    <cfRule type="cellIs" dxfId="201" priority="4" operator="lessThan">
      <formula>0</formula>
    </cfRule>
  </conditionalFormatting>
  <conditionalFormatting sqref="Q5:Q191 AB5:AB191">
    <cfRule type="cellIs" dxfId="200" priority="2" operator="greaterThan">
      <formula>1</formula>
    </cfRule>
    <cfRule type="cellIs" dxfId="199" priority="3" operator="lessThan">
      <formula>0.8</formula>
    </cfRule>
  </conditionalFormatting>
  <conditionalFormatting sqref="AC5:AC23 R5:R191 AC107:AC112">
    <cfRule type="cellIs" dxfId="198" priority="5" operator="lessThan">
      <formula>0.8</formula>
    </cfRule>
  </conditionalFormatting>
  <conditionalFormatting sqref="AC29:AC37">
    <cfRule type="cellIs" dxfId="197" priority="14" operator="lessThan">
      <formula>0.8</formula>
    </cfRule>
  </conditionalFormatting>
  <conditionalFormatting sqref="AC39:AC44">
    <cfRule type="cellIs" dxfId="196" priority="13" operator="lessThan">
      <formula>0.8</formula>
    </cfRule>
  </conditionalFormatting>
  <conditionalFormatting sqref="AC56">
    <cfRule type="cellIs" dxfId="195" priority="12" operator="lessThan">
      <formula>0.8</formula>
    </cfRule>
  </conditionalFormatting>
  <conditionalFormatting sqref="AC73">
    <cfRule type="cellIs" dxfId="194" priority="7" operator="lessThan">
      <formula>0.8</formula>
    </cfRule>
  </conditionalFormatting>
  <conditionalFormatting sqref="AC90:AC95">
    <cfRule type="cellIs" dxfId="193" priority="6" operator="lessThan">
      <formula>0.8</formula>
    </cfRule>
  </conditionalFormatting>
  <conditionalFormatting sqref="AC124">
    <cfRule type="cellIs" dxfId="192" priority="11" operator="lessThan">
      <formula>0.8</formula>
    </cfRule>
  </conditionalFormatting>
  <conditionalFormatting sqref="AC141">
    <cfRule type="cellIs" dxfId="191" priority="10" operator="lessThan">
      <formula>0.8</formula>
    </cfRule>
  </conditionalFormatting>
  <conditionalFormatting sqref="AC158">
    <cfRule type="cellIs" dxfId="190" priority="9" operator="lessThan">
      <formula>0.8</formula>
    </cfRule>
  </conditionalFormatting>
  <conditionalFormatting sqref="AC175:AC180">
    <cfRule type="cellIs" dxfId="189" priority="8" operator="lessThan">
      <formula>0.8</formula>
    </cfRule>
  </conditionalFormatting>
  <dataValidations count="1">
    <dataValidation type="list" allowBlank="1" showInputMessage="1" showErrorMessage="1" sqref="Y5:Z191" xr:uid="{81E5043E-AF4B-4273-BF8D-A19EB24B7975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BD7A-8169-45DE-954C-D648F7E9CB7B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Q5" sqref="Q5:R21"/>
      <selection pane="bottomLeft" activeCell="Q5" sqref="Q5:R2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20" width="6.77734375" style="8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98319</v>
      </c>
      <c r="E1" s="77" t="s">
        <v>3</v>
      </c>
      <c r="F1" s="78">
        <f>SUM(G5:G174)</f>
        <v>4604650.8999999985</v>
      </c>
      <c r="G1" s="79" t="s">
        <v>73</v>
      </c>
      <c r="H1" s="80">
        <f>L21+L38+L55+L72+L89+L106+L123+L140+L157+L174</f>
        <v>191.28333333333333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45938</v>
      </c>
      <c r="B2" s="326"/>
      <c r="C2" s="82" t="s">
        <v>34</v>
      </c>
      <c r="D2" s="83">
        <f>AVERAGE(N21,N38,N55,N72,N89,N106,N123,N140,N157,N174)</f>
        <v>144.3982614050513</v>
      </c>
      <c r="E2" s="83" t="s">
        <v>80</v>
      </c>
      <c r="F2" s="84">
        <f>F1/D1</f>
        <v>46.833784924582211</v>
      </c>
      <c r="G2" s="85" t="s">
        <v>81</v>
      </c>
      <c r="H2" s="86">
        <f>COUNT(H5:H174)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3222</v>
      </c>
      <c r="G5" s="159">
        <f t="shared" ref="G5:G6" si="0">E5*F5</f>
        <v>63473.399999999994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1073.4036646307607</v>
      </c>
      <c r="N5" s="163">
        <f>M5/L5</f>
        <v>82.569512663904661</v>
      </c>
      <c r="O5" s="179">
        <f>L5-I5</f>
        <v>0</v>
      </c>
      <c r="P5" s="180">
        <f>N5-K5</f>
        <v>-9.738179643787646</v>
      </c>
      <c r="Q5" s="132">
        <f>N5/K5</f>
        <v>0.89450305385896711</v>
      </c>
      <c r="R5" s="273">
        <f>Q21</f>
        <v>0.88835700152821906</v>
      </c>
      <c r="S5" s="167">
        <v>0.25</v>
      </c>
      <c r="T5" s="168">
        <v>0.37506944444444446</v>
      </c>
      <c r="U5" s="169"/>
      <c r="V5" s="170">
        <v>180.10000000000002</v>
      </c>
      <c r="W5" s="87"/>
      <c r="X5" s="88"/>
      <c r="Y5" s="275"/>
      <c r="Z5" s="276"/>
      <c r="AA5" s="109">
        <f>M5-J5</f>
        <v>-126.59633536923934</v>
      </c>
      <c r="AB5" s="110">
        <f>M5/J5</f>
        <v>0.89450305385896722</v>
      </c>
      <c r="AC5" s="292">
        <f>AB21</f>
        <v>0.88835700152821906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1957</v>
      </c>
      <c r="G6" s="95">
        <f t="shared" si="0"/>
        <v>58651.29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2302.3529411764716</v>
      </c>
      <c r="N6" s="99">
        <f>M6/L6</f>
        <v>115.11764705882358</v>
      </c>
      <c r="O6" s="101">
        <f>L6-I6</f>
        <v>0</v>
      </c>
      <c r="P6" s="102">
        <f>N6-K6</f>
        <v>-14.882352941176421</v>
      </c>
      <c r="Q6" s="103">
        <f>N6/K6</f>
        <v>0.88552036199095063</v>
      </c>
      <c r="R6" s="273"/>
      <c r="S6" s="1">
        <v>0.48333333333333328</v>
      </c>
      <c r="T6" s="2">
        <v>0.51874999999999993</v>
      </c>
      <c r="U6" s="104">
        <v>56.749999999999915</v>
      </c>
      <c r="V6" s="105">
        <v>50.999999999999979</v>
      </c>
      <c r="W6" s="2"/>
      <c r="X6" s="107"/>
      <c r="Y6" s="265"/>
      <c r="Z6" s="266"/>
      <c r="AA6" s="111">
        <f>M6-J6</f>
        <v>-297.64705882352837</v>
      </c>
      <c r="AB6" s="112">
        <f>M6/J6</f>
        <v>0.88552036199095063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1687.8783029036163</v>
      </c>
      <c r="N21" s="139">
        <f t="shared" ref="N21:N27" si="5">M21/L21</f>
        <v>102.29565472143129</v>
      </c>
      <c r="O21" s="140">
        <f t="shared" ref="O21:O27" si="6">L21-I21</f>
        <v>0</v>
      </c>
      <c r="P21" s="141">
        <f t="shared" ref="P21:P27" si="7">N21-K21</f>
        <v>-12.855860430083865</v>
      </c>
      <c r="Q21" s="142">
        <f t="shared" ref="Q21:Q27" si="8">N21/K21</f>
        <v>0.88835700152821906</v>
      </c>
      <c r="R21" s="274"/>
      <c r="S21" s="143">
        <f>S5</f>
        <v>0.25</v>
      </c>
      <c r="T21" s="144">
        <f>INDEX(T5:T20,COUNTA(T5:T20))</f>
        <v>0.51874999999999993</v>
      </c>
      <c r="U21" s="145"/>
      <c r="V21" s="145"/>
      <c r="W21" s="146"/>
      <c r="X21" s="147"/>
      <c r="Y21" s="261"/>
      <c r="Z21" s="262"/>
      <c r="AA21" s="148">
        <f t="shared" ref="AA21:AA27" si="9">M21-J21</f>
        <v>-212.12169709638374</v>
      </c>
      <c r="AB21" s="149">
        <f t="shared" ref="AB21:AB27" si="10">M21/J21</f>
        <v>0.88835700152821906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4162</v>
      </c>
      <c r="G22" s="159">
        <f t="shared" ref="G22:G27" si="11">E22*F22</f>
        <v>236276.74000000002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1771.0638297872345</v>
      </c>
      <c r="N22" s="163">
        <f t="shared" si="5"/>
        <v>68.117839607201319</v>
      </c>
      <c r="O22" s="165">
        <f t="shared" si="6"/>
        <v>0</v>
      </c>
      <c r="P22" s="166">
        <f t="shared" si="7"/>
        <v>-8.8052373158756012</v>
      </c>
      <c r="Q22" s="152">
        <f t="shared" si="8"/>
        <v>0.88553191489361716</v>
      </c>
      <c r="R22" s="272">
        <f>Q38</f>
        <v>0.88063253035538014</v>
      </c>
      <c r="S22" s="167">
        <v>0.25</v>
      </c>
      <c r="T22" s="168">
        <v>0.34791666666666665</v>
      </c>
      <c r="U22" s="169"/>
      <c r="V22" s="170">
        <v>140.99999999999997</v>
      </c>
      <c r="W22" s="181"/>
      <c r="X22" s="163"/>
      <c r="Y22" s="275"/>
      <c r="Z22" s="276"/>
      <c r="AA22" s="109">
        <f t="shared" si="9"/>
        <v>-228.93617021276555</v>
      </c>
      <c r="AB22" s="152">
        <f t="shared" si="10"/>
        <v>0.88553191489361727</v>
      </c>
      <c r="AC22" s="352">
        <f>AB38</f>
        <v>0.88063253035538025</v>
      </c>
    </row>
    <row r="23" spans="1:29" ht="15.75" customHeight="1">
      <c r="A23" s="268"/>
      <c r="B23" s="92" t="s">
        <v>161</v>
      </c>
      <c r="C23" s="286" t="s">
        <v>198</v>
      </c>
      <c r="D23" s="286"/>
      <c r="E23" s="93">
        <v>57.3</v>
      </c>
      <c r="F23" s="94">
        <v>818</v>
      </c>
      <c r="G23" s="95">
        <f t="shared" si="11"/>
        <v>46871.399999999994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1749.7326203208515</v>
      </c>
      <c r="N23" s="99">
        <f t="shared" si="5"/>
        <v>67.297408473878903</v>
      </c>
      <c r="O23" s="101">
        <f t="shared" si="6"/>
        <v>0</v>
      </c>
      <c r="P23" s="102">
        <f t="shared" si="7"/>
        <v>-9.6256684491980167</v>
      </c>
      <c r="Q23" s="103">
        <f t="shared" si="8"/>
        <v>0.87486631016042582</v>
      </c>
      <c r="R23" s="273"/>
      <c r="S23" s="1">
        <v>0.35347222222222219</v>
      </c>
      <c r="T23" s="2">
        <v>0.3729513888888889</v>
      </c>
      <c r="U23" s="104">
        <v>7.9999999999999716</v>
      </c>
      <c r="V23" s="105">
        <v>28.050000000000068</v>
      </c>
      <c r="W23" s="106"/>
      <c r="X23" s="107"/>
      <c r="Y23" s="265"/>
      <c r="Z23" s="266"/>
      <c r="AA23" s="111">
        <f t="shared" si="9"/>
        <v>-250.26737967914846</v>
      </c>
      <c r="AB23" s="103">
        <f t="shared" si="10"/>
        <v>0.87486631016042582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1354</v>
      </c>
      <c r="G24" s="95">
        <f t="shared" si="11"/>
        <v>70218.44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1747.7231982789481</v>
      </c>
      <c r="N24" s="99">
        <f t="shared" si="5"/>
        <v>67.22012301072877</v>
      </c>
      <c r="O24" s="101">
        <f t="shared" si="6"/>
        <v>0</v>
      </c>
      <c r="P24" s="102">
        <f t="shared" si="7"/>
        <v>-9.7029539123481499</v>
      </c>
      <c r="Q24" s="103">
        <f t="shared" si="8"/>
        <v>0.87386159913947403</v>
      </c>
      <c r="R24" s="273"/>
      <c r="S24" s="1">
        <v>0.37847222222222215</v>
      </c>
      <c r="T24" s="2">
        <v>0.41075231481481483</v>
      </c>
      <c r="U24" s="104">
        <v>7.9499999999998838</v>
      </c>
      <c r="V24" s="105">
        <v>46.483333333333462</v>
      </c>
      <c r="W24" s="106"/>
      <c r="X24" s="107"/>
      <c r="Y24" s="265"/>
      <c r="Z24" s="266"/>
      <c r="AA24" s="111">
        <f t="shared" si="9"/>
        <v>-252.27680172105192</v>
      </c>
      <c r="AB24" s="103">
        <f t="shared" si="10"/>
        <v>0.87386159913947403</v>
      </c>
      <c r="AC24" s="294"/>
    </row>
    <row r="25" spans="1:29" ht="15.75" customHeight="1">
      <c r="A25" s="268"/>
      <c r="B25" s="92" t="s">
        <v>161</v>
      </c>
      <c r="C25" s="286" t="s">
        <v>199</v>
      </c>
      <c r="D25" s="286"/>
      <c r="E25" s="93">
        <v>57.3</v>
      </c>
      <c r="F25" s="94">
        <v>1117</v>
      </c>
      <c r="G25" s="95">
        <f t="shared" si="11"/>
        <v>64004.1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1752.9206625980767</v>
      </c>
      <c r="N25" s="99">
        <f t="shared" si="5"/>
        <v>70.116826503923065</v>
      </c>
      <c r="O25" s="101">
        <f t="shared" si="6"/>
        <v>0</v>
      </c>
      <c r="P25" s="102">
        <f t="shared" si="7"/>
        <v>-9.8831734960769353</v>
      </c>
      <c r="Q25" s="103">
        <f t="shared" si="8"/>
        <v>0.87646033129903833</v>
      </c>
      <c r="R25" s="273"/>
      <c r="S25" s="1">
        <v>0.41527777777777769</v>
      </c>
      <c r="T25" s="2">
        <v>0.4418287037037037</v>
      </c>
      <c r="U25" s="104">
        <v>6.516666666666513</v>
      </c>
      <c r="V25" s="105">
        <v>38.233333333333448</v>
      </c>
      <c r="W25" s="106"/>
      <c r="X25" s="107"/>
      <c r="Y25" s="265"/>
      <c r="Z25" s="266"/>
      <c r="AA25" s="111">
        <f t="shared" si="9"/>
        <v>-247.07933740192334</v>
      </c>
      <c r="AB25" s="103">
        <f t="shared" si="10"/>
        <v>0.87646033129903833</v>
      </c>
      <c r="AC25" s="294"/>
    </row>
    <row r="26" spans="1:29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2990</v>
      </c>
      <c r="G26" s="95">
        <f t="shared" si="11"/>
        <v>231246.6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1767.7779602561966</v>
      </c>
      <c r="N26" s="99">
        <f t="shared" si="5"/>
        <v>70.711118410247863</v>
      </c>
      <c r="O26" s="101">
        <f t="shared" si="6"/>
        <v>0</v>
      </c>
      <c r="P26" s="102">
        <f t="shared" si="7"/>
        <v>-9.2888815897521368</v>
      </c>
      <c r="Q26" s="103">
        <f t="shared" si="8"/>
        <v>0.88388898012809825</v>
      </c>
      <c r="R26" s="273"/>
      <c r="S26" s="1">
        <v>0.44583333333333325</v>
      </c>
      <c r="T26" s="2">
        <v>0.5163078703703704</v>
      </c>
      <c r="U26" s="104">
        <v>5.7666666666665556</v>
      </c>
      <c r="V26" s="105">
        <v>101.4833333333335</v>
      </c>
      <c r="W26" s="106">
        <v>0.5163078703703704</v>
      </c>
      <c r="X26" s="107">
        <v>0.55833333333333324</v>
      </c>
      <c r="Y26" s="265"/>
      <c r="Z26" s="266"/>
      <c r="AA26" s="111">
        <f t="shared" si="9"/>
        <v>-232.22203974380341</v>
      </c>
      <c r="AB26" s="103">
        <f t="shared" si="10"/>
        <v>0.88388898012809825</v>
      </c>
      <c r="AC26" s="294"/>
    </row>
    <row r="27" spans="1:29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5098</v>
      </c>
      <c r="G27" s="115">
        <f t="shared" si="11"/>
        <v>303432.96000000002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1778.3720930232557</v>
      </c>
      <c r="N27" s="99">
        <f t="shared" si="5"/>
        <v>71.134883720930233</v>
      </c>
      <c r="O27" s="101">
        <f t="shared" si="6"/>
        <v>0</v>
      </c>
      <c r="P27" s="102">
        <f t="shared" si="7"/>
        <v>-8.8651162790697668</v>
      </c>
      <c r="Q27" s="103">
        <f t="shared" si="8"/>
        <v>0.88918604651162791</v>
      </c>
      <c r="R27" s="273"/>
      <c r="S27" s="1">
        <v>0.55833333333333324</v>
      </c>
      <c r="T27" s="2">
        <v>0.6777777777777777</v>
      </c>
      <c r="U27" s="104">
        <v>60.516666666666481</v>
      </c>
      <c r="V27" s="105">
        <v>172.00000000000003</v>
      </c>
      <c r="W27" s="106"/>
      <c r="X27" s="107"/>
      <c r="Y27" s="265"/>
      <c r="Z27" s="266"/>
      <c r="AA27" s="111">
        <f t="shared" si="9"/>
        <v>-221.62790697674427</v>
      </c>
      <c r="AB27" s="103">
        <f t="shared" si="10"/>
        <v>0.88918604651162791</v>
      </c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1761.2650607107605</v>
      </c>
      <c r="N38" s="139">
        <f t="shared" ref="N38:N44" si="17">M38/L38</f>
        <v>69.069218067088642</v>
      </c>
      <c r="O38" s="140">
        <f t="shared" ref="O38:O44" si="18">L38-I38</f>
        <v>0</v>
      </c>
      <c r="P38" s="141">
        <f t="shared" ref="P38:P44" si="19">N38-K38</f>
        <v>-9.3621544819309719</v>
      </c>
      <c r="Q38" s="142">
        <f t="shared" ref="Q38:Q44" si="20">N38/K38</f>
        <v>0.88063253035538014</v>
      </c>
      <c r="R38" s="274"/>
      <c r="S38" s="143">
        <f>S22</f>
        <v>0.25</v>
      </c>
      <c r="T38" s="144">
        <f>INDEX(T22:T37,COUNTA(T22:T37))</f>
        <v>0.6777777777777777</v>
      </c>
      <c r="U38" s="145"/>
      <c r="V38" s="156"/>
      <c r="W38" s="135"/>
      <c r="X38" s="139"/>
      <c r="Y38" s="261"/>
      <c r="Z38" s="262"/>
      <c r="AA38" s="157">
        <f t="shared" ref="AA38:AA44" si="21">M38-J38</f>
        <v>-238.73493928923949</v>
      </c>
      <c r="AB38" s="142">
        <f t="shared" ref="AB38:AB44" si="22">M38/J38</f>
        <v>0.88063253035538025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1595</v>
      </c>
      <c r="G39" s="159">
        <f t="shared" ref="G39:G44" si="23">E39*F39</f>
        <v>78984.400000000009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1753.2824427480932</v>
      </c>
      <c r="N39" s="163">
        <f t="shared" si="17"/>
        <v>73.053435114503884</v>
      </c>
      <c r="O39" s="165">
        <f t="shared" si="18"/>
        <v>0</v>
      </c>
      <c r="P39" s="166">
        <f t="shared" si="19"/>
        <v>-10.279898218829445</v>
      </c>
      <c r="Q39" s="152">
        <f t="shared" si="20"/>
        <v>0.87664122137404665</v>
      </c>
      <c r="R39" s="272">
        <f>Q55</f>
        <v>0.87076803472964048</v>
      </c>
      <c r="S39" s="167">
        <v>0.25028935185185186</v>
      </c>
      <c r="T39" s="168">
        <v>0.28819444444444442</v>
      </c>
      <c r="U39" s="169"/>
      <c r="V39" s="170">
        <v>54.583333333333286</v>
      </c>
      <c r="W39" s="87"/>
      <c r="X39" s="88"/>
      <c r="Y39" s="275"/>
      <c r="Z39" s="276"/>
      <c r="AA39" s="109">
        <f t="shared" si="21"/>
        <v>-246.71755725190678</v>
      </c>
      <c r="AB39" s="152">
        <f t="shared" si="22"/>
        <v>0.87664122137404665</v>
      </c>
      <c r="AC39" s="352">
        <f>AB55</f>
        <v>0.87076803472964037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682</v>
      </c>
      <c r="G40" s="95">
        <f t="shared" si="23"/>
        <v>44902.880000000005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1759.9999999999973</v>
      </c>
      <c r="N40" s="99">
        <f t="shared" si="17"/>
        <v>83.809523809523682</v>
      </c>
      <c r="O40" s="101">
        <f t="shared" si="18"/>
        <v>0</v>
      </c>
      <c r="P40" s="102">
        <f t="shared" si="19"/>
        <v>-11.428571428571558</v>
      </c>
      <c r="Q40" s="103">
        <f t="shared" si="20"/>
        <v>0.87999999999999867</v>
      </c>
      <c r="R40" s="273"/>
      <c r="S40" s="1">
        <v>0.29097222222222219</v>
      </c>
      <c r="T40" s="2">
        <v>0.30711805555555555</v>
      </c>
      <c r="U40" s="104">
        <v>3.9999999999999858</v>
      </c>
      <c r="V40" s="105">
        <v>23.250000000000036</v>
      </c>
      <c r="W40" s="106"/>
      <c r="X40" s="107"/>
      <c r="Y40" s="265"/>
      <c r="Z40" s="266"/>
      <c r="AA40" s="111">
        <f t="shared" si="21"/>
        <v>-240.00000000000273</v>
      </c>
      <c r="AB40" s="103">
        <f t="shared" si="22"/>
        <v>0.87999999999999867</v>
      </c>
      <c r="AC40" s="294"/>
    </row>
    <row r="41" spans="1:29" ht="15.75" customHeight="1">
      <c r="A41" s="281"/>
      <c r="B41" s="153" t="s">
        <v>161</v>
      </c>
      <c r="C41" s="263" t="s">
        <v>201</v>
      </c>
      <c r="D41" s="264"/>
      <c r="E41" s="93">
        <v>56.43</v>
      </c>
      <c r="F41" s="104">
        <v>2358</v>
      </c>
      <c r="G41" s="95">
        <f t="shared" si="23"/>
        <v>133061.94</v>
      </c>
      <c r="H41" s="96"/>
      <c r="I41" s="100">
        <v>22</v>
      </c>
      <c r="J41" s="98">
        <v>2000</v>
      </c>
      <c r="K41" s="99">
        <f t="shared" si="13"/>
        <v>90.909090909090907</v>
      </c>
      <c r="L41" s="100">
        <v>22</v>
      </c>
      <c r="M41" s="98">
        <f t="shared" si="24"/>
        <v>1762.6245847176058</v>
      </c>
      <c r="N41" s="99">
        <f t="shared" si="17"/>
        <v>80.11929930534572</v>
      </c>
      <c r="O41" s="101">
        <f t="shared" si="18"/>
        <v>0</v>
      </c>
      <c r="P41" s="102">
        <f t="shared" si="19"/>
        <v>-10.789791603745186</v>
      </c>
      <c r="Q41" s="103">
        <f t="shared" si="20"/>
        <v>0.88131229235880293</v>
      </c>
      <c r="R41" s="273"/>
      <c r="S41" s="1">
        <v>0.31249999999999994</v>
      </c>
      <c r="T41" s="2">
        <v>0.36824074074074076</v>
      </c>
      <c r="U41" s="104">
        <v>7.7499999999999325</v>
      </c>
      <c r="V41" s="105">
        <v>80.266666666666765</v>
      </c>
      <c r="W41" s="106"/>
      <c r="X41" s="107"/>
      <c r="Y41" s="265"/>
      <c r="Z41" s="266"/>
      <c r="AA41" s="111">
        <f t="shared" si="21"/>
        <v>-237.37541528239421</v>
      </c>
      <c r="AB41" s="103">
        <f t="shared" si="22"/>
        <v>0.88131229235880293</v>
      </c>
      <c r="AC41" s="294"/>
    </row>
    <row r="42" spans="1:29" ht="15.75" customHeight="1">
      <c r="A42" s="281"/>
      <c r="B42" s="153" t="s">
        <v>164</v>
      </c>
      <c r="C42" s="263" t="s">
        <v>173</v>
      </c>
      <c r="D42" s="264"/>
      <c r="E42" s="93">
        <v>47.37</v>
      </c>
      <c r="F42" s="104">
        <v>1703</v>
      </c>
      <c r="G42" s="95">
        <f t="shared" si="23"/>
        <v>80671.11</v>
      </c>
      <c r="H42" s="96"/>
      <c r="I42" s="100">
        <v>21</v>
      </c>
      <c r="J42" s="98">
        <v>2000</v>
      </c>
      <c r="K42" s="99">
        <f t="shared" si="13"/>
        <v>95.238095238095241</v>
      </c>
      <c r="L42" s="100">
        <v>21</v>
      </c>
      <c r="M42" s="98">
        <f t="shared" si="24"/>
        <v>1755.1674778127633</v>
      </c>
      <c r="N42" s="99">
        <f t="shared" si="17"/>
        <v>83.579403705369685</v>
      </c>
      <c r="O42" s="101">
        <f t="shared" si="18"/>
        <v>0</v>
      </c>
      <c r="P42" s="102">
        <f t="shared" si="19"/>
        <v>-11.658691532725555</v>
      </c>
      <c r="Q42" s="103">
        <f t="shared" si="20"/>
        <v>0.87758373890638164</v>
      </c>
      <c r="R42" s="273"/>
      <c r="S42" s="1">
        <v>0.37222222222222212</v>
      </c>
      <c r="T42" s="2">
        <v>0.41265046296296298</v>
      </c>
      <c r="U42" s="104">
        <v>5.7333333333331638</v>
      </c>
      <c r="V42" s="105">
        <v>58.216666666666839</v>
      </c>
      <c r="W42" s="106"/>
      <c r="X42" s="107"/>
      <c r="Y42" s="265"/>
      <c r="Z42" s="266"/>
      <c r="AA42" s="111">
        <f t="shared" si="21"/>
        <v>-244.83252218723669</v>
      </c>
      <c r="AB42" s="103">
        <f t="shared" si="22"/>
        <v>0.87758373890638164</v>
      </c>
      <c r="AC42" s="294"/>
    </row>
    <row r="43" spans="1:29" ht="15.75" customHeight="1">
      <c r="A43" s="282"/>
      <c r="B43" s="153" t="s">
        <v>161</v>
      </c>
      <c r="C43" s="263" t="s">
        <v>214</v>
      </c>
      <c r="D43" s="264"/>
      <c r="E43" s="93">
        <v>57.3</v>
      </c>
      <c r="F43" s="104">
        <v>1194</v>
      </c>
      <c r="G43" s="95">
        <f t="shared" si="23"/>
        <v>68416.2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 t="shared" si="24"/>
        <v>1753.0179445350761</v>
      </c>
      <c r="N43" s="99">
        <f t="shared" si="17"/>
        <v>87.650897226753813</v>
      </c>
      <c r="O43" s="101">
        <f t="shared" si="18"/>
        <v>0</v>
      </c>
      <c r="P43" s="102">
        <f t="shared" si="19"/>
        <v>-12.349102773246187</v>
      </c>
      <c r="Q43" s="103">
        <f t="shared" si="20"/>
        <v>0.8765089722675381</v>
      </c>
      <c r="R43" s="273"/>
      <c r="S43" s="1">
        <v>0.41675925925925927</v>
      </c>
      <c r="T43" s="2">
        <v>0.44513888888888886</v>
      </c>
      <c r="U43" s="104">
        <v>5.916666666666659</v>
      </c>
      <c r="V43" s="105">
        <v>40.866666666666603</v>
      </c>
      <c r="W43" s="106">
        <v>0.44513888888888886</v>
      </c>
      <c r="X43" s="107">
        <v>0.48541666666666666</v>
      </c>
      <c r="Y43" s="265"/>
      <c r="Z43" s="266"/>
      <c r="AA43" s="111">
        <f t="shared" si="21"/>
        <v>-246.98205546492386</v>
      </c>
      <c r="AB43" s="103">
        <f t="shared" si="22"/>
        <v>0.8765089722675381</v>
      </c>
      <c r="AC43" s="294"/>
    </row>
    <row r="44" spans="1:29" ht="15.75" customHeight="1">
      <c r="A44" s="282"/>
      <c r="B44" s="153" t="s">
        <v>164</v>
      </c>
      <c r="C44" s="263" t="s">
        <v>238</v>
      </c>
      <c r="D44" s="264"/>
      <c r="E44" s="93">
        <v>56.74</v>
      </c>
      <c r="F44" s="104">
        <v>3358</v>
      </c>
      <c r="G44" s="115">
        <f t="shared" si="23"/>
        <v>190532.92</v>
      </c>
      <c r="H44" s="116"/>
      <c r="I44" s="100">
        <v>20</v>
      </c>
      <c r="J44" s="98">
        <v>2000</v>
      </c>
      <c r="K44" s="99">
        <f t="shared" si="13"/>
        <v>100</v>
      </c>
      <c r="L44" s="100">
        <v>20</v>
      </c>
      <c r="M44" s="98">
        <f t="shared" si="24"/>
        <v>1665.1239669421493</v>
      </c>
      <c r="N44" s="99">
        <f t="shared" si="17"/>
        <v>83.256198347107471</v>
      </c>
      <c r="O44" s="101">
        <f t="shared" si="18"/>
        <v>0</v>
      </c>
      <c r="P44" s="102">
        <f t="shared" si="19"/>
        <v>-16.743801652892529</v>
      </c>
      <c r="Q44" s="103">
        <f t="shared" si="20"/>
        <v>0.83256198347107468</v>
      </c>
      <c r="R44" s="273"/>
      <c r="S44" s="1">
        <v>0.48541666666666666</v>
      </c>
      <c r="T44" s="2">
        <v>0.56944444444444442</v>
      </c>
      <c r="U44" s="104">
        <v>58.000000000000036</v>
      </c>
      <c r="V44" s="105">
        <v>120.99999999999997</v>
      </c>
      <c r="W44" s="106"/>
      <c r="X44" s="107"/>
      <c r="Y44" s="265"/>
      <c r="Z44" s="266"/>
      <c r="AA44" s="111">
        <f t="shared" si="21"/>
        <v>-334.87603305785069</v>
      </c>
      <c r="AB44" s="103">
        <f t="shared" si="22"/>
        <v>0.83256198347107468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21.333333333333332</v>
      </c>
      <c r="J55" s="138">
        <f t="shared" si="25"/>
        <v>2000</v>
      </c>
      <c r="K55" s="139">
        <f t="shared" ref="K55" si="26">J55/I55</f>
        <v>93.75</v>
      </c>
      <c r="L55" s="137">
        <f t="shared" ref="L55:M55" si="27">AVERAGE(L39:L54)</f>
        <v>21.333333333333332</v>
      </c>
      <c r="M55" s="138">
        <f t="shared" si="27"/>
        <v>1741.5360694592807</v>
      </c>
      <c r="N55" s="139">
        <f>M55/L55</f>
        <v>81.634503255903795</v>
      </c>
      <c r="O55" s="140">
        <f>L55-I55</f>
        <v>0</v>
      </c>
      <c r="P55" s="141">
        <f>N55-K55</f>
        <v>-12.115496744096205</v>
      </c>
      <c r="Q55" s="142">
        <f>N55/K55</f>
        <v>0.87076803472964048</v>
      </c>
      <c r="R55" s="274"/>
      <c r="S55" s="143">
        <f>S39</f>
        <v>0.25028935185185186</v>
      </c>
      <c r="T55" s="144">
        <f>INDEX(T39:T54,COUNTA(T39:T54))</f>
        <v>0.56944444444444442</v>
      </c>
      <c r="U55" s="145"/>
      <c r="V55" s="156"/>
      <c r="W55" s="188"/>
      <c r="X55" s="189"/>
      <c r="Y55" s="261"/>
      <c r="Z55" s="262"/>
      <c r="AA55" s="157">
        <f>M55-J55</f>
        <v>-258.46393054071928</v>
      </c>
      <c r="AB55" s="142">
        <f>M55/J55</f>
        <v>0.87076803472964037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2077</v>
      </c>
      <c r="G56" s="159">
        <f t="shared" ref="G56:G59" si="28">E56*F56</f>
        <v>123249.18000000001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1760.169491525425</v>
      </c>
      <c r="N56" s="163">
        <f>M56/L56</f>
        <v>73.340395480226036</v>
      </c>
      <c r="O56" s="165">
        <f>L56-I56</f>
        <v>0</v>
      </c>
      <c r="P56" s="166">
        <f>N56-K56</f>
        <v>-9.9929378531072928</v>
      </c>
      <c r="Q56" s="152">
        <f>N56/K56</f>
        <v>0.88008474576271245</v>
      </c>
      <c r="R56" s="272">
        <f>Q72</f>
        <v>0.88067406866536002</v>
      </c>
      <c r="S56" s="167">
        <v>0.25013888888888891</v>
      </c>
      <c r="T56" s="168">
        <v>0.29930555555555555</v>
      </c>
      <c r="U56" s="169"/>
      <c r="V56" s="170">
        <v>70.799999999999955</v>
      </c>
      <c r="W56" s="168"/>
      <c r="X56" s="171"/>
      <c r="Y56" s="275"/>
      <c r="Z56" s="276"/>
      <c r="AA56" s="109">
        <f>M56-J56</f>
        <v>-239.83050847457503</v>
      </c>
      <c r="AB56" s="152">
        <f>M56/J56</f>
        <v>0.88008474576271245</v>
      </c>
      <c r="AC56" s="277">
        <f>AB72</f>
        <v>0.88067406866536024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3927</v>
      </c>
      <c r="G57" s="95">
        <f t="shared" si="28"/>
        <v>230397.09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1770.4696305572941</v>
      </c>
      <c r="N57" s="99">
        <f>M57/L57</f>
        <v>73.769567939887253</v>
      </c>
      <c r="O57" s="101">
        <f>L57-I57</f>
        <v>0</v>
      </c>
      <c r="P57" s="102">
        <f>N57-K57</f>
        <v>-9.5637653934460758</v>
      </c>
      <c r="Q57" s="103">
        <f>N57/K57</f>
        <v>0.88523481527864711</v>
      </c>
      <c r="R57" s="273"/>
      <c r="S57" s="1">
        <v>0.3034722222222222</v>
      </c>
      <c r="T57" s="2">
        <v>0.39589120370370373</v>
      </c>
      <c r="U57" s="104">
        <v>5.9999999999999787</v>
      </c>
      <c r="V57" s="105">
        <v>133.0833333333334</v>
      </c>
      <c r="W57" s="106"/>
      <c r="X57" s="107"/>
      <c r="Y57" s="265"/>
      <c r="Z57" s="266"/>
      <c r="AA57" s="111">
        <f>M57-J57</f>
        <v>-229.53036944270593</v>
      </c>
      <c r="AB57" s="103">
        <f>M57/J57</f>
        <v>0.885234815278647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2536</v>
      </c>
      <c r="G58" s="95">
        <f t="shared" si="28"/>
        <v>181450.8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1754.0057636887614</v>
      </c>
      <c r="N58" s="99">
        <f>M58/L58</f>
        <v>73.083573487031728</v>
      </c>
      <c r="O58" s="101">
        <f>L58-I58</f>
        <v>0</v>
      </c>
      <c r="P58" s="102">
        <f>N58-K58</f>
        <v>-10.2497598463016</v>
      </c>
      <c r="Q58" s="103">
        <f>N58/K58</f>
        <v>0.8770028818443808</v>
      </c>
      <c r="R58" s="273"/>
      <c r="S58" s="1">
        <v>0.4001736111111111</v>
      </c>
      <c r="T58" s="2">
        <v>0.46041666666666664</v>
      </c>
      <c r="U58" s="104">
        <v>6.1666666666666181</v>
      </c>
      <c r="V58" s="105">
        <v>86.749999999999972</v>
      </c>
      <c r="W58" s="106">
        <v>0.46041666666666664</v>
      </c>
      <c r="X58" s="107">
        <v>0.49999999999999994</v>
      </c>
      <c r="Y58" s="265"/>
      <c r="Z58" s="266"/>
      <c r="AA58" s="111">
        <f>M58-J58</f>
        <v>-245.99423631123864</v>
      </c>
      <c r="AB58" s="103">
        <f>M58/J58</f>
        <v>0.87700288184438069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3140</v>
      </c>
      <c r="G59" s="95">
        <f t="shared" si="28"/>
        <v>186955.6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1760.7476635514015</v>
      </c>
      <c r="N59" s="99">
        <f>M59/L59</f>
        <v>76.554246241365277</v>
      </c>
      <c r="O59" s="101">
        <f>L59-I59</f>
        <v>0</v>
      </c>
      <c r="P59" s="102">
        <f>N59-K59</f>
        <v>-10.40227549776516</v>
      </c>
      <c r="Q59" s="103">
        <f>N59/K59</f>
        <v>0.88037383177570061</v>
      </c>
      <c r="R59" s="273"/>
      <c r="S59" s="1">
        <v>0.49999999999999994</v>
      </c>
      <c r="T59" s="2">
        <v>0.57430555555555551</v>
      </c>
      <c r="U59" s="104">
        <v>56.999999999999957</v>
      </c>
      <c r="V59" s="105">
        <v>107.00000000000001</v>
      </c>
      <c r="W59" s="106"/>
      <c r="X59" s="107"/>
      <c r="Y59" s="265"/>
      <c r="Z59" s="266"/>
      <c r="AA59" s="111">
        <f>M59-J59</f>
        <v>-239.2523364485985</v>
      </c>
      <c r="AB59" s="103">
        <f>M59/J59</f>
        <v>0.88037383177570072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1761.3481373307204</v>
      </c>
      <c r="N72" s="139">
        <f t="shared" ref="N72:N78" si="32">M72/L72</f>
        <v>74.162026834977695</v>
      </c>
      <c r="O72" s="140">
        <f t="shared" ref="O72:O78" si="33">L72-I72</f>
        <v>0</v>
      </c>
      <c r="P72" s="141">
        <f t="shared" ref="P72:P78" si="34">N72-K72</f>
        <v>-10.048499480811785</v>
      </c>
      <c r="Q72" s="142">
        <f t="shared" ref="Q72:Q78" si="35">N72/K72</f>
        <v>0.88067406866536002</v>
      </c>
      <c r="R72" s="274"/>
      <c r="S72" s="143">
        <f>S56</f>
        <v>0.25013888888888891</v>
      </c>
      <c r="T72" s="144">
        <f>INDEX(T56:T71,COUNTA(T56:T71))</f>
        <v>0.57430555555555551</v>
      </c>
      <c r="U72" s="145"/>
      <c r="V72" s="156"/>
      <c r="W72" s="135"/>
      <c r="X72" s="139"/>
      <c r="Y72" s="261"/>
      <c r="Z72" s="262"/>
      <c r="AA72" s="157">
        <f t="shared" ref="AA72:AA78" si="36">M72-J72</f>
        <v>-238.65186266927958</v>
      </c>
      <c r="AB72" s="142">
        <f t="shared" ref="AB72:AB78" si="37">M72/J72</f>
        <v>0.88067406866536024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180</v>
      </c>
      <c r="D73" s="291"/>
      <c r="E73" s="158">
        <v>38</v>
      </c>
      <c r="F73" s="87">
        <v>6383</v>
      </c>
      <c r="G73" s="159">
        <f t="shared" ref="G73:G78" si="38">E73*F73</f>
        <v>242554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9">F73/V73*60</f>
        <v>3232.3533549022354</v>
      </c>
      <c r="N73" s="163">
        <f t="shared" si="32"/>
        <v>153.92158832867787</v>
      </c>
      <c r="O73" s="165">
        <f t="shared" si="33"/>
        <v>0</v>
      </c>
      <c r="P73" s="166">
        <f t="shared" si="34"/>
        <v>-17.506983099893546</v>
      </c>
      <c r="Q73" s="152">
        <f t="shared" si="35"/>
        <v>0.89787593191728765</v>
      </c>
      <c r="R73" s="272">
        <f>Q89</f>
        <v>0.87753429294769081</v>
      </c>
      <c r="S73" s="167">
        <v>0.16666666666666666</v>
      </c>
      <c r="T73" s="168">
        <v>0.24894675925925927</v>
      </c>
      <c r="U73" s="169"/>
      <c r="V73" s="170">
        <v>118.48333333333336</v>
      </c>
      <c r="W73" s="168"/>
      <c r="X73" s="171"/>
      <c r="Y73" s="275"/>
      <c r="Z73" s="276"/>
      <c r="AA73" s="109">
        <f t="shared" si="36"/>
        <v>-367.64664509776458</v>
      </c>
      <c r="AB73" s="152">
        <f t="shared" si="37"/>
        <v>0.89787593191728765</v>
      </c>
      <c r="AC73" s="277">
        <f>AB89</f>
        <v>0.87753429294769092</v>
      </c>
    </row>
    <row r="74" spans="1:29" ht="15.75" customHeight="1">
      <c r="A74" s="281"/>
      <c r="B74" s="92" t="s">
        <v>171</v>
      </c>
      <c r="C74" s="286" t="s">
        <v>179</v>
      </c>
      <c r="D74" s="286"/>
      <c r="E74" s="93">
        <v>38.630000000000003</v>
      </c>
      <c r="F74" s="94">
        <v>4866</v>
      </c>
      <c r="G74" s="95">
        <f t="shared" si="38"/>
        <v>187973.58000000002</v>
      </c>
      <c r="H74" s="96"/>
      <c r="I74" s="97">
        <v>20</v>
      </c>
      <c r="J74" s="98">
        <v>3600</v>
      </c>
      <c r="K74" s="99">
        <f t="shared" ref="K74:K111" si="40">J74/I74</f>
        <v>180</v>
      </c>
      <c r="L74" s="100">
        <v>20</v>
      </c>
      <c r="M74" s="98">
        <f t="shared" si="39"/>
        <v>3226.6715785595857</v>
      </c>
      <c r="N74" s="99">
        <f t="shared" si="32"/>
        <v>161.33357892797929</v>
      </c>
      <c r="O74" s="101">
        <f t="shared" si="33"/>
        <v>0</v>
      </c>
      <c r="P74" s="102">
        <f t="shared" si="34"/>
        <v>-18.666421072020711</v>
      </c>
      <c r="Q74" s="103">
        <f t="shared" si="35"/>
        <v>0.89629766071099604</v>
      </c>
      <c r="R74" s="273"/>
      <c r="S74" s="1">
        <v>0.25208333333333333</v>
      </c>
      <c r="T74" s="2">
        <v>0.31491898148148151</v>
      </c>
      <c r="U74" s="104">
        <v>4.51666666666664</v>
      </c>
      <c r="V74" s="105">
        <v>90.483333333333377</v>
      </c>
      <c r="W74" s="106"/>
      <c r="X74" s="107"/>
      <c r="Y74" s="265"/>
      <c r="Z74" s="266"/>
      <c r="AA74" s="111">
        <f t="shared" si="36"/>
        <v>-373.32842144041433</v>
      </c>
      <c r="AB74" s="103">
        <f t="shared" si="37"/>
        <v>0.89629766071099604</v>
      </c>
      <c r="AC74" s="278"/>
    </row>
    <row r="75" spans="1:29" ht="15.75" customHeight="1">
      <c r="A75" s="281"/>
      <c r="B75" s="92" t="s">
        <v>155</v>
      </c>
      <c r="C75" s="286" t="s">
        <v>212</v>
      </c>
      <c r="D75" s="286"/>
      <c r="E75" s="93">
        <v>45.66</v>
      </c>
      <c r="F75" s="94">
        <v>1127</v>
      </c>
      <c r="G75" s="95">
        <f t="shared" si="38"/>
        <v>51458.82</v>
      </c>
      <c r="H75" s="96"/>
      <c r="I75" s="97">
        <v>20</v>
      </c>
      <c r="J75" s="98">
        <v>1800</v>
      </c>
      <c r="K75" s="99">
        <f t="shared" si="40"/>
        <v>90</v>
      </c>
      <c r="L75" s="100">
        <v>20</v>
      </c>
      <c r="M75" s="98">
        <f t="shared" si="39"/>
        <v>1576.8363777691425</v>
      </c>
      <c r="N75" s="99">
        <f t="shared" si="32"/>
        <v>78.841818888457126</v>
      </c>
      <c r="O75" s="101">
        <f t="shared" si="33"/>
        <v>0</v>
      </c>
      <c r="P75" s="102">
        <f t="shared" si="34"/>
        <v>-11.158181111542874</v>
      </c>
      <c r="Q75" s="103">
        <f t="shared" si="35"/>
        <v>0.87602020987174589</v>
      </c>
      <c r="R75" s="273"/>
      <c r="S75" s="1">
        <v>0.31952546296296297</v>
      </c>
      <c r="T75" s="2">
        <v>0.34930555555555554</v>
      </c>
      <c r="U75" s="104">
        <v>6.6333333333333044</v>
      </c>
      <c r="V75" s="105">
        <v>42.883333333333297</v>
      </c>
      <c r="W75" s="106"/>
      <c r="X75" s="107"/>
      <c r="Y75" s="265"/>
      <c r="Z75" s="266"/>
      <c r="AA75" s="111">
        <f t="shared" si="36"/>
        <v>-223.16362223085753</v>
      </c>
      <c r="AB75" s="103">
        <f t="shared" si="37"/>
        <v>0.87602020987174578</v>
      </c>
      <c r="AC75" s="278"/>
    </row>
    <row r="76" spans="1:29" ht="15.75" customHeight="1">
      <c r="A76" s="281"/>
      <c r="B76" s="92" t="s">
        <v>155</v>
      </c>
      <c r="C76" s="286" t="s">
        <v>219</v>
      </c>
      <c r="D76" s="286"/>
      <c r="E76" s="93">
        <v>57.73</v>
      </c>
      <c r="F76" s="94">
        <v>2175</v>
      </c>
      <c r="G76" s="95">
        <f t="shared" si="38"/>
        <v>125562.75</v>
      </c>
      <c r="H76" s="96"/>
      <c r="I76" s="97">
        <v>22</v>
      </c>
      <c r="J76" s="98">
        <v>1800</v>
      </c>
      <c r="K76" s="99">
        <f t="shared" si="40"/>
        <v>81.818181818181813</v>
      </c>
      <c r="L76" s="100">
        <v>22</v>
      </c>
      <c r="M76" s="98">
        <f t="shared" si="39"/>
        <v>1579.2658329971759</v>
      </c>
      <c r="N76" s="99">
        <f t="shared" si="32"/>
        <v>71.784810590780722</v>
      </c>
      <c r="O76" s="101">
        <f t="shared" si="33"/>
        <v>0</v>
      </c>
      <c r="P76" s="102">
        <f t="shared" si="34"/>
        <v>-10.033371227401091</v>
      </c>
      <c r="Q76" s="103">
        <f t="shared" si="35"/>
        <v>0.87736990722065333</v>
      </c>
      <c r="R76" s="273"/>
      <c r="S76" s="1">
        <v>0.35233796296296294</v>
      </c>
      <c r="T76" s="2">
        <v>0.40972222222222221</v>
      </c>
      <c r="U76" s="104">
        <v>4.3666666666666565</v>
      </c>
      <c r="V76" s="105">
        <v>82.633333333333354</v>
      </c>
      <c r="W76" s="106"/>
      <c r="X76" s="107"/>
      <c r="Y76" s="265"/>
      <c r="Z76" s="266"/>
      <c r="AA76" s="191">
        <f t="shared" si="36"/>
        <v>-220.73416700282405</v>
      </c>
      <c r="AB76" s="192">
        <f t="shared" si="37"/>
        <v>0.87736990722065333</v>
      </c>
      <c r="AC76" s="278"/>
    </row>
    <row r="77" spans="1:29" ht="15.75" customHeight="1">
      <c r="A77" s="282"/>
      <c r="B77" s="92" t="s">
        <v>171</v>
      </c>
      <c r="C77" s="286" t="s">
        <v>178</v>
      </c>
      <c r="D77" s="286"/>
      <c r="E77" s="93">
        <v>31.27</v>
      </c>
      <c r="F77" s="98">
        <v>3802</v>
      </c>
      <c r="G77" s="95">
        <f t="shared" si="38"/>
        <v>118888.54</v>
      </c>
      <c r="H77" s="113"/>
      <c r="I77" s="97">
        <v>19</v>
      </c>
      <c r="J77" s="98">
        <v>3600</v>
      </c>
      <c r="K77" s="99">
        <f t="shared" si="40"/>
        <v>189.47368421052633</v>
      </c>
      <c r="L77" s="114">
        <v>19</v>
      </c>
      <c r="M77" s="98">
        <f t="shared" si="39"/>
        <v>3089.6613995485322</v>
      </c>
      <c r="N77" s="99">
        <f t="shared" si="32"/>
        <v>162.61375787097538</v>
      </c>
      <c r="O77" s="101">
        <f t="shared" si="33"/>
        <v>0</v>
      </c>
      <c r="P77" s="102">
        <f t="shared" si="34"/>
        <v>-26.859926339550952</v>
      </c>
      <c r="Q77" s="103">
        <f t="shared" si="35"/>
        <v>0.85823927765236996</v>
      </c>
      <c r="R77" s="273"/>
      <c r="S77" s="1">
        <v>0.41261574074074076</v>
      </c>
      <c r="T77" s="2">
        <v>0.46388888888888891</v>
      </c>
      <c r="U77" s="104">
        <v>4.1666666666667052</v>
      </c>
      <c r="V77" s="105">
        <v>73.833333333333343</v>
      </c>
      <c r="W77" s="106">
        <v>0.46388888888888891</v>
      </c>
      <c r="X77" s="107">
        <v>0.50277777777777777</v>
      </c>
      <c r="Y77" s="265"/>
      <c r="Z77" s="266"/>
      <c r="AA77" s="191">
        <f t="shared" si="36"/>
        <v>-510.33860045146776</v>
      </c>
      <c r="AB77" s="192">
        <f t="shared" si="37"/>
        <v>0.85823927765237007</v>
      </c>
      <c r="AC77" s="278"/>
    </row>
    <row r="78" spans="1:29" ht="15.75" customHeight="1">
      <c r="A78" s="282"/>
      <c r="B78" s="92" t="s">
        <v>171</v>
      </c>
      <c r="C78" s="286" t="s">
        <v>177</v>
      </c>
      <c r="D78" s="286"/>
      <c r="E78" s="93">
        <v>37.94</v>
      </c>
      <c r="F78" s="98">
        <v>3885</v>
      </c>
      <c r="G78" s="115">
        <f t="shared" si="38"/>
        <v>147396.9</v>
      </c>
      <c r="H78" s="116"/>
      <c r="I78" s="97">
        <v>21</v>
      </c>
      <c r="J78" s="98">
        <v>3600</v>
      </c>
      <c r="K78" s="99">
        <f t="shared" si="40"/>
        <v>171.42857142857142</v>
      </c>
      <c r="L78" s="100">
        <v>21</v>
      </c>
      <c r="M78" s="98">
        <f t="shared" si="39"/>
        <v>3090.8287292817654</v>
      </c>
      <c r="N78" s="99">
        <f t="shared" si="32"/>
        <v>147.18232044198882</v>
      </c>
      <c r="O78" s="101">
        <f t="shared" si="33"/>
        <v>0</v>
      </c>
      <c r="P78" s="102">
        <f t="shared" si="34"/>
        <v>-24.246250986582595</v>
      </c>
      <c r="Q78" s="103">
        <f t="shared" si="35"/>
        <v>0.85856353591160151</v>
      </c>
      <c r="R78" s="273"/>
      <c r="S78" s="1">
        <v>0.50277777777777777</v>
      </c>
      <c r="T78" s="2">
        <v>0.555150462962963</v>
      </c>
      <c r="U78" s="104">
        <v>55.999999999999957</v>
      </c>
      <c r="V78" s="105">
        <v>75.416666666666728</v>
      </c>
      <c r="W78" s="106"/>
      <c r="X78" s="107"/>
      <c r="Y78" s="265"/>
      <c r="Z78" s="266"/>
      <c r="AA78" s="191">
        <f t="shared" si="36"/>
        <v>-509.17127071823461</v>
      </c>
      <c r="AB78" s="192">
        <f t="shared" si="37"/>
        <v>0.85856353591160151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1">AVERAGE(I73:I88)</f>
        <v>20.5</v>
      </c>
      <c r="J89" s="138">
        <f t="shared" si="41"/>
        <v>3000</v>
      </c>
      <c r="K89" s="139">
        <f t="shared" ref="K89" si="42">J89/I89</f>
        <v>146.34146341463415</v>
      </c>
      <c r="L89" s="137">
        <f t="shared" ref="L89:M89" si="43">AVERAGE(L73:L88)</f>
        <v>20.5</v>
      </c>
      <c r="M89" s="138">
        <f t="shared" si="43"/>
        <v>2632.6028788430726</v>
      </c>
      <c r="N89" s="139">
        <f t="shared" ref="N89:N94" si="44">M89/L89</f>
        <v>128.41965262649134</v>
      </c>
      <c r="O89" s="140">
        <f t="shared" ref="O89:O94" si="45">L89-I89</f>
        <v>0</v>
      </c>
      <c r="P89" s="141">
        <f t="shared" ref="P89:P94" si="46">N89-K89</f>
        <v>-17.921810788142807</v>
      </c>
      <c r="Q89" s="142">
        <f t="shared" ref="Q89:Q94" si="47">N89/K89</f>
        <v>0.87753429294769081</v>
      </c>
      <c r="R89" s="274"/>
      <c r="S89" s="143">
        <f>S73</f>
        <v>0.16666666666666666</v>
      </c>
      <c r="T89" s="144">
        <f>INDEX(T73:T88,COUNTA(T73:T88))</f>
        <v>0.555150462962963</v>
      </c>
      <c r="U89" s="145"/>
      <c r="V89" s="156"/>
      <c r="W89" s="135"/>
      <c r="X89" s="139"/>
      <c r="Y89" s="261"/>
      <c r="Z89" s="262"/>
      <c r="AA89" s="157">
        <f t="shared" ref="AA89:AA94" si="48">M89-J89</f>
        <v>-367.39712115692737</v>
      </c>
      <c r="AB89" s="142">
        <f t="shared" ref="AB89:AB94" si="49">M89/J89</f>
        <v>0.87753429294769092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1660</v>
      </c>
      <c r="G90" s="159">
        <f t="shared" ref="G90:G94" si="50">E90*F90</f>
        <v>56821.799999999996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2598.2608695652198</v>
      </c>
      <c r="N90" s="163">
        <f t="shared" si="44"/>
        <v>162.39130434782624</v>
      </c>
      <c r="O90" s="165">
        <f t="shared" si="45"/>
        <v>0</v>
      </c>
      <c r="P90" s="166">
        <f t="shared" si="46"/>
        <v>-25.108695652173765</v>
      </c>
      <c r="Q90" s="152">
        <f t="shared" si="47"/>
        <v>0.86608695652173995</v>
      </c>
      <c r="R90" s="272">
        <f>Q106</f>
        <v>0.8602418188975125</v>
      </c>
      <c r="S90" s="167">
        <v>0.25</v>
      </c>
      <c r="T90" s="168">
        <v>0.27662037037037035</v>
      </c>
      <c r="U90" s="169"/>
      <c r="V90" s="170">
        <v>38.3333333333333</v>
      </c>
      <c r="W90" s="173"/>
      <c r="X90" s="151"/>
      <c r="Y90" s="275"/>
      <c r="Z90" s="276"/>
      <c r="AA90" s="109">
        <f t="shared" si="48"/>
        <v>-401.73913043478024</v>
      </c>
      <c r="AB90" s="152">
        <f t="shared" si="49"/>
        <v>0.86608695652173995</v>
      </c>
      <c r="AC90" s="277">
        <f>AB106</f>
        <v>0.87347630841901258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1404</v>
      </c>
      <c r="G91" s="95">
        <f t="shared" si="50"/>
        <v>48817.08</v>
      </c>
      <c r="H91" s="96"/>
      <c r="I91" s="97">
        <v>11</v>
      </c>
      <c r="J91" s="98">
        <v>3000</v>
      </c>
      <c r="K91" s="99">
        <f t="shared" si="40"/>
        <v>272.72727272727275</v>
      </c>
      <c r="L91" s="100">
        <v>11</v>
      </c>
      <c r="M91" s="98">
        <f>F91/V91*60</f>
        <v>2598.6632390745517</v>
      </c>
      <c r="N91" s="99">
        <f t="shared" si="44"/>
        <v>236.24211264314107</v>
      </c>
      <c r="O91" s="101">
        <f t="shared" si="45"/>
        <v>0</v>
      </c>
      <c r="P91" s="102">
        <f t="shared" si="46"/>
        <v>-36.485160084131678</v>
      </c>
      <c r="Q91" s="103">
        <f t="shared" si="47"/>
        <v>0.86622107969151718</v>
      </c>
      <c r="R91" s="273"/>
      <c r="S91" s="1">
        <v>0.27986111111111112</v>
      </c>
      <c r="T91" s="2">
        <v>0.30237268518518517</v>
      </c>
      <c r="U91" s="104">
        <v>4.6666666666667034</v>
      </c>
      <c r="V91" s="105">
        <v>32.416666666666643</v>
      </c>
      <c r="W91" s="106"/>
      <c r="X91" s="107"/>
      <c r="Y91" s="265"/>
      <c r="Z91" s="266"/>
      <c r="AA91" s="111">
        <f t="shared" si="48"/>
        <v>-401.33676092544829</v>
      </c>
      <c r="AB91" s="103">
        <f t="shared" si="49"/>
        <v>0.86622107969151718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5347</v>
      </c>
      <c r="G92" s="95">
        <f t="shared" si="50"/>
        <v>191583.00999999998</v>
      </c>
      <c r="H92" s="96"/>
      <c r="I92" s="97">
        <v>12</v>
      </c>
      <c r="J92" s="98">
        <v>3273</v>
      </c>
      <c r="K92" s="99">
        <f t="shared" si="40"/>
        <v>272.75</v>
      </c>
      <c r="L92" s="100">
        <v>12</v>
      </c>
      <c r="M92" s="98">
        <f>F92/V92*60</f>
        <v>2903.7863931211309</v>
      </c>
      <c r="N92" s="99">
        <f t="shared" si="44"/>
        <v>241.9821994267609</v>
      </c>
      <c r="O92" s="101">
        <f t="shared" si="45"/>
        <v>0</v>
      </c>
      <c r="P92" s="102">
        <f t="shared" si="46"/>
        <v>-30.7678005732391</v>
      </c>
      <c r="Q92" s="103">
        <f t="shared" si="47"/>
        <v>0.88719413172047989</v>
      </c>
      <c r="R92" s="273"/>
      <c r="S92" s="1">
        <v>0.33611111111111103</v>
      </c>
      <c r="T92" s="2">
        <v>0.41283564814814816</v>
      </c>
      <c r="U92" s="104">
        <v>6.9999999999998952</v>
      </c>
      <c r="V92" s="105">
        <v>110.48333333333348</v>
      </c>
      <c r="W92" s="106"/>
      <c r="X92" s="107"/>
      <c r="Y92" s="265"/>
      <c r="Z92" s="266"/>
      <c r="AA92" s="111">
        <f t="shared" si="48"/>
        <v>-369.21360687886909</v>
      </c>
      <c r="AB92" s="103">
        <f t="shared" si="49"/>
        <v>0.88719413172048001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3902</v>
      </c>
      <c r="G93" s="95">
        <f t="shared" si="50"/>
        <v>142071.81999999998</v>
      </c>
      <c r="H93" s="113"/>
      <c r="I93" s="97">
        <v>11</v>
      </c>
      <c r="J93" s="98">
        <v>3273</v>
      </c>
      <c r="K93" s="99">
        <f t="shared" si="40"/>
        <v>297.54545454545456</v>
      </c>
      <c r="L93" s="114">
        <v>11</v>
      </c>
      <c r="M93" s="98">
        <f>F93/V93*60</f>
        <v>2893.3470648815669</v>
      </c>
      <c r="N93" s="99">
        <f t="shared" si="44"/>
        <v>263.03155135286971</v>
      </c>
      <c r="O93" s="101">
        <f t="shared" si="45"/>
        <v>0</v>
      </c>
      <c r="P93" s="102">
        <f t="shared" si="46"/>
        <v>-34.513903192584849</v>
      </c>
      <c r="Q93" s="103">
        <f t="shared" si="47"/>
        <v>0.88400460277469195</v>
      </c>
      <c r="R93" s="273"/>
      <c r="S93" s="1">
        <v>0.41811342592592593</v>
      </c>
      <c r="T93" s="2">
        <v>0.47430555555555554</v>
      </c>
      <c r="U93" s="104">
        <v>7.599999999999989</v>
      </c>
      <c r="V93" s="105">
        <v>80.916666666666629</v>
      </c>
      <c r="W93" s="106">
        <v>0.47430555555555554</v>
      </c>
      <c r="X93" s="107">
        <v>0.51395833333333329</v>
      </c>
      <c r="Y93" s="265"/>
      <c r="Z93" s="266"/>
      <c r="AA93" s="111">
        <f t="shared" si="48"/>
        <v>-379.65293511843311</v>
      </c>
      <c r="AB93" s="103">
        <f t="shared" si="49"/>
        <v>0.88400460277469195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1653</v>
      </c>
      <c r="G94" s="115">
        <f t="shared" si="50"/>
        <v>70963.289999999994</v>
      </c>
      <c r="H94" s="116"/>
      <c r="I94" s="97">
        <v>15</v>
      </c>
      <c r="J94" s="98">
        <v>3600</v>
      </c>
      <c r="K94" s="99">
        <f t="shared" si="40"/>
        <v>240</v>
      </c>
      <c r="L94" s="100">
        <v>16</v>
      </c>
      <c r="M94" s="98">
        <f>F94/V94*60</f>
        <v>3109.0909090909063</v>
      </c>
      <c r="N94" s="99">
        <f t="shared" si="44"/>
        <v>194.31818181818164</v>
      </c>
      <c r="O94" s="101">
        <f t="shared" si="45"/>
        <v>1</v>
      </c>
      <c r="P94" s="102">
        <f t="shared" si="46"/>
        <v>-45.681818181818358</v>
      </c>
      <c r="Q94" s="103">
        <f t="shared" si="47"/>
        <v>0.80965909090909016</v>
      </c>
      <c r="R94" s="273"/>
      <c r="S94" s="1">
        <v>0.51395833333333329</v>
      </c>
      <c r="T94" s="2">
        <v>0.53611111111111109</v>
      </c>
      <c r="U94" s="104">
        <v>57.099999999999973</v>
      </c>
      <c r="V94" s="105">
        <v>31.900000000000031</v>
      </c>
      <c r="W94" s="106"/>
      <c r="X94" s="107"/>
      <c r="Y94" s="265" t="s">
        <v>236</v>
      </c>
      <c r="Z94" s="266"/>
      <c r="AA94" s="111">
        <f t="shared" si="48"/>
        <v>-490.90909090909372</v>
      </c>
      <c r="AB94" s="103">
        <f t="shared" si="49"/>
        <v>0.86363636363636287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24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1">AVERAGE(I90:I105)</f>
        <v>13</v>
      </c>
      <c r="J106" s="138">
        <f t="shared" si="51"/>
        <v>3229.2</v>
      </c>
      <c r="K106" s="139">
        <f t="shared" ref="K106" si="52">J106/I106</f>
        <v>248.39999999999998</v>
      </c>
      <c r="L106" s="137">
        <f t="shared" ref="L106:M106" si="53">AVERAGE(L90:L105)</f>
        <v>13.2</v>
      </c>
      <c r="M106" s="138">
        <f t="shared" si="53"/>
        <v>2820.6296951466752</v>
      </c>
      <c r="N106" s="139">
        <f t="shared" ref="N106:N111" si="54">M106/L106</f>
        <v>213.68406781414208</v>
      </c>
      <c r="O106" s="140">
        <f t="shared" ref="O106:O111" si="55">L106-I106</f>
        <v>0.19999999999999929</v>
      </c>
      <c r="P106" s="141">
        <f t="shared" ref="P106:P111" si="56">N106-K106</f>
        <v>-34.715932185857895</v>
      </c>
      <c r="Q106" s="142">
        <f t="shared" ref="Q106:Q111" si="57">N106/K106</f>
        <v>0.8602418188975125</v>
      </c>
      <c r="R106" s="274"/>
      <c r="S106" s="143">
        <f>S90</f>
        <v>0.25</v>
      </c>
      <c r="T106" s="144">
        <f>INDEX(T90:T105,COUNTA(T90:T105))</f>
        <v>0.53611111111111109</v>
      </c>
      <c r="U106" s="145"/>
      <c r="V106" s="156"/>
      <c r="W106" s="135"/>
      <c r="X106" s="139"/>
      <c r="Y106" s="261"/>
      <c r="Z106" s="262"/>
      <c r="AA106" s="157">
        <f t="shared" ref="AA106:AA111" si="58">M106-J106</f>
        <v>-408.57030485332461</v>
      </c>
      <c r="AB106" s="142">
        <f t="shared" ref="AB106:AB111" si="59">M106/J106</f>
        <v>0.87347630841901258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868</v>
      </c>
      <c r="G107" s="159">
        <f t="shared" ref="G107:G111" si="60">E107*F107</f>
        <v>23114.84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2853.698630136977</v>
      </c>
      <c r="N107" s="163">
        <f t="shared" si="54"/>
        <v>475.61643835616286</v>
      </c>
      <c r="O107" s="165">
        <f t="shared" si="55"/>
        <v>0</v>
      </c>
      <c r="P107" s="166">
        <f t="shared" si="56"/>
        <v>-69.88356164383714</v>
      </c>
      <c r="Q107" s="152">
        <f t="shared" si="57"/>
        <v>0.87189081275190261</v>
      </c>
      <c r="R107" s="272">
        <f>Q123</f>
        <v>0.90068526267456506</v>
      </c>
      <c r="S107" s="193">
        <v>0.38749999999999996</v>
      </c>
      <c r="T107" s="194">
        <v>0.4001736111111111</v>
      </c>
      <c r="U107" s="169"/>
      <c r="V107" s="170">
        <v>18.250000000000057</v>
      </c>
      <c r="W107" s="168"/>
      <c r="X107" s="171"/>
      <c r="Y107" s="275"/>
      <c r="Z107" s="276"/>
      <c r="AA107" s="109">
        <f t="shared" si="58"/>
        <v>-419.30136986302296</v>
      </c>
      <c r="AB107" s="152">
        <f t="shared" si="59"/>
        <v>0.8718908127519025</v>
      </c>
      <c r="AC107" s="277">
        <f>AB123</f>
        <v>0.90068526267456506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854</v>
      </c>
      <c r="G108" s="95">
        <f t="shared" si="60"/>
        <v>17173.939999999999</v>
      </c>
      <c r="H108" s="96"/>
      <c r="I108" s="97">
        <v>6</v>
      </c>
      <c r="J108" s="98">
        <v>3600</v>
      </c>
      <c r="K108" s="99">
        <f t="shared" si="40"/>
        <v>600</v>
      </c>
      <c r="L108" s="100">
        <v>6</v>
      </c>
      <c r="M108" s="98">
        <f>F108/V108*60</f>
        <v>3260.2332979851526</v>
      </c>
      <c r="N108" s="99">
        <f t="shared" si="54"/>
        <v>543.37221633085881</v>
      </c>
      <c r="O108" s="101">
        <f t="shared" si="55"/>
        <v>0</v>
      </c>
      <c r="P108" s="102">
        <f t="shared" si="56"/>
        <v>-56.627783669141195</v>
      </c>
      <c r="Q108" s="103">
        <f t="shared" si="57"/>
        <v>0.90562036055143136</v>
      </c>
      <c r="R108" s="273"/>
      <c r="S108" s="1">
        <v>0.40436342592592595</v>
      </c>
      <c r="T108" s="2">
        <v>0.4152777777777778</v>
      </c>
      <c r="U108" s="104">
        <v>6.0333333333333705</v>
      </c>
      <c r="V108" s="105">
        <v>15.716666666666672</v>
      </c>
      <c r="W108" s="106"/>
      <c r="X108" s="113"/>
      <c r="Y108" s="265"/>
      <c r="Z108" s="266"/>
      <c r="AA108" s="111">
        <f t="shared" si="58"/>
        <v>-339.7667020148474</v>
      </c>
      <c r="AB108" s="103">
        <f t="shared" si="59"/>
        <v>0.90562036055143125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1188</v>
      </c>
      <c r="G109" s="95">
        <f t="shared" si="60"/>
        <v>29628.720000000001</v>
      </c>
      <c r="H109" s="96"/>
      <c r="I109" s="97">
        <v>6</v>
      </c>
      <c r="J109" s="98">
        <v>3600</v>
      </c>
      <c r="K109" s="99">
        <f t="shared" si="40"/>
        <v>600</v>
      </c>
      <c r="L109" s="100">
        <v>6</v>
      </c>
      <c r="M109" s="98">
        <f>F109/V109*60</f>
        <v>3259.7560975609745</v>
      </c>
      <c r="N109" s="99">
        <f t="shared" si="54"/>
        <v>543.29268292682912</v>
      </c>
      <c r="O109" s="101">
        <f t="shared" si="55"/>
        <v>0</v>
      </c>
      <c r="P109" s="102">
        <f t="shared" si="56"/>
        <v>-56.707317073170884</v>
      </c>
      <c r="Q109" s="103">
        <f t="shared" si="57"/>
        <v>0.90548780487804847</v>
      </c>
      <c r="R109" s="273"/>
      <c r="S109" s="1">
        <v>0.41814814814814816</v>
      </c>
      <c r="T109" s="2">
        <v>0.43333333333333335</v>
      </c>
      <c r="U109" s="104">
        <v>4.1333333333333133</v>
      </c>
      <c r="V109" s="105">
        <v>21.866666666666674</v>
      </c>
      <c r="W109" s="106"/>
      <c r="X109" s="107"/>
      <c r="Y109" s="265"/>
      <c r="Z109" s="266"/>
      <c r="AA109" s="111">
        <f t="shared" si="58"/>
        <v>-340.24390243902553</v>
      </c>
      <c r="AB109" s="103">
        <f t="shared" si="59"/>
        <v>0.90548780487804847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1563</v>
      </c>
      <c r="G110" s="95">
        <f t="shared" si="60"/>
        <v>38652.99</v>
      </c>
      <c r="H110" s="96"/>
      <c r="I110" s="97">
        <v>6</v>
      </c>
      <c r="J110" s="98">
        <v>3600</v>
      </c>
      <c r="K110" s="99">
        <f t="shared" si="40"/>
        <v>600</v>
      </c>
      <c r="L110" s="100">
        <v>6</v>
      </c>
      <c r="M110" s="98">
        <f>F110/V110*60</f>
        <v>3271.3953488372149</v>
      </c>
      <c r="N110" s="99">
        <f t="shared" si="54"/>
        <v>545.23255813953585</v>
      </c>
      <c r="O110" s="101">
        <f t="shared" si="55"/>
        <v>0</v>
      </c>
      <c r="P110" s="102">
        <f t="shared" si="56"/>
        <v>-54.767441860464146</v>
      </c>
      <c r="Q110" s="103">
        <f t="shared" si="57"/>
        <v>0.90872093023255973</v>
      </c>
      <c r="R110" s="273"/>
      <c r="S110" s="1">
        <v>0.4377314814814815</v>
      </c>
      <c r="T110" s="2">
        <v>0.45763888888888887</v>
      </c>
      <c r="U110" s="104">
        <v>6.3333333333333375</v>
      </c>
      <c r="V110" s="105">
        <v>28.666666666666618</v>
      </c>
      <c r="W110" s="106"/>
      <c r="X110" s="113"/>
      <c r="Y110" s="265"/>
      <c r="Z110" s="266"/>
      <c r="AA110" s="111">
        <f t="shared" si="58"/>
        <v>-328.6046511627851</v>
      </c>
      <c r="AB110" s="103">
        <f t="shared" si="59"/>
        <v>0.90872093023255973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1400</v>
      </c>
      <c r="G111" s="95">
        <f t="shared" si="60"/>
        <v>34622</v>
      </c>
      <c r="H111" s="113"/>
      <c r="I111" s="97">
        <v>6</v>
      </c>
      <c r="J111" s="98">
        <v>3600</v>
      </c>
      <c r="K111" s="99">
        <f t="shared" si="40"/>
        <v>600</v>
      </c>
      <c r="L111" s="114">
        <v>6</v>
      </c>
      <c r="M111" s="98">
        <f>F111/V111*60</f>
        <v>3272.7272727272675</v>
      </c>
      <c r="N111" s="99">
        <f t="shared" si="54"/>
        <v>545.45454545454459</v>
      </c>
      <c r="O111" s="101">
        <f t="shared" si="55"/>
        <v>0</v>
      </c>
      <c r="P111" s="102">
        <f t="shared" si="56"/>
        <v>-54.545454545455414</v>
      </c>
      <c r="Q111" s="103">
        <f t="shared" si="57"/>
        <v>0.90909090909090762</v>
      </c>
      <c r="R111" s="273"/>
      <c r="S111" s="1">
        <v>0.46203703703703702</v>
      </c>
      <c r="T111" s="2">
        <v>0.47986111111111113</v>
      </c>
      <c r="U111" s="104">
        <v>6.3333333333333375</v>
      </c>
      <c r="V111" s="105">
        <v>25.666666666666707</v>
      </c>
      <c r="W111" s="106"/>
      <c r="X111" s="113"/>
      <c r="Y111" s="265"/>
      <c r="Z111" s="266"/>
      <c r="AA111" s="111">
        <f t="shared" si="58"/>
        <v>-327.27272727273248</v>
      </c>
      <c r="AB111" s="103">
        <f t="shared" si="59"/>
        <v>0.90909090909090762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3534.6</v>
      </c>
      <c r="K123" s="139">
        <f t="shared" ref="K123" si="62">J123/I123</f>
        <v>589.1</v>
      </c>
      <c r="L123" s="137">
        <f t="shared" ref="L123:M123" si="63">AVERAGE(L107:L122)</f>
        <v>6</v>
      </c>
      <c r="M123" s="138">
        <f t="shared" si="63"/>
        <v>3183.5621294495177</v>
      </c>
      <c r="N123" s="139">
        <f>M123/L123</f>
        <v>530.59368824158628</v>
      </c>
      <c r="O123" s="140">
        <f>L123-I123</f>
        <v>0</v>
      </c>
      <c r="P123" s="141">
        <f>N123-K123</f>
        <v>-58.506311758413744</v>
      </c>
      <c r="Q123" s="142">
        <f>N123/K123</f>
        <v>0.90068526267456506</v>
      </c>
      <c r="R123" s="274"/>
      <c r="S123" s="143">
        <f>S107</f>
        <v>0.38749999999999996</v>
      </c>
      <c r="T123" s="144">
        <f>INDEX(T107:T122,COUNTA(T107:T122))</f>
        <v>0.47986111111111113</v>
      </c>
      <c r="U123" s="145"/>
      <c r="V123" s="156"/>
      <c r="W123" s="135"/>
      <c r="X123" s="139"/>
      <c r="Y123" s="261"/>
      <c r="Z123" s="262"/>
      <c r="AA123" s="157">
        <f>M123-J123</f>
        <v>-351.03787055048224</v>
      </c>
      <c r="AB123" s="142">
        <f>M123/J123</f>
        <v>0.90068526267456506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1285</v>
      </c>
      <c r="G124" s="159">
        <f t="shared" ref="G124:G125" si="64">E124*F124</f>
        <v>65110.950000000004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1753.601213040178</v>
      </c>
      <c r="N124" s="163">
        <f>M124/L124</f>
        <v>87.680060652008905</v>
      </c>
      <c r="O124" s="165">
        <f>L124-I124</f>
        <v>0</v>
      </c>
      <c r="P124" s="166">
        <f>N124-K124</f>
        <v>-12.319939347991095</v>
      </c>
      <c r="Q124" s="152">
        <f>N124/K124</f>
        <v>0.87680060652008907</v>
      </c>
      <c r="R124" s="272">
        <f>Q140</f>
        <v>0.87682586834188303</v>
      </c>
      <c r="S124" s="167">
        <v>0.70835648148148145</v>
      </c>
      <c r="T124" s="168">
        <v>0.73888888888888893</v>
      </c>
      <c r="U124" s="169"/>
      <c r="V124" s="170">
        <v>43.966666666666768</v>
      </c>
      <c r="W124" s="168"/>
      <c r="X124" s="171"/>
      <c r="Y124" s="275"/>
      <c r="Z124" s="276"/>
      <c r="AA124" s="109">
        <f>M124-J124</f>
        <v>-246.39878695982202</v>
      </c>
      <c r="AB124" s="152">
        <f>M124/J124</f>
        <v>0.87680060652008895</v>
      </c>
      <c r="AC124" s="277">
        <f>AB140</f>
        <v>0.87682586834188303</v>
      </c>
    </row>
    <row r="125" spans="1:29" ht="15.75" customHeight="1">
      <c r="A125" s="268"/>
      <c r="B125" s="153" t="s">
        <v>161</v>
      </c>
      <c r="C125" s="263" t="s">
        <v>193</v>
      </c>
      <c r="D125" s="264"/>
      <c r="E125" s="93">
        <v>44.3</v>
      </c>
      <c r="F125" s="94">
        <v>1250</v>
      </c>
      <c r="G125" s="95">
        <f t="shared" si="64"/>
        <v>55375</v>
      </c>
      <c r="H125" s="96"/>
      <c r="I125" s="97">
        <v>17</v>
      </c>
      <c r="J125" s="98">
        <v>2000</v>
      </c>
      <c r="K125" s="99">
        <f t="shared" ref="K125" si="65">J125/I125</f>
        <v>117.64705882352941</v>
      </c>
      <c r="L125" s="100">
        <v>17</v>
      </c>
      <c r="M125" s="98">
        <f>F125/V125*60</f>
        <v>1753.7022603273545</v>
      </c>
      <c r="N125" s="99">
        <f>M125/L125</f>
        <v>103.15895648984439</v>
      </c>
      <c r="O125" s="101">
        <f>L125-I125</f>
        <v>0</v>
      </c>
      <c r="P125" s="102">
        <f>N125-K125</f>
        <v>-14.488102333685021</v>
      </c>
      <c r="Q125" s="103">
        <f>N125/K125</f>
        <v>0.87685113016367733</v>
      </c>
      <c r="R125" s="273"/>
      <c r="S125" s="1">
        <v>0.74321759259259257</v>
      </c>
      <c r="T125" s="2">
        <v>0.7729166666666667</v>
      </c>
      <c r="U125" s="104">
        <v>6.2333333333332419</v>
      </c>
      <c r="V125" s="105">
        <v>42.766666666666744</v>
      </c>
      <c r="W125" s="106"/>
      <c r="X125" s="107"/>
      <c r="Y125" s="265"/>
      <c r="Z125" s="266"/>
      <c r="AA125" s="111">
        <f>M125-J125</f>
        <v>-246.29773967264555</v>
      </c>
      <c r="AB125" s="103">
        <f>M125/J125</f>
        <v>0.87685113016367722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6">AVERAGE(I124:I139)</f>
        <v>18.5</v>
      </c>
      <c r="J140" s="138">
        <f t="shared" si="66"/>
        <v>2000</v>
      </c>
      <c r="K140" s="139">
        <f t="shared" ref="K140" si="67">J140/I140</f>
        <v>108.10810810810811</v>
      </c>
      <c r="L140" s="137">
        <f t="shared" ref="L140:M140" si="68">AVERAGE(L124:L139)</f>
        <v>18.5</v>
      </c>
      <c r="M140" s="138">
        <f t="shared" si="68"/>
        <v>1753.6517366837661</v>
      </c>
      <c r="N140" s="139">
        <f>M140/L140</f>
        <v>94.791985766690061</v>
      </c>
      <c r="O140" s="140">
        <f>L140-I140</f>
        <v>0</v>
      </c>
      <c r="P140" s="141">
        <f>N140-K140</f>
        <v>-13.316122341418051</v>
      </c>
      <c r="Q140" s="142">
        <f>N140/K140</f>
        <v>0.87682586834188303</v>
      </c>
      <c r="R140" s="274"/>
      <c r="S140" s="143">
        <f>S124</f>
        <v>0.70835648148148145</v>
      </c>
      <c r="T140" s="144">
        <f>INDEX(T124:T139,COUNTA(T124:T139))</f>
        <v>0.7729166666666667</v>
      </c>
      <c r="U140" s="145"/>
      <c r="V140" s="156"/>
      <c r="W140" s="135"/>
      <c r="X140" s="139"/>
      <c r="Y140" s="261"/>
      <c r="Z140" s="262"/>
      <c r="AA140" s="157">
        <f>M140-J140</f>
        <v>-246.3482633162339</v>
      </c>
      <c r="AB140" s="142">
        <f>M140/J140</f>
        <v>0.87682586834188303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234</v>
      </c>
      <c r="D141" s="271"/>
      <c r="E141" s="158">
        <v>54.7</v>
      </c>
      <c r="F141" s="169">
        <v>5026</v>
      </c>
      <c r="G141" s="159">
        <f t="shared" ref="G141" si="69">E141*F141</f>
        <v>274922.2</v>
      </c>
      <c r="H141" s="160"/>
      <c r="I141" s="161">
        <v>22</v>
      </c>
      <c r="J141" s="162">
        <v>2000</v>
      </c>
      <c r="K141" s="163">
        <f>J141/I141</f>
        <v>90.909090909090907</v>
      </c>
      <c r="L141" s="164">
        <v>23</v>
      </c>
      <c r="M141" s="162">
        <f>F141/V141*60</f>
        <v>1677.0414310872179</v>
      </c>
      <c r="N141" s="163">
        <f>M141/L141</f>
        <v>72.914844829879044</v>
      </c>
      <c r="O141" s="165">
        <f>L141-I141</f>
        <v>1</v>
      </c>
      <c r="P141" s="166">
        <f>N141-K141</f>
        <v>-17.994246079211862</v>
      </c>
      <c r="Q141" s="152">
        <f>N141/K141</f>
        <v>0.80206329312866953</v>
      </c>
      <c r="R141" s="272">
        <f>Q157</f>
        <v>0.80206329312866953</v>
      </c>
      <c r="S141" s="167">
        <v>0.70846064814814813</v>
      </c>
      <c r="T141" s="168">
        <v>0.83333333333333337</v>
      </c>
      <c r="U141" s="169"/>
      <c r="V141" s="170">
        <v>179.81666666666675</v>
      </c>
      <c r="W141" s="87"/>
      <c r="X141" s="88"/>
      <c r="Y141" s="275" t="s">
        <v>236</v>
      </c>
      <c r="Z141" s="276"/>
      <c r="AA141" s="109">
        <f>M141-J141</f>
        <v>-322.95856891278208</v>
      </c>
      <c r="AB141" s="152">
        <f>M141/J141</f>
        <v>0.83852071554360896</v>
      </c>
      <c r="AC141" s="352">
        <f>AB157</f>
        <v>0.83852071554360896</v>
      </c>
    </row>
    <row r="142" spans="1:29" ht="15.75" customHeight="1">
      <c r="A142" s="281"/>
      <c r="B142" s="153"/>
      <c r="C142" s="263"/>
      <c r="D142" s="264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3"/>
      <c r="S142" s="1"/>
      <c r="T142" s="2"/>
      <c r="U142" s="104"/>
      <c r="V142" s="105"/>
      <c r="W142" s="106"/>
      <c r="X142" s="107"/>
      <c r="Y142" s="265"/>
      <c r="Z142" s="266"/>
      <c r="AA142" s="111"/>
      <c r="AB142" s="103"/>
      <c r="AC142" s="294"/>
    </row>
    <row r="143" spans="1:29" ht="15.75" customHeight="1">
      <c r="A143" s="281"/>
      <c r="B143" s="153"/>
      <c r="C143" s="263"/>
      <c r="D143" s="264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3"/>
      <c r="S143" s="1"/>
      <c r="T143" s="2"/>
      <c r="U143" s="104"/>
      <c r="V143" s="105"/>
      <c r="W143" s="106"/>
      <c r="X143" s="107"/>
      <c r="Y143" s="265"/>
      <c r="Z143" s="266"/>
      <c r="AA143" s="111"/>
      <c r="AB143" s="103"/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22</v>
      </c>
      <c r="J157" s="138">
        <f t="shared" si="70"/>
        <v>2000</v>
      </c>
      <c r="K157" s="139">
        <f t="shared" ref="K157" si="71">J157/I157</f>
        <v>90.909090909090907</v>
      </c>
      <c r="L157" s="137">
        <f t="shared" ref="L157:M157" si="72">AVERAGE(L141:L156)</f>
        <v>23</v>
      </c>
      <c r="M157" s="138">
        <f t="shared" si="72"/>
        <v>1677.0414310872179</v>
      </c>
      <c r="N157" s="139">
        <f>M157/L157</f>
        <v>72.914844829879044</v>
      </c>
      <c r="O157" s="140">
        <f>L157-I157</f>
        <v>1</v>
      </c>
      <c r="P157" s="141">
        <f>N157-K157</f>
        <v>-17.994246079211862</v>
      </c>
      <c r="Q157" s="142">
        <f>N157/K157</f>
        <v>0.80206329312866953</v>
      </c>
      <c r="R157" s="274"/>
      <c r="S157" s="143">
        <f>S141</f>
        <v>0.70846064814814813</v>
      </c>
      <c r="T157" s="144">
        <f>INDEX(T141:T156,COUNTA(T141:T156))</f>
        <v>0.83333333333333337</v>
      </c>
      <c r="U157" s="145"/>
      <c r="V157" s="156"/>
      <c r="W157" s="188"/>
      <c r="X157" s="189"/>
      <c r="Y157" s="261"/>
      <c r="Z157" s="262"/>
      <c r="AA157" s="157">
        <f>M157-J157</f>
        <v>-322.95856891278208</v>
      </c>
      <c r="AB157" s="142">
        <f>M157/J157</f>
        <v>0.83852071554360896</v>
      </c>
      <c r="AC157" s="295"/>
    </row>
    <row r="158" spans="1:29" ht="15.75" customHeight="1">
      <c r="A158" s="267" t="s">
        <v>235</v>
      </c>
      <c r="B158" s="183" t="s">
        <v>161</v>
      </c>
      <c r="C158" s="270" t="s">
        <v>192</v>
      </c>
      <c r="D158" s="271"/>
      <c r="E158" s="158">
        <v>56.79</v>
      </c>
      <c r="F158" s="87">
        <v>1963</v>
      </c>
      <c r="G158" s="159">
        <f t="shared" ref="G158:G160" si="73">E158*F158</f>
        <v>111478.77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1760.0996264009957</v>
      </c>
      <c r="N158" s="163">
        <f>M158/L158</f>
        <v>76.526070713086767</v>
      </c>
      <c r="O158" s="165">
        <f>L158-I158</f>
        <v>0</v>
      </c>
      <c r="P158" s="166">
        <f>N158-K158</f>
        <v>-10.43045102604367</v>
      </c>
      <c r="Q158" s="152">
        <f>N158/K158</f>
        <v>0.8800498132004978</v>
      </c>
      <c r="R158" s="272">
        <f>Q174</f>
        <v>0.87879517676171226</v>
      </c>
      <c r="S158" s="167">
        <v>0.70839120370370368</v>
      </c>
      <c r="T158" s="168">
        <v>0.75486111111111109</v>
      </c>
      <c r="U158" s="169"/>
      <c r="V158" s="170">
        <v>66.916666666666686</v>
      </c>
      <c r="W158" s="168"/>
      <c r="X158" s="171"/>
      <c r="Y158" s="275"/>
      <c r="Z158" s="276"/>
      <c r="AA158" s="109">
        <f>M158-J158</f>
        <v>-239.9003735990043</v>
      </c>
      <c r="AB158" s="152">
        <f>M158/J158</f>
        <v>0.8800498132004978</v>
      </c>
      <c r="AC158" s="277">
        <f>AB174</f>
        <v>0.87879517676171226</v>
      </c>
    </row>
    <row r="159" spans="1:29" ht="15.75" customHeight="1">
      <c r="A159" s="268"/>
      <c r="B159" s="153" t="s">
        <v>161</v>
      </c>
      <c r="C159" s="263" t="s">
        <v>189</v>
      </c>
      <c r="D159" s="264"/>
      <c r="E159" s="93">
        <v>56.87</v>
      </c>
      <c r="F159" s="94">
        <v>1555</v>
      </c>
      <c r="G159" s="95">
        <f t="shared" si="73"/>
        <v>88432.849999999991</v>
      </c>
      <c r="H159" s="96"/>
      <c r="I159" s="97">
        <v>23</v>
      </c>
      <c r="J159" s="98">
        <v>2000</v>
      </c>
      <c r="K159" s="99">
        <f t="shared" ref="K159:K160" si="74">J159/I159</f>
        <v>86.956521739130437</v>
      </c>
      <c r="L159" s="100">
        <v>23</v>
      </c>
      <c r="M159" s="98">
        <f>F159/V159*60</f>
        <v>1754.8589341692755</v>
      </c>
      <c r="N159" s="99">
        <f>M159/L159</f>
        <v>76.298214529098928</v>
      </c>
      <c r="O159" s="101">
        <f>L159-I159</f>
        <v>0</v>
      </c>
      <c r="P159" s="102">
        <f>N159-K159</f>
        <v>-10.658307210031509</v>
      </c>
      <c r="Q159" s="103">
        <f>N159/K159</f>
        <v>0.87742946708463765</v>
      </c>
      <c r="R159" s="273"/>
      <c r="S159" s="1">
        <v>0.75972222222222219</v>
      </c>
      <c r="T159" s="2">
        <v>0.79664351851851856</v>
      </c>
      <c r="U159" s="104">
        <v>6.9999999999999751</v>
      </c>
      <c r="V159" s="105">
        <v>53.166666666666771</v>
      </c>
      <c r="W159" s="106"/>
      <c r="X159" s="107"/>
      <c r="Y159" s="265"/>
      <c r="Z159" s="266"/>
      <c r="AA159" s="111">
        <f>M159-J159</f>
        <v>-245.14106583072453</v>
      </c>
      <c r="AB159" s="103">
        <f>M159/J159</f>
        <v>0.87742946708463776</v>
      </c>
      <c r="AC159" s="278"/>
    </row>
    <row r="160" spans="1:29" ht="15.75" customHeight="1">
      <c r="A160" s="268"/>
      <c r="B160" s="153" t="s">
        <v>161</v>
      </c>
      <c r="C160" s="263" t="s">
        <v>190</v>
      </c>
      <c r="D160" s="264"/>
      <c r="E160" s="93">
        <v>47.6</v>
      </c>
      <c r="F160" s="94">
        <v>1875</v>
      </c>
      <c r="G160" s="95">
        <f t="shared" si="73"/>
        <v>89250</v>
      </c>
      <c r="H160" s="96"/>
      <c r="I160" s="97">
        <v>23</v>
      </c>
      <c r="J160" s="98">
        <v>2000</v>
      </c>
      <c r="K160" s="99">
        <f t="shared" si="74"/>
        <v>86.956521739130437</v>
      </c>
      <c r="L160" s="100">
        <v>23</v>
      </c>
      <c r="M160" s="98">
        <f>F160/V160*60</f>
        <v>1757.8125000000018</v>
      </c>
      <c r="N160" s="99">
        <f>M160/L160</f>
        <v>76.426630434782695</v>
      </c>
      <c r="O160" s="101">
        <f>L160-I160</f>
        <v>0</v>
      </c>
      <c r="P160" s="102">
        <f>N160-K160</f>
        <v>-10.529891304347743</v>
      </c>
      <c r="Q160" s="103">
        <f>N160/K160</f>
        <v>0.878906250000001</v>
      </c>
      <c r="R160" s="273"/>
      <c r="S160" s="1">
        <v>0.80138888888888882</v>
      </c>
      <c r="T160" s="2">
        <v>0.84583333333333321</v>
      </c>
      <c r="U160" s="104">
        <v>6.8333333333331758</v>
      </c>
      <c r="V160" s="105">
        <v>63.999999999999929</v>
      </c>
      <c r="W160" s="106"/>
      <c r="X160" s="107"/>
      <c r="Y160" s="265"/>
      <c r="Z160" s="266"/>
      <c r="AA160" s="111">
        <f>M160-J160</f>
        <v>-242.18749999999818</v>
      </c>
      <c r="AB160" s="103">
        <f>M160/J160</f>
        <v>0.87890625000000089</v>
      </c>
      <c r="AC160" s="278"/>
    </row>
    <row r="161" spans="1:29" ht="15.75" customHeight="1">
      <c r="A161" s="268"/>
      <c r="B161" s="153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153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153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153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17"/>
      <c r="T164" s="118"/>
      <c r="U164" s="104"/>
      <c r="V164" s="105"/>
      <c r="W164" s="118"/>
      <c r="X164" s="190"/>
      <c r="Y164" s="265"/>
      <c r="Z164" s="266"/>
      <c r="AA164" s="111"/>
      <c r="AB164" s="103"/>
      <c r="AC164" s="278"/>
    </row>
    <row r="165" spans="1:29" ht="15.75" customHeight="1">
      <c r="A165" s="268"/>
      <c r="B165" s="153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17"/>
      <c r="T165" s="118"/>
      <c r="U165" s="104"/>
      <c r="V165" s="105"/>
      <c r="W165" s="118"/>
      <c r="X165" s="190"/>
      <c r="Y165" s="265"/>
      <c r="Z165" s="266"/>
      <c r="AA165" s="111"/>
      <c r="AB165" s="103"/>
      <c r="AC165" s="278"/>
    </row>
    <row r="166" spans="1:29" ht="15.75" customHeight="1">
      <c r="A166" s="268"/>
      <c r="B166" s="153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17"/>
      <c r="T166" s="118"/>
      <c r="U166" s="104"/>
      <c r="V166" s="105"/>
      <c r="W166" s="118"/>
      <c r="X166" s="190"/>
      <c r="Y166" s="265"/>
      <c r="Z166" s="266"/>
      <c r="AA166" s="111"/>
      <c r="AB166" s="103"/>
      <c r="AC166" s="278"/>
    </row>
    <row r="167" spans="1:29" ht="15.75" customHeight="1">
      <c r="A167" s="268"/>
      <c r="B167" s="153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17"/>
      <c r="T167" s="118"/>
      <c r="U167" s="104"/>
      <c r="V167" s="105"/>
      <c r="W167" s="118"/>
      <c r="X167" s="190"/>
      <c r="Y167" s="265"/>
      <c r="Z167" s="266"/>
      <c r="AA167" s="111"/>
      <c r="AB167" s="103"/>
      <c r="AC167" s="278"/>
    </row>
    <row r="168" spans="1:29" ht="15.75" customHeight="1">
      <c r="A168" s="268"/>
      <c r="B168" s="153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17"/>
      <c r="T168" s="118"/>
      <c r="U168" s="104"/>
      <c r="V168" s="105"/>
      <c r="W168" s="118"/>
      <c r="X168" s="190"/>
      <c r="Y168" s="265"/>
      <c r="Z168" s="266"/>
      <c r="AA168" s="111"/>
      <c r="AB168" s="103"/>
      <c r="AC168" s="278"/>
    </row>
    <row r="169" spans="1:29" ht="15.75" customHeight="1">
      <c r="A169" s="268"/>
      <c r="B169" s="153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17"/>
      <c r="T169" s="118"/>
      <c r="U169" s="104"/>
      <c r="V169" s="105"/>
      <c r="W169" s="118"/>
      <c r="X169" s="190"/>
      <c r="Y169" s="265"/>
      <c r="Z169" s="266"/>
      <c r="AA169" s="111"/>
      <c r="AB169" s="103"/>
      <c r="AC169" s="278"/>
    </row>
    <row r="170" spans="1:29" ht="15.75" customHeight="1">
      <c r="A170" s="268"/>
      <c r="B170" s="153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17"/>
      <c r="T170" s="118"/>
      <c r="U170" s="104"/>
      <c r="V170" s="105"/>
      <c r="W170" s="118"/>
      <c r="X170" s="190"/>
      <c r="Y170" s="265"/>
      <c r="Z170" s="266"/>
      <c r="AA170" s="111"/>
      <c r="AB170" s="103"/>
      <c r="AC170" s="278"/>
    </row>
    <row r="171" spans="1:29" ht="15.75" customHeight="1">
      <c r="A171" s="268"/>
      <c r="B171" s="153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17"/>
      <c r="T171" s="118"/>
      <c r="U171" s="104"/>
      <c r="V171" s="105"/>
      <c r="W171" s="118"/>
      <c r="X171" s="190"/>
      <c r="Y171" s="265"/>
      <c r="Z171" s="266"/>
      <c r="AA171" s="111"/>
      <c r="AB171" s="103"/>
      <c r="AC171" s="278"/>
    </row>
    <row r="172" spans="1:29" ht="15.75" customHeight="1">
      <c r="A172" s="268"/>
      <c r="B172" s="153"/>
      <c r="C172" s="263"/>
      <c r="D172" s="264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17"/>
      <c r="T172" s="118"/>
      <c r="U172" s="104"/>
      <c r="V172" s="105"/>
      <c r="W172" s="118"/>
      <c r="X172" s="190"/>
      <c r="Y172" s="265"/>
      <c r="Z172" s="266"/>
      <c r="AA172" s="111"/>
      <c r="AB172" s="103"/>
      <c r="AC172" s="278"/>
    </row>
    <row r="173" spans="1:29" ht="15.75" customHeight="1">
      <c r="A173" s="268"/>
      <c r="B173" s="153"/>
      <c r="C173" s="263"/>
      <c r="D173" s="264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135"/>
      <c r="G174" s="136"/>
      <c r="H174" s="91"/>
      <c r="I174" s="137">
        <f t="shared" ref="I174:J174" si="75">AVERAGE(I158:I173)</f>
        <v>23</v>
      </c>
      <c r="J174" s="138">
        <f t="shared" si="75"/>
        <v>2000</v>
      </c>
      <c r="K174" s="139">
        <f t="shared" ref="K174" si="76">J174/I174</f>
        <v>86.956521739130437</v>
      </c>
      <c r="L174" s="137">
        <f t="shared" ref="L174:M174" si="77">AVERAGE(L158:L173)</f>
        <v>23</v>
      </c>
      <c r="M174" s="138">
        <f t="shared" si="77"/>
        <v>1757.5903535234245</v>
      </c>
      <c r="N174" s="139">
        <f>M174/L174</f>
        <v>76.416971892322806</v>
      </c>
      <c r="O174" s="140">
        <f>L174-I174</f>
        <v>0</v>
      </c>
      <c r="P174" s="141">
        <f>N174-K174</f>
        <v>-10.539549846807631</v>
      </c>
      <c r="Q174" s="142">
        <f>N174/K174</f>
        <v>0.87879517676171226</v>
      </c>
      <c r="R174" s="274"/>
      <c r="S174" s="143">
        <f>S158</f>
        <v>0.70839120370370368</v>
      </c>
      <c r="T174" s="144">
        <f>INDEX(T158:T173,COUNTA(T158:T173))</f>
        <v>0.84583333333333321</v>
      </c>
      <c r="U174" s="145"/>
      <c r="V174" s="156"/>
      <c r="W174" s="135"/>
      <c r="X174" s="139"/>
      <c r="Y174" s="261"/>
      <c r="Z174" s="262"/>
      <c r="AA174" s="157">
        <f>M174-J174</f>
        <v>-242.40964647657552</v>
      </c>
      <c r="AB174" s="142">
        <f>M174/J174</f>
        <v>0.87879517676171226</v>
      </c>
      <c r="AC174" s="279"/>
    </row>
    <row r="176" spans="1:29">
      <c r="Y176" s="259" t="s">
        <v>142</v>
      </c>
      <c r="Z176" s="259"/>
    </row>
    <row r="177" spans="25:26">
      <c r="Y177" s="259" t="s">
        <v>143</v>
      </c>
      <c r="Z177" s="259"/>
    </row>
    <row r="178" spans="25:26">
      <c r="Y178" s="259" t="s">
        <v>144</v>
      </c>
      <c r="Z178" s="259"/>
    </row>
    <row r="179" spans="25:26">
      <c r="Y179" s="259" t="s">
        <v>145</v>
      </c>
      <c r="Z179" s="259"/>
    </row>
    <row r="180" spans="25:26">
      <c r="Y180" s="259" t="s">
        <v>146</v>
      </c>
      <c r="Z180" s="259"/>
    </row>
    <row r="181" spans="25:26">
      <c r="Y181" s="259" t="s">
        <v>147</v>
      </c>
      <c r="Z181" s="259"/>
    </row>
    <row r="182" spans="25:26">
      <c r="Y182" s="259" t="s">
        <v>148</v>
      </c>
      <c r="Z182" s="259"/>
    </row>
    <row r="183" spans="25:26">
      <c r="Y183" s="259" t="s">
        <v>149</v>
      </c>
      <c r="Z183" s="259"/>
    </row>
    <row r="184" spans="25:26">
      <c r="Y184" s="259" t="s">
        <v>150</v>
      </c>
      <c r="Z184" s="259"/>
    </row>
    <row r="185" spans="25:26">
      <c r="Y185" s="259" t="s">
        <v>151</v>
      </c>
      <c r="Z185" s="259"/>
    </row>
    <row r="186" spans="25:26">
      <c r="Y186" s="259" t="s">
        <v>152</v>
      </c>
      <c r="Z186" s="259"/>
    </row>
    <row r="187" spans="25:26">
      <c r="Y187" s="259" t="s">
        <v>153</v>
      </c>
      <c r="Z187" s="259"/>
    </row>
    <row r="188" spans="25:26">
      <c r="Y188" s="259" t="s">
        <v>154</v>
      </c>
      <c r="Z188" s="25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188" priority="3" operator="greaterThan">
      <formula>0</formula>
    </cfRule>
  </conditionalFormatting>
  <conditionalFormatting sqref="P5:P174 AA5:AA174">
    <cfRule type="cellIs" dxfId="187" priority="6" operator="lessThan">
      <formula>0</formula>
    </cfRule>
  </conditionalFormatting>
  <conditionalFormatting sqref="Q5:Q174 AB5:AB174">
    <cfRule type="cellIs" dxfId="186" priority="4" operator="greaterThan">
      <formula>1</formula>
    </cfRule>
    <cfRule type="cellIs" dxfId="185" priority="5" operator="lessThan">
      <formula>0.8</formula>
    </cfRule>
  </conditionalFormatting>
  <conditionalFormatting sqref="R5:R174 AC124:AC141">
    <cfRule type="cellIs" dxfId="184" priority="7" operator="lessThan">
      <formula>0.8</formula>
    </cfRule>
  </conditionalFormatting>
  <conditionalFormatting sqref="AC5:AC22 AC56:AC91">
    <cfRule type="cellIs" dxfId="183" priority="9" operator="lessThan">
      <formula>0.8</formula>
    </cfRule>
  </conditionalFormatting>
  <conditionalFormatting sqref="AC39">
    <cfRule type="cellIs" dxfId="182" priority="12" operator="lessThan">
      <formula>0.8</formula>
    </cfRule>
  </conditionalFormatting>
  <conditionalFormatting sqref="AC54">
    <cfRule type="cellIs" dxfId="181" priority="11" operator="lessThan">
      <formula>0.8</formula>
    </cfRule>
  </conditionalFormatting>
  <conditionalFormatting sqref="AC97:AC105">
    <cfRule type="cellIs" dxfId="180" priority="10" operator="lessThan">
      <formula>0.8</formula>
    </cfRule>
  </conditionalFormatting>
  <conditionalFormatting sqref="AC107:AC112">
    <cfRule type="cellIs" dxfId="179" priority="8" operator="lessThan">
      <formula>0.8</formula>
    </cfRule>
  </conditionalFormatting>
  <conditionalFormatting sqref="AC156">
    <cfRule type="cellIs" dxfId="178" priority="2" operator="lessThan">
      <formula>0.8</formula>
    </cfRule>
  </conditionalFormatting>
  <conditionalFormatting sqref="AC158:AC174">
    <cfRule type="cellIs" dxfId="177" priority="1" operator="lessThan">
      <formula>0.8</formula>
    </cfRule>
  </conditionalFormatting>
  <dataValidations count="1">
    <dataValidation type="list" allowBlank="1" showInputMessage="1" showErrorMessage="1" sqref="Y5:Z174" xr:uid="{C00859A7-4F37-49A4-A589-063689EE1CC8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01B4-AD09-4308-86A5-A2B4FB32AEB4}">
  <sheetPr>
    <tabColor theme="8" tint="0.59999389629810485"/>
  </sheetPr>
  <dimension ref="B1:AR36"/>
  <sheetViews>
    <sheetView zoomScale="70" zoomScaleNormal="70" workbookViewId="0">
      <selection activeCell="L38" sqref="L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237</v>
      </c>
      <c r="D3" s="249"/>
      <c r="E3" s="7" t="s">
        <v>2</v>
      </c>
      <c r="F3" s="250">
        <f>'1007(18度C)'!D1+'1007(4度C)'!D1</f>
        <v>244889</v>
      </c>
      <c r="G3" s="251"/>
      <c r="H3" s="7" t="s">
        <v>3</v>
      </c>
      <c r="I3" s="252">
        <f>'1007(18度C)'!F1+'1007(4度C)'!F1</f>
        <v>7735533.3200000003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449.13326582520563</v>
      </c>
      <c r="F6" s="227" t="e">
        <f>AVERAGE(#REF!,D13:K13)</f>
        <v>#REF!</v>
      </c>
      <c r="G6" s="228">
        <f>AVERAGE(D13:K13)</f>
        <v>193.62641106156551</v>
      </c>
      <c r="H6" s="229"/>
      <c r="I6" s="228">
        <f>AVERAGE(L13:O13)</f>
        <v>95.324573585443147</v>
      </c>
      <c r="J6" s="229"/>
      <c r="K6" s="228">
        <f>AVERAGE(D27:O27)</f>
        <v>636.33715673357608</v>
      </c>
      <c r="L6" s="229"/>
      <c r="M6" s="228">
        <f>AVERAGE(P27:X27)</f>
        <v>794.48340874811458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391.01403664347083</v>
      </c>
      <c r="F7" s="231" t="e">
        <f>AVERAGE(#REF!,D14:K14)</f>
        <v>#REF!</v>
      </c>
      <c r="G7" s="218">
        <f>AVERAGE(D14:K14)</f>
        <v>171.34470441175927</v>
      </c>
      <c r="H7" s="219"/>
      <c r="I7" s="218">
        <f>AVERAGE(L14:O14)</f>
        <v>81.313635754088395</v>
      </c>
      <c r="J7" s="219"/>
      <c r="K7" s="218">
        <f>AVERAGE(D28:O28)</f>
        <v>553.94410419383451</v>
      </c>
      <c r="L7" s="219"/>
      <c r="M7" s="218">
        <f>AVERAGE(P28:X28)</f>
        <v>688.85526124106013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0.86959570137383513</v>
      </c>
      <c r="F8" s="223" t="e">
        <f>AVERAGE(D15:K15,#REF!)</f>
        <v>#REF!</v>
      </c>
      <c r="G8" s="224">
        <f>AVERAGE(D15:K15)</f>
        <v>0.87923066266131411</v>
      </c>
      <c r="H8" s="225"/>
      <c r="I8" s="224">
        <f>AVERAGE(L15:O15)</f>
        <v>0.851916512358185</v>
      </c>
      <c r="J8" s="225"/>
      <c r="K8" s="224">
        <f>AVERAGE(D29:O29)</f>
        <v>0.86954380026827616</v>
      </c>
      <c r="L8" s="225"/>
      <c r="M8" s="224">
        <f>AVERAGE(P29:X29)</f>
        <v>0.8667765503074254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93.75</v>
      </c>
      <c r="G13" s="24">
        <v>84.21052631578948</v>
      </c>
      <c r="H13" s="24">
        <v>146.34146341463415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108.10810810810811</v>
      </c>
      <c r="N13" s="24">
        <v>90.909090909090907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102.28279705033563</v>
      </c>
      <c r="E14" s="28">
        <v>69.011353616367003</v>
      </c>
      <c r="F14" s="28">
        <v>81.43987639510766</v>
      </c>
      <c r="G14" s="28">
        <v>74.111731870054598</v>
      </c>
      <c r="H14" s="28">
        <v>128.30579663991563</v>
      </c>
      <c r="I14" s="28">
        <v>213.70560928801811</v>
      </c>
      <c r="J14" s="28" t="s">
        <v>36</v>
      </c>
      <c r="K14" s="55">
        <v>530.55576602251608</v>
      </c>
      <c r="L14" s="27" t="s">
        <v>36</v>
      </c>
      <c r="M14" s="67">
        <v>94.736978874194946</v>
      </c>
      <c r="N14" s="28">
        <v>72.825387949112255</v>
      </c>
      <c r="O14" s="29">
        <v>76.378540438957998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0.88824534280554623</v>
      </c>
      <c r="E15" s="32">
        <f t="shared" si="0"/>
        <v>0.87989475860867927</v>
      </c>
      <c r="F15" s="32">
        <f t="shared" si="0"/>
        <v>0.86869201488114833</v>
      </c>
      <c r="G15" s="32">
        <f t="shared" si="0"/>
        <v>0.88007681595689824</v>
      </c>
      <c r="H15" s="32">
        <f t="shared" si="0"/>
        <v>0.87675627703942349</v>
      </c>
      <c r="I15" s="32">
        <f t="shared" si="0"/>
        <v>0.86032853980683632</v>
      </c>
      <c r="J15" s="32" t="s">
        <v>36</v>
      </c>
      <c r="K15" s="56">
        <f t="shared" ref="K15" si="1">K14/K13</f>
        <v>0.90062088953066721</v>
      </c>
      <c r="L15" s="31" t="s">
        <v>36</v>
      </c>
      <c r="M15" s="68">
        <f t="shared" ref="M15:O15" si="2">M14/M13</f>
        <v>0.87631705458630327</v>
      </c>
      <c r="N15" s="32">
        <f t="shared" si="2"/>
        <v>0.80107926744023483</v>
      </c>
      <c r="O15" s="33">
        <f t="shared" si="2"/>
        <v>0.878353215048017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0.25017361111111114</v>
      </c>
      <c r="G16" s="2">
        <v>0.25005787037037036</v>
      </c>
      <c r="H16" s="2">
        <v>0.20833333333333334</v>
      </c>
      <c r="I16" s="2">
        <v>0.16684027777777777</v>
      </c>
      <c r="J16" s="2" t="s">
        <v>36</v>
      </c>
      <c r="K16" s="3">
        <v>0.25</v>
      </c>
      <c r="L16" s="1" t="s">
        <v>36</v>
      </c>
      <c r="M16" s="69">
        <v>0.70833333333333337</v>
      </c>
      <c r="N16" s="2">
        <v>0.70833333333333337</v>
      </c>
      <c r="O16" s="4">
        <v>0.70854166666666663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0.53354166666666669</v>
      </c>
      <c r="E17" s="2">
        <v>0.62708333333333321</v>
      </c>
      <c r="F17" s="2">
        <v>0.63611111111111107</v>
      </c>
      <c r="G17" s="2">
        <v>0.57439814814814816</v>
      </c>
      <c r="H17" s="2">
        <v>0.62291666666666667</v>
      </c>
      <c r="I17" s="2">
        <v>0.43472222222222223</v>
      </c>
      <c r="J17" s="2" t="s">
        <v>36</v>
      </c>
      <c r="K17" s="3">
        <v>0.3562499999999999</v>
      </c>
      <c r="L17" s="1" t="s">
        <v>36</v>
      </c>
      <c r="M17" s="69">
        <v>0.78615740740740736</v>
      </c>
      <c r="N17" s="2">
        <v>0.85231481481481486</v>
      </c>
      <c r="O17" s="4">
        <v>0.86273148148148149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21.333333333333332</v>
      </c>
      <c r="G18" s="35">
        <v>23.75</v>
      </c>
      <c r="H18" s="35">
        <v>20.5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18.5</v>
      </c>
      <c r="N18" s="35">
        <v>23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883.33333333333326</v>
      </c>
      <c r="U27" s="24" t="s">
        <v>36</v>
      </c>
      <c r="V27" s="24">
        <v>825</v>
      </c>
      <c r="W27" s="24">
        <v>969.23076923076928</v>
      </c>
      <c r="X27" s="25">
        <v>1012.5000000000001</v>
      </c>
    </row>
    <row r="28" spans="2:44" ht="39.6" customHeight="1">
      <c r="B28" s="206"/>
      <c r="C28" s="26" t="s">
        <v>37</v>
      </c>
      <c r="D28" s="28">
        <v>182.03795503256259</v>
      </c>
      <c r="E28" s="28" t="s">
        <v>36</v>
      </c>
      <c r="F28" s="28" t="s">
        <v>36</v>
      </c>
      <c r="G28" s="28">
        <v>282.87678707846806</v>
      </c>
      <c r="H28" s="28">
        <v>379.35798350198451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757.92663827145054</v>
      </c>
      <c r="N28" s="28">
        <v>989.00088378765201</v>
      </c>
      <c r="O28" s="28">
        <v>732.46437749088898</v>
      </c>
      <c r="P28" s="27">
        <v>243.93902947442524</v>
      </c>
      <c r="Q28" s="28" t="s">
        <v>36</v>
      </c>
      <c r="R28" s="28" t="s">
        <v>36</v>
      </c>
      <c r="S28" s="28" t="s">
        <v>36</v>
      </c>
      <c r="T28" s="28">
        <v>751.85539213532172</v>
      </c>
      <c r="U28" s="28" t="s">
        <v>36</v>
      </c>
      <c r="V28" s="28">
        <v>726.43392936453415</v>
      </c>
      <c r="W28" s="28">
        <v>849.61311059743628</v>
      </c>
      <c r="X28" s="29">
        <v>872.43484463358323</v>
      </c>
    </row>
    <row r="29" spans="2:44" ht="40.15" customHeight="1">
      <c r="B29" s="206"/>
      <c r="C29" s="30" t="s">
        <v>38</v>
      </c>
      <c r="D29" s="32">
        <f>D28/D27</f>
        <v>0.8596236765426567</v>
      </c>
      <c r="E29" s="32" t="s">
        <v>36</v>
      </c>
      <c r="F29" s="32" t="s">
        <v>36</v>
      </c>
      <c r="G29" s="32">
        <f>G28/G27</f>
        <v>0.86434573829531913</v>
      </c>
      <c r="H29" s="32">
        <f>H28/H27</f>
        <v>0.8754415003891951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0.88041983233552346</v>
      </c>
      <c r="N29" s="32">
        <f>N28/N27</f>
        <v>0.86000076851100171</v>
      </c>
      <c r="O29" s="32">
        <f>O28/O27</f>
        <v>0.87743128553596084</v>
      </c>
      <c r="P29" s="31">
        <f>P28/P27</f>
        <v>0.8639507293885893</v>
      </c>
      <c r="Q29" s="32" t="s">
        <v>36</v>
      </c>
      <c r="R29" s="32" t="s">
        <v>36</v>
      </c>
      <c r="S29" s="32" t="s">
        <v>36</v>
      </c>
      <c r="T29" s="32">
        <f>T28/T27</f>
        <v>0.85115704770036427</v>
      </c>
      <c r="U29" s="32" t="s">
        <v>36</v>
      </c>
      <c r="V29" s="32">
        <f>V28/V27</f>
        <v>0.88052597498731411</v>
      </c>
      <c r="W29" s="32">
        <f>W28/W27</f>
        <v>0.87658495537830727</v>
      </c>
      <c r="X29" s="33">
        <f>X28/X27</f>
        <v>0.86166404408255126</v>
      </c>
    </row>
    <row r="30" spans="2:44" ht="17.25" customHeight="1">
      <c r="B30" s="207" t="s">
        <v>39</v>
      </c>
      <c r="C30" s="15" t="s">
        <v>40</v>
      </c>
      <c r="D30" s="2">
        <v>0.37876157407407407</v>
      </c>
      <c r="E30" s="2" t="s">
        <v>36</v>
      </c>
      <c r="F30" s="2" t="s">
        <v>36</v>
      </c>
      <c r="G30" s="2">
        <v>0.2273263888888889</v>
      </c>
      <c r="H30" s="2">
        <v>0.25003472222222223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0.16688657407407406</v>
      </c>
      <c r="P30" s="1">
        <v>0.7083680555555556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0.70856481481481481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0.44798611111111108</v>
      </c>
      <c r="E31" s="2" t="s">
        <v>36</v>
      </c>
      <c r="F31" s="2" t="s">
        <v>36</v>
      </c>
      <c r="G31" s="2">
        <v>0.25624999999999998</v>
      </c>
      <c r="H31" s="2">
        <v>0.3972222222222222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0.43991898148148151</v>
      </c>
      <c r="N31" s="2">
        <v>0.45624999999999999</v>
      </c>
      <c r="O31" s="2">
        <v>0.4465277777777778</v>
      </c>
      <c r="P31" s="1">
        <v>0.82777777777777772</v>
      </c>
      <c r="Q31" s="2" t="s">
        <v>36</v>
      </c>
      <c r="R31" s="2" t="s">
        <v>36</v>
      </c>
      <c r="S31" s="2" t="s">
        <v>36</v>
      </c>
      <c r="T31" s="2">
        <v>0.95728009259259261</v>
      </c>
      <c r="U31" s="2" t="s">
        <v>36</v>
      </c>
      <c r="V31" s="2">
        <v>0.98297453703703708</v>
      </c>
      <c r="W31" s="2">
        <v>1.054861111111111</v>
      </c>
      <c r="X31" s="4">
        <v>1.0555555555555556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3.6</v>
      </c>
      <c r="U32" s="2" t="s">
        <v>36</v>
      </c>
      <c r="V32" s="35">
        <v>4</v>
      </c>
      <c r="W32" s="35">
        <v>3.25</v>
      </c>
      <c r="X32" s="36">
        <v>3.4285714285714284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C2D6-F50E-4A1E-812D-0E319C3BF854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136342</v>
      </c>
      <c r="E1" s="77" t="s">
        <v>3</v>
      </c>
      <c r="F1" s="78">
        <f>SUM(G5:G191)</f>
        <v>2645196.8900000006</v>
      </c>
      <c r="G1" s="79" t="s">
        <v>73</v>
      </c>
      <c r="H1" s="80">
        <f>L21+L38+L55+L72+L89+L106+L123+L140+L157+L174+L191</f>
        <v>71.695238095238111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45937</v>
      </c>
      <c r="B2" s="326"/>
      <c r="C2" s="82" t="s">
        <v>34</v>
      </c>
      <c r="D2" s="83">
        <f>AVERAGE(N21,N38,N55,N72,N89,N106,N123,N140,N157,N174,N191)</f>
        <v>615.26735739711887</v>
      </c>
      <c r="E2" s="83" t="s">
        <v>80</v>
      </c>
      <c r="F2" s="84">
        <f>F1/D1</f>
        <v>19.401188848630653</v>
      </c>
      <c r="G2" s="85" t="s">
        <v>81</v>
      </c>
      <c r="H2" s="86">
        <f>COUNT(H5:H191)</f>
        <v>6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2456</v>
      </c>
      <c r="G5" s="95">
        <f t="shared" ref="G5:G6" si="0">E5*F5</f>
        <v>73311.600000000006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3096.8826619964989</v>
      </c>
      <c r="N5" s="99">
        <f>M5/L5</f>
        <v>182.16956835273524</v>
      </c>
      <c r="O5" s="101">
        <f>L5-I5</f>
        <v>0</v>
      </c>
      <c r="P5" s="102">
        <f>N5-K5</f>
        <v>-29.595137529617688</v>
      </c>
      <c r="Q5" s="103">
        <f>N5/K5</f>
        <v>0.86024518388791649</v>
      </c>
      <c r="R5" s="273">
        <f>Q21</f>
        <v>0.8596236765426567</v>
      </c>
      <c r="S5" s="1">
        <v>0.37876157407407407</v>
      </c>
      <c r="T5" s="2">
        <v>0.41180555555555554</v>
      </c>
      <c r="U5" s="104">
        <v>5.1333333333333098</v>
      </c>
      <c r="V5" s="105">
        <v>47.583333333333314</v>
      </c>
      <c r="W5" s="106"/>
      <c r="X5" s="107"/>
      <c r="Y5" s="275"/>
      <c r="Z5" s="276"/>
      <c r="AA5" s="109">
        <f>M5-J5</f>
        <v>-503.11733800350112</v>
      </c>
      <c r="AB5" s="110">
        <f>M5/J5</f>
        <v>0.86024518388791638</v>
      </c>
      <c r="AC5" s="292">
        <f>AB21</f>
        <v>0.85962367654265659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2376</v>
      </c>
      <c r="G6" s="95">
        <f t="shared" si="0"/>
        <v>70139.520000000004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3092.4078091106285</v>
      </c>
      <c r="N6" s="99">
        <f>M6/L6</f>
        <v>181.90634171238992</v>
      </c>
      <c r="O6" s="101">
        <f>L6-I6</f>
        <v>0</v>
      </c>
      <c r="P6" s="102">
        <f>N6-K6</f>
        <v>-29.858364169963011</v>
      </c>
      <c r="Q6" s="103">
        <f>N6/K6</f>
        <v>0.85900216919739691</v>
      </c>
      <c r="R6" s="273"/>
      <c r="S6" s="1">
        <v>0.41597222222222219</v>
      </c>
      <c r="T6" s="2">
        <v>0.44798611111111108</v>
      </c>
      <c r="U6" s="104">
        <v>5.9999999999999787</v>
      </c>
      <c r="V6" s="105">
        <v>46.100000000000009</v>
      </c>
      <c r="W6" s="106">
        <v>0.44798611111111108</v>
      </c>
      <c r="X6" s="107">
        <v>0.48888888888888882</v>
      </c>
      <c r="Y6" s="265"/>
      <c r="Z6" s="266"/>
      <c r="AA6" s="111">
        <f>M6-J6</f>
        <v>-507.59219088937152</v>
      </c>
      <c r="AB6" s="112">
        <f>M6/J6</f>
        <v>0.8590021691973968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3094.6452355535639</v>
      </c>
      <c r="N21" s="139">
        <f>M21/L21</f>
        <v>182.03795503256259</v>
      </c>
      <c r="O21" s="140">
        <f>L21-I21</f>
        <v>0</v>
      </c>
      <c r="P21" s="141">
        <f>N21-K21</f>
        <v>-29.726750849790335</v>
      </c>
      <c r="Q21" s="142">
        <f>N21/K21</f>
        <v>0.8596236765426567</v>
      </c>
      <c r="R21" s="274"/>
      <c r="S21" s="143">
        <f>S5</f>
        <v>0.37876157407407407</v>
      </c>
      <c r="T21" s="144">
        <f>INDEX(T5:T20,COUNTA(T5:T20))</f>
        <v>0.44798611111111108</v>
      </c>
      <c r="U21" s="145"/>
      <c r="V21" s="145"/>
      <c r="W21" s="146"/>
      <c r="X21" s="147"/>
      <c r="Y21" s="261"/>
      <c r="Z21" s="262"/>
      <c r="AA21" s="148">
        <f>M21-J21</f>
        <v>-505.35476444643609</v>
      </c>
      <c r="AB21" s="149">
        <f>M21/J21</f>
        <v>0.85962367654265659</v>
      </c>
      <c r="AC21" s="295"/>
    </row>
    <row r="22" spans="1:29" ht="15.75" customHeight="1">
      <c r="A22" s="267" t="s">
        <v>107</v>
      </c>
      <c r="B22" s="92" t="s">
        <v>104</v>
      </c>
      <c r="C22" s="263" t="s">
        <v>232</v>
      </c>
      <c r="D22" s="264"/>
      <c r="E22" s="93">
        <v>25.64</v>
      </c>
      <c r="F22" s="94">
        <v>2160</v>
      </c>
      <c r="G22" s="95">
        <f t="shared" ref="G22" si="5">E22*F22</f>
        <v>55382.400000000001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3111.6446578631485</v>
      </c>
      <c r="N22" s="99">
        <f>M22/L22</f>
        <v>282.87678707846806</v>
      </c>
      <c r="O22" s="101">
        <f>L22-I22</f>
        <v>0</v>
      </c>
      <c r="P22" s="102">
        <f>N22-K22</f>
        <v>-44.395940194259197</v>
      </c>
      <c r="Q22" s="103">
        <f>N22/K22</f>
        <v>0.86434573829531913</v>
      </c>
      <c r="R22" s="272">
        <f>Q38</f>
        <v>0.86434573829531913</v>
      </c>
      <c r="S22" s="1">
        <v>0.2273263888888889</v>
      </c>
      <c r="T22" s="2">
        <v>0.25624999999999998</v>
      </c>
      <c r="U22" s="104">
        <v>6.3499999999999934</v>
      </c>
      <c r="V22" s="105">
        <v>41.649999999999956</v>
      </c>
      <c r="W22" s="106"/>
      <c r="X22" s="107"/>
      <c r="Y22" s="275"/>
      <c r="Z22" s="276"/>
      <c r="AA22" s="109">
        <f>M22-J22</f>
        <v>-488.3553421368515</v>
      </c>
      <c r="AB22" s="152">
        <f>M22/J22</f>
        <v>0.86434573829531902</v>
      </c>
      <c r="AC22" s="277">
        <f>AB38</f>
        <v>0.86434573829531902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3111.6446578631485</v>
      </c>
      <c r="N38" s="139">
        <f>M38/L38</f>
        <v>282.87678707846806</v>
      </c>
      <c r="O38" s="140">
        <f>L38-I38</f>
        <v>0</v>
      </c>
      <c r="P38" s="141">
        <f>N38-K38</f>
        <v>-44.395940194259197</v>
      </c>
      <c r="Q38" s="142">
        <f>N38/K38</f>
        <v>0.86434573829531913</v>
      </c>
      <c r="R38" s="274"/>
      <c r="S38" s="143">
        <f>S22</f>
        <v>0.2273263888888889</v>
      </c>
      <c r="T38" s="144">
        <f>INDEX(T22:T37,COUNTA(T22:T37))</f>
        <v>0.25624999999999998</v>
      </c>
      <c r="U38" s="145"/>
      <c r="V38" s="156"/>
      <c r="W38" s="135"/>
      <c r="X38" s="139"/>
      <c r="Y38" s="261"/>
      <c r="Z38" s="262"/>
      <c r="AA38" s="157">
        <f>M38-J38</f>
        <v>-488.3553421368515</v>
      </c>
      <c r="AB38" s="142">
        <f>M38/J38</f>
        <v>0.86434573829531902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1058</v>
      </c>
      <c r="G39" s="159">
        <f t="shared" ref="G39:G41" si="9">E39*F39</f>
        <v>14875.480000000001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2271.1985688729897</v>
      </c>
      <c r="N39" s="163">
        <f>M39/L39</f>
        <v>378.53309481216496</v>
      </c>
      <c r="O39" s="165">
        <f>L39-I39</f>
        <v>0</v>
      </c>
      <c r="P39" s="166">
        <f>N39-K39</f>
        <v>-54.800238521168353</v>
      </c>
      <c r="Q39" s="152">
        <f>N39/K39</f>
        <v>0.87353791110499612</v>
      </c>
      <c r="R39" s="272">
        <f>Q55</f>
        <v>0.8754415003891951</v>
      </c>
      <c r="S39" s="167">
        <v>0.25003472222222223</v>
      </c>
      <c r="T39" s="168">
        <v>0.26944444444444443</v>
      </c>
      <c r="U39" s="169"/>
      <c r="V39" s="170">
        <v>27.949999999999974</v>
      </c>
      <c r="W39" s="168"/>
      <c r="X39" s="171"/>
      <c r="Y39" s="275"/>
      <c r="Z39" s="276"/>
      <c r="AA39" s="109">
        <f>M39-J39</f>
        <v>-328.80143112701035</v>
      </c>
      <c r="AB39" s="152">
        <f>M39/J39</f>
        <v>0.87353791110499601</v>
      </c>
      <c r="AC39" s="277">
        <f>AB55</f>
        <v>0.87544150038919499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2801</v>
      </c>
      <c r="G40" s="95">
        <f t="shared" si="9"/>
        <v>49661.73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2278.7796610169485</v>
      </c>
      <c r="N40" s="99">
        <f>M40/L40</f>
        <v>379.79661016949143</v>
      </c>
      <c r="O40" s="101">
        <f>L40-I40</f>
        <v>0</v>
      </c>
      <c r="P40" s="102">
        <f>N40-K40</f>
        <v>-53.536723163841884</v>
      </c>
      <c r="Q40" s="103">
        <f>N40/K40</f>
        <v>0.87645371577574949</v>
      </c>
      <c r="R40" s="273"/>
      <c r="S40" s="1">
        <v>0.27309027777777778</v>
      </c>
      <c r="T40" s="2">
        <v>0.32430555555555557</v>
      </c>
      <c r="U40" s="104">
        <v>5.2500000000000213</v>
      </c>
      <c r="V40" s="105">
        <v>73.750000000000014</v>
      </c>
      <c r="W40" s="106"/>
      <c r="X40" s="113"/>
      <c r="Y40" s="265"/>
      <c r="Z40" s="266"/>
      <c r="AA40" s="111">
        <f>M40-J40</f>
        <v>-321.22033898305153</v>
      </c>
      <c r="AB40" s="103">
        <f>M40/J40</f>
        <v>0.87645371577574938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3712</v>
      </c>
      <c r="G41" s="95">
        <f t="shared" si="9"/>
        <v>53786.879999999997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2278.4654731457817</v>
      </c>
      <c r="N41" s="99">
        <f>M41/L41</f>
        <v>379.74424552429696</v>
      </c>
      <c r="O41" s="101">
        <f>L41-I41</f>
        <v>0</v>
      </c>
      <c r="P41" s="102">
        <f>N41-K41</f>
        <v>-53.589087809036357</v>
      </c>
      <c r="Q41" s="103">
        <f>N41/K41</f>
        <v>0.87633287428683915</v>
      </c>
      <c r="R41" s="273"/>
      <c r="S41" s="1">
        <v>0.3293402777777778</v>
      </c>
      <c r="T41" s="2">
        <v>0.3972222222222222</v>
      </c>
      <c r="U41" s="104">
        <v>7.2500000000000142</v>
      </c>
      <c r="V41" s="105">
        <v>97.749999999999929</v>
      </c>
      <c r="W41" s="106"/>
      <c r="X41" s="113"/>
      <c r="Y41" s="265"/>
      <c r="Z41" s="266"/>
      <c r="AA41" s="111">
        <f>M41-J41</f>
        <v>-321.53452685421826</v>
      </c>
      <c r="AB41" s="103">
        <f>M41/J41</f>
        <v>0.87633287428683915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2276.1479010119069</v>
      </c>
      <c r="N55" s="139">
        <f t="shared" ref="N55:N61" si="14">M55/L55</f>
        <v>379.35798350198451</v>
      </c>
      <c r="O55" s="140">
        <f t="shared" ref="O55:O61" si="15">L55-I55</f>
        <v>0</v>
      </c>
      <c r="P55" s="141">
        <f t="shared" ref="P55:P61" si="16">N55-K55</f>
        <v>-53.975349831348808</v>
      </c>
      <c r="Q55" s="142">
        <f t="shared" ref="Q55:Q61" si="17">N55/K55</f>
        <v>0.8754415003891951</v>
      </c>
      <c r="R55" s="274"/>
      <c r="S55" s="143">
        <f>S39</f>
        <v>0.25003472222222223</v>
      </c>
      <c r="T55" s="144">
        <f>INDEX(T39:T54,COUNTA(T39:T54))</f>
        <v>0.3972222222222222</v>
      </c>
      <c r="U55" s="145"/>
      <c r="V55" s="156"/>
      <c r="W55" s="135"/>
      <c r="X55" s="139"/>
      <c r="Y55" s="261"/>
      <c r="Z55" s="262"/>
      <c r="AA55" s="157">
        <f t="shared" ref="AA55:AA61" si="18">M55-J55</f>
        <v>-323.85209898809308</v>
      </c>
      <c r="AB55" s="142">
        <f t="shared" ref="AB55:AB61" si="19">M55/J55</f>
        <v>0.87544150038919499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917</v>
      </c>
      <c r="G56" s="159">
        <f t="shared" ref="G56:G61" si="20">E56*F56</f>
        <v>19669.649999999998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2883.144104803494</v>
      </c>
      <c r="N56" s="163">
        <f t="shared" si="14"/>
        <v>961.04803493449799</v>
      </c>
      <c r="O56" s="165">
        <f t="shared" si="15"/>
        <v>0</v>
      </c>
      <c r="P56" s="166">
        <f t="shared" si="16"/>
        <v>-138.95196506550201</v>
      </c>
      <c r="Q56" s="152">
        <f t="shared" si="17"/>
        <v>0.87368003175863451</v>
      </c>
      <c r="R56" s="272">
        <f>Q72</f>
        <v>0.88041983233552346</v>
      </c>
      <c r="S56" s="167">
        <v>0.16666666666666666</v>
      </c>
      <c r="T56" s="168">
        <v>0.17991898148148147</v>
      </c>
      <c r="U56" s="169"/>
      <c r="V56" s="170">
        <v>19.083333333333332</v>
      </c>
      <c r="W56" s="173"/>
      <c r="X56" s="151"/>
      <c r="Y56" s="275"/>
      <c r="Z56" s="276"/>
      <c r="AA56" s="109">
        <f t="shared" si="18"/>
        <v>-416.85589519650603</v>
      </c>
      <c r="AB56" s="152">
        <f t="shared" si="19"/>
        <v>0.87368003175863451</v>
      </c>
      <c r="AC56" s="277">
        <f>AB72</f>
        <v>0.88041983233552346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2318</v>
      </c>
      <c r="G57" s="95">
        <f t="shared" si="20"/>
        <v>36415.78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2907.5958188153299</v>
      </c>
      <c r="N57" s="99">
        <f t="shared" si="14"/>
        <v>969.19860627177661</v>
      </c>
      <c r="O57" s="101">
        <f t="shared" si="15"/>
        <v>0</v>
      </c>
      <c r="P57" s="102">
        <f t="shared" si="16"/>
        <v>-130.80139372822339</v>
      </c>
      <c r="Q57" s="103">
        <f t="shared" si="17"/>
        <v>0.88108964206525142</v>
      </c>
      <c r="R57" s="273"/>
      <c r="S57" s="1">
        <v>0.18344907407407407</v>
      </c>
      <c r="T57" s="2">
        <v>0.21666666666666667</v>
      </c>
      <c r="U57" s="104">
        <v>5.0833333333333419</v>
      </c>
      <c r="V57" s="105">
        <v>47.83333333333335</v>
      </c>
      <c r="W57" s="106"/>
      <c r="X57" s="107"/>
      <c r="Y57" s="265"/>
      <c r="Z57" s="266"/>
      <c r="AA57" s="111">
        <f t="shared" si="18"/>
        <v>-392.40418118467005</v>
      </c>
      <c r="AB57" s="103">
        <f t="shared" si="19"/>
        <v>0.88108964206525153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1450</v>
      </c>
      <c r="G58" s="95">
        <f t="shared" si="20"/>
        <v>32306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2893.5698447893524</v>
      </c>
      <c r="N58" s="99">
        <f t="shared" si="14"/>
        <v>578.71396895787052</v>
      </c>
      <c r="O58" s="101">
        <f t="shared" si="15"/>
        <v>0</v>
      </c>
      <c r="P58" s="102">
        <f t="shared" si="16"/>
        <v>-81.28603104212948</v>
      </c>
      <c r="Q58" s="103">
        <f t="shared" si="17"/>
        <v>0.8768393469058644</v>
      </c>
      <c r="R58" s="273"/>
      <c r="S58" s="1">
        <v>0.21944444444444441</v>
      </c>
      <c r="T58" s="2">
        <v>0.24032407407407408</v>
      </c>
      <c r="U58" s="104">
        <v>3.9999999999999458</v>
      </c>
      <c r="V58" s="105">
        <v>30.066666666666716</v>
      </c>
      <c r="W58" s="106"/>
      <c r="X58" s="107"/>
      <c r="Y58" s="265"/>
      <c r="Z58" s="266"/>
      <c r="AA58" s="111">
        <f t="shared" si="18"/>
        <v>-406.43015521064763</v>
      </c>
      <c r="AB58" s="103">
        <f t="shared" si="19"/>
        <v>0.8768393469058644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3437</v>
      </c>
      <c r="G59" s="95">
        <f t="shared" si="20"/>
        <v>61487.93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2911.3411764705879</v>
      </c>
      <c r="N59" s="99">
        <f t="shared" si="14"/>
        <v>727.83529411764698</v>
      </c>
      <c r="O59" s="101">
        <f t="shared" si="15"/>
        <v>0</v>
      </c>
      <c r="P59" s="102">
        <f t="shared" si="16"/>
        <v>-97.164705882353019</v>
      </c>
      <c r="Q59" s="103">
        <f t="shared" si="17"/>
        <v>0.88222459893048122</v>
      </c>
      <c r="R59" s="273"/>
      <c r="S59" s="1">
        <v>0.24525462962962963</v>
      </c>
      <c r="T59" s="2">
        <v>0.29444444444444445</v>
      </c>
      <c r="U59" s="104">
        <v>7.0999999999999908</v>
      </c>
      <c r="V59" s="105">
        <v>70.833333333333343</v>
      </c>
      <c r="W59" s="106"/>
      <c r="X59" s="107"/>
      <c r="Y59" s="265"/>
      <c r="Z59" s="266"/>
      <c r="AA59" s="111">
        <f t="shared" si="18"/>
        <v>-388.65882352941208</v>
      </c>
      <c r="AB59" s="103">
        <f t="shared" si="19"/>
        <v>0.88222459893048122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3986</v>
      </c>
      <c r="G60" s="95">
        <f t="shared" si="20"/>
        <v>85499.7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2916.5853658536575</v>
      </c>
      <c r="N60" s="99">
        <f t="shared" si="14"/>
        <v>729.14634146341439</v>
      </c>
      <c r="O60" s="101">
        <f t="shared" si="15"/>
        <v>0</v>
      </c>
      <c r="P60" s="102">
        <f t="shared" si="16"/>
        <v>-95.853658536585613</v>
      </c>
      <c r="Q60" s="103">
        <f t="shared" si="17"/>
        <v>0.88381374722838113</v>
      </c>
      <c r="R60" s="273"/>
      <c r="S60" s="1">
        <v>0.29930555555555555</v>
      </c>
      <c r="T60" s="2">
        <v>0.35625000000000001</v>
      </c>
      <c r="U60" s="104">
        <v>6.9999999999999751</v>
      </c>
      <c r="V60" s="105">
        <v>82.000000000000028</v>
      </c>
      <c r="W60" s="106"/>
      <c r="X60" s="107"/>
      <c r="Y60" s="265"/>
      <c r="Z60" s="266"/>
      <c r="AA60" s="111">
        <f t="shared" si="18"/>
        <v>-383.41463414634245</v>
      </c>
      <c r="AB60" s="103">
        <f t="shared" si="19"/>
        <v>0.88381374722838113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5523</v>
      </c>
      <c r="G61" s="115">
        <f t="shared" si="20"/>
        <v>92013.180000000008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2920.0763695109404</v>
      </c>
      <c r="N61" s="99">
        <f t="shared" si="14"/>
        <v>730.01909237773509</v>
      </c>
      <c r="O61" s="101">
        <f t="shared" si="15"/>
        <v>0</v>
      </c>
      <c r="P61" s="102">
        <f t="shared" si="16"/>
        <v>-94.980907622264908</v>
      </c>
      <c r="Q61" s="103">
        <f t="shared" si="17"/>
        <v>0.88487162712452738</v>
      </c>
      <c r="R61" s="273"/>
      <c r="S61" s="1">
        <v>0.3611111111111111</v>
      </c>
      <c r="T61" s="2">
        <v>0.43991898148148151</v>
      </c>
      <c r="U61" s="104">
        <v>6.9999999999999751</v>
      </c>
      <c r="V61" s="105">
        <v>113.48333333333338</v>
      </c>
      <c r="W61" s="106"/>
      <c r="X61" s="107"/>
      <c r="Y61" s="265"/>
      <c r="Z61" s="266"/>
      <c r="AA61" s="111">
        <f t="shared" si="18"/>
        <v>-379.92363048905963</v>
      </c>
      <c r="AB61" s="103">
        <f t="shared" si="19"/>
        <v>0.88487162712452738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2905.3854467072274</v>
      </c>
      <c r="N72" s="139">
        <f>M72/L72</f>
        <v>757.92663827145054</v>
      </c>
      <c r="O72" s="140">
        <f>L72-I72</f>
        <v>0</v>
      </c>
      <c r="P72" s="141">
        <f>N72-K72</f>
        <v>-102.94292694594071</v>
      </c>
      <c r="Q72" s="142">
        <f>N72/K72</f>
        <v>0.88041983233552346</v>
      </c>
      <c r="R72" s="274"/>
      <c r="S72" s="143">
        <f>S56</f>
        <v>0.16666666666666666</v>
      </c>
      <c r="T72" s="144">
        <f>INDEX(T56:T71,COUNTA(T56:T71))</f>
        <v>0.43991898148148151</v>
      </c>
      <c r="U72" s="145"/>
      <c r="V72" s="156"/>
      <c r="W72" s="89"/>
      <c r="X72" s="91"/>
      <c r="Y72" s="261"/>
      <c r="Z72" s="262"/>
      <c r="AA72" s="157">
        <f>M72-J72</f>
        <v>-394.6145532927726</v>
      </c>
      <c r="AB72" s="142">
        <f>M72/J72</f>
        <v>0.88041983233552346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2064</v>
      </c>
      <c r="G73" s="159">
        <f t="shared" ref="G73:G76" si="26">E73*F73</f>
        <v>37523.519999999997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3070.4132231404956</v>
      </c>
      <c r="N73" s="163">
        <f>M73/L73</f>
        <v>1023.4710743801652</v>
      </c>
      <c r="O73" s="165">
        <f>L73-I73</f>
        <v>0</v>
      </c>
      <c r="P73" s="166">
        <f>N73-K73</f>
        <v>-176.52892561983481</v>
      </c>
      <c r="Q73" s="152">
        <f>N73/K73</f>
        <v>0.85289256198347096</v>
      </c>
      <c r="R73" s="272">
        <f>Q89</f>
        <v>0.86000076851100171</v>
      </c>
      <c r="S73" s="167">
        <v>0.16666666666666666</v>
      </c>
      <c r="T73" s="168">
        <v>0.19467592592592592</v>
      </c>
      <c r="U73" s="169"/>
      <c r="V73" s="170">
        <v>40.333333333333336</v>
      </c>
      <c r="W73" s="173"/>
      <c r="X73" s="151"/>
      <c r="Y73" s="275"/>
      <c r="Z73" s="276"/>
      <c r="AA73" s="109">
        <f>M73-J73</f>
        <v>-529.58677685950443</v>
      </c>
      <c r="AB73" s="152">
        <f>M73/J73</f>
        <v>0.85289256198347096</v>
      </c>
      <c r="AC73" s="277">
        <f>AB89</f>
        <v>0.86000076851100171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2687</v>
      </c>
      <c r="G74" s="95">
        <f t="shared" si="26"/>
        <v>48849.659999999996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3069.8825769596951</v>
      </c>
      <c r="N74" s="99">
        <f>M74/L74</f>
        <v>1023.2941923198983</v>
      </c>
      <c r="O74" s="101">
        <f>L74-I74</f>
        <v>0</v>
      </c>
      <c r="P74" s="102">
        <f>N74-K74</f>
        <v>-176.70580768010166</v>
      </c>
      <c r="Q74" s="103">
        <f>N74/K74</f>
        <v>0.85274516026658198</v>
      </c>
      <c r="R74" s="273"/>
      <c r="S74" s="1">
        <v>0.20728009259259259</v>
      </c>
      <c r="T74" s="2">
        <v>0.24374999999999999</v>
      </c>
      <c r="U74" s="104">
        <v>18.149999999999999</v>
      </c>
      <c r="V74" s="105">
        <v>52.516666666666666</v>
      </c>
      <c r="W74" s="106"/>
      <c r="X74" s="107"/>
      <c r="Y74" s="265"/>
      <c r="Z74" s="266"/>
      <c r="AA74" s="111">
        <f>M74-J74</f>
        <v>-530.11742304030486</v>
      </c>
      <c r="AB74" s="103">
        <f>M74/J74</f>
        <v>0.85274516026658198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6928</v>
      </c>
      <c r="G75" s="95">
        <f t="shared" si="26"/>
        <v>98931.839999999997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3076.0730143068558</v>
      </c>
      <c r="N75" s="99">
        <f>M75/L75</f>
        <v>1025.3576714356186</v>
      </c>
      <c r="O75" s="101">
        <f>L75-I75</f>
        <v>0</v>
      </c>
      <c r="P75" s="102">
        <f>N75-K75</f>
        <v>-174.64232856438139</v>
      </c>
      <c r="Q75" s="103">
        <f>N75/K75</f>
        <v>0.85446472619634883</v>
      </c>
      <c r="R75" s="273"/>
      <c r="S75" s="1">
        <v>0.25694444444444442</v>
      </c>
      <c r="T75" s="2">
        <v>0.35078703703703706</v>
      </c>
      <c r="U75" s="104">
        <v>18.999999999999972</v>
      </c>
      <c r="V75" s="105">
        <v>135.13333333333341</v>
      </c>
      <c r="W75" s="106"/>
      <c r="X75" s="107"/>
      <c r="Y75" s="265"/>
      <c r="Z75" s="266"/>
      <c r="AA75" s="111">
        <f>M75-J75</f>
        <v>-523.92698569314416</v>
      </c>
      <c r="AB75" s="103">
        <f>M75/J75</f>
        <v>0.85446472619634883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5922</v>
      </c>
      <c r="G76" s="95">
        <f t="shared" si="26"/>
        <v>83085.66</v>
      </c>
      <c r="H76" s="96"/>
      <c r="I76" s="97">
        <v>3</v>
      </c>
      <c r="J76" s="98">
        <v>3000</v>
      </c>
      <c r="K76" s="99">
        <f t="shared" si="27"/>
        <v>1000</v>
      </c>
      <c r="L76" s="100">
        <v>3</v>
      </c>
      <c r="M76" s="98">
        <f>F76/V76*60</f>
        <v>2651.6417910447763</v>
      </c>
      <c r="N76" s="99">
        <f>M76/L76</f>
        <v>883.88059701492546</v>
      </c>
      <c r="O76" s="101">
        <f>L76-I76</f>
        <v>0</v>
      </c>
      <c r="P76" s="102">
        <f>N76-K76</f>
        <v>-116.11940298507454</v>
      </c>
      <c r="Q76" s="103">
        <f>N76/K76</f>
        <v>0.8838805970149255</v>
      </c>
      <c r="R76" s="273"/>
      <c r="S76" s="1">
        <v>0.36319444444444443</v>
      </c>
      <c r="T76" s="2">
        <v>0.45624999999999999</v>
      </c>
      <c r="U76" s="104">
        <v>17.86666666666661</v>
      </c>
      <c r="V76" s="105">
        <v>134</v>
      </c>
      <c r="W76" s="106"/>
      <c r="X76" s="107"/>
      <c r="Y76" s="265"/>
      <c r="Z76" s="266"/>
      <c r="AA76" s="111">
        <f>M76-J76</f>
        <v>-348.35820895522374</v>
      </c>
      <c r="AB76" s="103">
        <f>M76/J76</f>
        <v>0.88388059701492538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</v>
      </c>
      <c r="J89" s="138">
        <f t="shared" si="28"/>
        <v>3450</v>
      </c>
      <c r="K89" s="139">
        <f t="shared" ref="K89" si="29">J89/I89</f>
        <v>1150</v>
      </c>
      <c r="L89" s="137">
        <f t="shared" ref="L89:M89" si="30">AVERAGE(L73:L88)</f>
        <v>3</v>
      </c>
      <c r="M89" s="138">
        <f t="shared" si="30"/>
        <v>2967.0026513629559</v>
      </c>
      <c r="N89" s="139">
        <f t="shared" ref="N89:N95" si="31">M89/L89</f>
        <v>989.00088378765201</v>
      </c>
      <c r="O89" s="140">
        <f t="shared" ref="O89:O95" si="32">L89-I89</f>
        <v>0</v>
      </c>
      <c r="P89" s="141">
        <f t="shared" ref="P89:P95" si="33">N89-K89</f>
        <v>-160.99911621234799</v>
      </c>
      <c r="Q89" s="142">
        <f t="shared" ref="Q89:Q95" si="34">N89/K89</f>
        <v>0.86000076851100171</v>
      </c>
      <c r="R89" s="274"/>
      <c r="S89" s="143">
        <f>S73</f>
        <v>0.16666666666666666</v>
      </c>
      <c r="T89" s="144">
        <f>INDEX(T73:T88,COUNTA(T73:T88))</f>
        <v>0.45624999999999999</v>
      </c>
      <c r="U89" s="145"/>
      <c r="V89" s="156"/>
      <c r="W89" s="89"/>
      <c r="X89" s="91"/>
      <c r="Y89" s="261"/>
      <c r="Z89" s="262"/>
      <c r="AA89" s="157">
        <f t="shared" ref="AA89:AA95" si="35">M89-J89</f>
        <v>-482.99734863704407</v>
      </c>
      <c r="AB89" s="142">
        <f t="shared" ref="AB89:AB95" si="36">M89/J89</f>
        <v>0.86000076851100171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2284</v>
      </c>
      <c r="G90" s="159">
        <f t="shared" ref="G90:G95" si="37">E90*F90</f>
        <v>57168.520000000004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2873.9601537923782</v>
      </c>
      <c r="N90" s="163">
        <f t="shared" si="31"/>
        <v>718.49003844809454</v>
      </c>
      <c r="O90" s="165">
        <f t="shared" si="32"/>
        <v>0</v>
      </c>
      <c r="P90" s="166">
        <f t="shared" si="33"/>
        <v>-106.50996155190546</v>
      </c>
      <c r="Q90" s="152">
        <f t="shared" si="34"/>
        <v>0.87089701630072069</v>
      </c>
      <c r="R90" s="272">
        <f>Q106</f>
        <v>0.87743128553596084</v>
      </c>
      <c r="S90" s="167">
        <v>0.16688657407407406</v>
      </c>
      <c r="T90" s="168">
        <v>0.2</v>
      </c>
      <c r="U90" s="169"/>
      <c r="V90" s="170">
        <v>47.683333333333366</v>
      </c>
      <c r="W90" s="168"/>
      <c r="X90" s="171"/>
      <c r="Y90" s="275"/>
      <c r="Z90" s="276"/>
      <c r="AA90" s="109">
        <f t="shared" si="35"/>
        <v>-426.03984620762185</v>
      </c>
      <c r="AB90" s="152">
        <f t="shared" si="36"/>
        <v>0.87089701630072069</v>
      </c>
      <c r="AC90" s="277">
        <f>AB106</f>
        <v>0.87743128553596084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2213</v>
      </c>
      <c r="G91" s="95">
        <f t="shared" si="37"/>
        <v>56320.85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2883.387622149834</v>
      </c>
      <c r="N91" s="99">
        <f t="shared" si="31"/>
        <v>720.8469055374585</v>
      </c>
      <c r="O91" s="101">
        <f t="shared" si="32"/>
        <v>0</v>
      </c>
      <c r="P91" s="102">
        <f t="shared" si="33"/>
        <v>-104.1530944625415</v>
      </c>
      <c r="Q91" s="103">
        <f t="shared" si="34"/>
        <v>0.87375382489388909</v>
      </c>
      <c r="R91" s="273"/>
      <c r="S91" s="1">
        <v>0.2097222222222222</v>
      </c>
      <c r="T91" s="2">
        <v>0.2417013888888889</v>
      </c>
      <c r="U91" s="104">
        <v>13.99999999999995</v>
      </c>
      <c r="V91" s="105">
        <v>46.050000000000047</v>
      </c>
      <c r="W91" s="106"/>
      <c r="X91" s="113"/>
      <c r="Y91" s="265"/>
      <c r="Z91" s="266"/>
      <c r="AA91" s="111">
        <f t="shared" si="35"/>
        <v>-416.61237785016601</v>
      </c>
      <c r="AB91" s="103">
        <f t="shared" si="36"/>
        <v>0.87375382489388909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1041</v>
      </c>
      <c r="G92" s="95">
        <f t="shared" si="37"/>
        <v>27825.93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2876.1320030698407</v>
      </c>
      <c r="N92" s="99">
        <f t="shared" si="31"/>
        <v>719.03300076746018</v>
      </c>
      <c r="O92" s="101">
        <f t="shared" si="32"/>
        <v>0</v>
      </c>
      <c r="P92" s="102">
        <f t="shared" si="33"/>
        <v>-105.96699923253982</v>
      </c>
      <c r="Q92" s="103">
        <f t="shared" si="34"/>
        <v>0.87155515244540627</v>
      </c>
      <c r="R92" s="273"/>
      <c r="S92" s="1">
        <v>0.2522800925925926</v>
      </c>
      <c r="T92" s="2">
        <v>0.2673611111111111</v>
      </c>
      <c r="U92" s="104">
        <v>15.233333333333331</v>
      </c>
      <c r="V92" s="105">
        <v>21.716666666666651</v>
      </c>
      <c r="W92" s="106"/>
      <c r="X92" s="113"/>
      <c r="Y92" s="265"/>
      <c r="Z92" s="266"/>
      <c r="AA92" s="111">
        <f t="shared" si="35"/>
        <v>-423.86799693015928</v>
      </c>
      <c r="AB92" s="103">
        <f t="shared" si="36"/>
        <v>0.87155515244540627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3017</v>
      </c>
      <c r="G93" s="95">
        <f t="shared" si="37"/>
        <v>90510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2662.0588235294117</v>
      </c>
      <c r="N93" s="99">
        <f t="shared" si="31"/>
        <v>665.51470588235293</v>
      </c>
      <c r="O93" s="101">
        <f t="shared" si="32"/>
        <v>0</v>
      </c>
      <c r="P93" s="102">
        <f t="shared" si="33"/>
        <v>-84.485294117647072</v>
      </c>
      <c r="Q93" s="103">
        <f t="shared" si="34"/>
        <v>0.88735294117647057</v>
      </c>
      <c r="R93" s="273"/>
      <c r="S93" s="1">
        <v>0.27916666666666667</v>
      </c>
      <c r="T93" s="2">
        <v>0.3263888888888889</v>
      </c>
      <c r="U93" s="104">
        <v>17.000000000000021</v>
      </c>
      <c r="V93" s="105">
        <v>68</v>
      </c>
      <c r="W93" s="106"/>
      <c r="X93" s="107"/>
      <c r="Y93" s="265"/>
      <c r="Z93" s="266"/>
      <c r="AA93" s="111">
        <f t="shared" si="35"/>
        <v>-337.94117647058829</v>
      </c>
      <c r="AB93" s="103">
        <f t="shared" si="36"/>
        <v>0.88735294117647057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2394</v>
      </c>
      <c r="G94" s="95">
        <f t="shared" si="37"/>
        <v>59419.08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2882.408026755852</v>
      </c>
      <c r="N94" s="99">
        <f t="shared" si="31"/>
        <v>720.602006688963</v>
      </c>
      <c r="O94" s="101">
        <f t="shared" si="32"/>
        <v>0</v>
      </c>
      <c r="P94" s="102">
        <f t="shared" si="33"/>
        <v>-104.397993311037</v>
      </c>
      <c r="Q94" s="103">
        <f t="shared" si="34"/>
        <v>0.87345697780480369</v>
      </c>
      <c r="R94" s="273"/>
      <c r="S94" s="1">
        <v>0.33969907407407407</v>
      </c>
      <c r="T94" s="2">
        <v>0.37430555555555556</v>
      </c>
      <c r="U94" s="104">
        <v>19.16666666666665</v>
      </c>
      <c r="V94" s="105">
        <v>49.833333333333343</v>
      </c>
      <c r="W94" s="106"/>
      <c r="X94" s="107"/>
      <c r="Y94" s="265"/>
      <c r="Z94" s="266"/>
      <c r="AA94" s="111">
        <f t="shared" si="35"/>
        <v>-417.59197324414799</v>
      </c>
      <c r="AB94" s="103">
        <f t="shared" si="36"/>
        <v>0.87345697780480369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3777</v>
      </c>
      <c r="G95" s="115">
        <f t="shared" si="37"/>
        <v>113310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2668.7340529931298</v>
      </c>
      <c r="N95" s="99">
        <f t="shared" si="31"/>
        <v>889.5780176643766</v>
      </c>
      <c r="O95" s="101">
        <f t="shared" si="32"/>
        <v>0</v>
      </c>
      <c r="P95" s="102">
        <f t="shared" si="33"/>
        <v>-110.4219823356234</v>
      </c>
      <c r="Q95" s="103">
        <f t="shared" si="34"/>
        <v>0.88957801766437661</v>
      </c>
      <c r="R95" s="273"/>
      <c r="S95" s="1">
        <v>0.38755787037037037</v>
      </c>
      <c r="T95" s="2">
        <v>0.4465277777777778</v>
      </c>
      <c r="U95" s="104">
        <v>19.083333333333332</v>
      </c>
      <c r="V95" s="105">
        <v>84.9166666666667</v>
      </c>
      <c r="W95" s="106"/>
      <c r="X95" s="4"/>
      <c r="Y95" s="265"/>
      <c r="Z95" s="266"/>
      <c r="AA95" s="111">
        <f t="shared" si="35"/>
        <v>-331.26594700687019</v>
      </c>
      <c r="AB95" s="103">
        <f t="shared" si="36"/>
        <v>0.88957801766437661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2807.7801137150745</v>
      </c>
      <c r="N106" s="139">
        <f>M106/L106</f>
        <v>732.46437749088898</v>
      </c>
      <c r="O106" s="140">
        <f>L106-I106</f>
        <v>0</v>
      </c>
      <c r="P106" s="141">
        <f>N106-K106</f>
        <v>-102.31823120476315</v>
      </c>
      <c r="Q106" s="142">
        <f>N106/K106</f>
        <v>0.87743128553596084</v>
      </c>
      <c r="R106" s="274"/>
      <c r="S106" s="143">
        <f>S90</f>
        <v>0.16688657407407406</v>
      </c>
      <c r="T106" s="144">
        <f>INDEX(T90:T105,COUNTA(T90:T105))</f>
        <v>0.4465277777777778</v>
      </c>
      <c r="U106" s="145"/>
      <c r="V106" s="156"/>
      <c r="W106" s="135"/>
      <c r="X106" s="139"/>
      <c r="Y106" s="261"/>
      <c r="Z106" s="262"/>
      <c r="AA106" s="157">
        <f>M106-J106</f>
        <v>-392.21988628492545</v>
      </c>
      <c r="AB106" s="142">
        <f>M106/J106</f>
        <v>0.87743128553596084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887</v>
      </c>
      <c r="G107" s="159">
        <f t="shared" ref="G107:G110" si="42">E107*F107</f>
        <v>11903.539999999999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3139.8230088495702</v>
      </c>
      <c r="N107" s="163">
        <f>M107/L107</f>
        <v>523.30383480826174</v>
      </c>
      <c r="O107" s="165">
        <f>L107-I107</f>
        <v>0</v>
      </c>
      <c r="P107" s="166">
        <f>N107-K107</f>
        <v>-76.69616519173826</v>
      </c>
      <c r="Q107" s="152">
        <f>N107/K107</f>
        <v>0.87217305801376954</v>
      </c>
      <c r="R107" s="272">
        <f>Q123</f>
        <v>0.8639507293885893</v>
      </c>
      <c r="S107" s="167">
        <v>0.7083680555555556</v>
      </c>
      <c r="T107" s="168">
        <v>0.72013888888888888</v>
      </c>
      <c r="U107" s="169"/>
      <c r="V107" s="170">
        <v>16.949999999999932</v>
      </c>
      <c r="W107" s="168"/>
      <c r="X107" s="171"/>
      <c r="Y107" s="275"/>
      <c r="Z107" s="276"/>
      <c r="AA107" s="109">
        <f>M107-J107</f>
        <v>-460.17699115042979</v>
      </c>
      <c r="AB107" s="152">
        <f>M107/J107</f>
        <v>0.87217305801376954</v>
      </c>
      <c r="AC107" s="277">
        <f>AB123</f>
        <v>0.86395072938858941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2084</v>
      </c>
      <c r="G108" s="95">
        <f t="shared" si="42"/>
        <v>53433.760000000002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3114.3212951432097</v>
      </c>
      <c r="N108" s="99">
        <f>M108/L108</f>
        <v>283.12011774029179</v>
      </c>
      <c r="O108" s="101">
        <f>L108-I108</f>
        <v>0</v>
      </c>
      <c r="P108" s="102">
        <f>N108-K108</f>
        <v>-44.152609532435463</v>
      </c>
      <c r="Q108" s="103">
        <f>N108/K108</f>
        <v>0.86508924865089165</v>
      </c>
      <c r="R108" s="273"/>
      <c r="S108" s="1">
        <v>0.72499999999999998</v>
      </c>
      <c r="T108" s="2">
        <v>0.75288194444444445</v>
      </c>
      <c r="U108" s="104">
        <v>6.9999999999999751</v>
      </c>
      <c r="V108" s="105">
        <v>40.150000000000041</v>
      </c>
      <c r="W108" s="106"/>
      <c r="X108" s="113"/>
      <c r="Y108" s="265"/>
      <c r="Z108" s="266"/>
      <c r="AA108" s="111">
        <f>M108-J108</f>
        <v>-485.67870485679032</v>
      </c>
      <c r="AB108" s="103">
        <f>M108/J108</f>
        <v>0.86508924865089154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2395</v>
      </c>
      <c r="G109" s="95">
        <f t="shared" si="42"/>
        <v>70700.399999999994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3089.2153350053727</v>
      </c>
      <c r="N109" s="99">
        <f>M109/L109</f>
        <v>181.71854911796311</v>
      </c>
      <c r="O109" s="101">
        <f>L109-I109</f>
        <v>0</v>
      </c>
      <c r="P109" s="102">
        <f>N109-K109</f>
        <v>-30.046156764389821</v>
      </c>
      <c r="Q109" s="103">
        <f>N109/K109</f>
        <v>0.85811537083482581</v>
      </c>
      <c r="R109" s="273"/>
      <c r="S109" s="1">
        <v>0.7565856481481481</v>
      </c>
      <c r="T109" s="2">
        <v>0.78888888888888886</v>
      </c>
      <c r="U109" s="104">
        <v>5.3333333333332611</v>
      </c>
      <c r="V109" s="105">
        <v>46.516666666666694</v>
      </c>
      <c r="W109" s="106"/>
      <c r="X109" s="113"/>
      <c r="Y109" s="265"/>
      <c r="Z109" s="266"/>
      <c r="AA109" s="111">
        <f>M109-J109</f>
        <v>-510.78466499462729</v>
      </c>
      <c r="AB109" s="103">
        <f>M109/J109</f>
        <v>0.8581153708348257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2509</v>
      </c>
      <c r="G110" s="95">
        <f t="shared" si="42"/>
        <v>74893.650000000009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3097.5308641975357</v>
      </c>
      <c r="N110" s="99">
        <f>M110/L110</f>
        <v>182.20769789397269</v>
      </c>
      <c r="O110" s="101">
        <f>L110-I110</f>
        <v>0</v>
      </c>
      <c r="P110" s="102">
        <f>N110-K110</f>
        <v>-29.557007988380235</v>
      </c>
      <c r="Q110" s="103">
        <f>N110/K110</f>
        <v>0.86042524005487109</v>
      </c>
      <c r="R110" s="273"/>
      <c r="S110" s="1">
        <v>0.79402777777777778</v>
      </c>
      <c r="T110" s="2">
        <v>0.82777777777777772</v>
      </c>
      <c r="U110" s="104">
        <v>7.4000000000000377</v>
      </c>
      <c r="V110" s="105">
        <v>48.599999999999923</v>
      </c>
      <c r="W110" s="106"/>
      <c r="X110" s="107"/>
      <c r="Y110" s="265"/>
      <c r="Z110" s="266"/>
      <c r="AA110" s="111">
        <f>M110-J110</f>
        <v>-502.46913580246428</v>
      </c>
      <c r="AB110" s="103">
        <f>M110/J110</f>
        <v>0.86042524005487109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3110.2226257989219</v>
      </c>
      <c r="N123" s="139">
        <f t="shared" ref="N123:N128" si="46">M123/L123</f>
        <v>243.93902947442524</v>
      </c>
      <c r="O123" s="140">
        <f t="shared" ref="O123:O128" si="47">L123-I123</f>
        <v>0</v>
      </c>
      <c r="P123" s="141">
        <f t="shared" ref="P123:P128" si="48">N123-K123</f>
        <v>-38.413911702045368</v>
      </c>
      <c r="Q123" s="142">
        <f t="shared" ref="Q123:Q128" si="49">N123/K123</f>
        <v>0.8639507293885893</v>
      </c>
      <c r="R123" s="274"/>
      <c r="S123" s="143">
        <f>S107</f>
        <v>0.7083680555555556</v>
      </c>
      <c r="T123" s="144">
        <f>INDEX(T107:T122,COUNTA(T107:T122))</f>
        <v>0.82777777777777772</v>
      </c>
      <c r="U123" s="145"/>
      <c r="V123" s="156"/>
      <c r="W123" s="135"/>
      <c r="X123" s="139"/>
      <c r="Y123" s="261"/>
      <c r="Z123" s="262"/>
      <c r="AA123" s="157">
        <f t="shared" ref="AA123:AA128" si="50">M123-J123</f>
        <v>-489.77737420107815</v>
      </c>
      <c r="AB123" s="142">
        <f t="shared" ref="AB123:AB128" si="51">M123/J123</f>
        <v>0.86395072938858941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1309</v>
      </c>
      <c r="G124" s="159">
        <f t="shared" ref="G124:G128" si="52">E124*F124</f>
        <v>36102.22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2610.7479224376766</v>
      </c>
      <c r="N124" s="163">
        <f t="shared" si="46"/>
        <v>652.68698060941915</v>
      </c>
      <c r="O124" s="165">
        <f t="shared" si="47"/>
        <v>0</v>
      </c>
      <c r="P124" s="166">
        <f t="shared" si="48"/>
        <v>-97.313019390580848</v>
      </c>
      <c r="Q124" s="152">
        <f t="shared" si="49"/>
        <v>0.87024930747922558</v>
      </c>
      <c r="R124" s="272">
        <f>Q140</f>
        <v>0.85115704770036427</v>
      </c>
      <c r="S124" s="167">
        <v>0.70833333333333337</v>
      </c>
      <c r="T124" s="168">
        <v>0.72922453703703705</v>
      </c>
      <c r="U124" s="169"/>
      <c r="V124" s="170">
        <v>30.083333333333293</v>
      </c>
      <c r="W124" s="173"/>
      <c r="X124" s="151"/>
      <c r="Y124" s="275"/>
      <c r="Z124" s="276"/>
      <c r="AA124" s="109">
        <f t="shared" si="50"/>
        <v>-389.25207756232339</v>
      </c>
      <c r="AB124" s="152">
        <f t="shared" si="51"/>
        <v>0.87024930747922558</v>
      </c>
      <c r="AC124" s="277">
        <f>AB140</f>
        <v>0.85115704770036427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1016</v>
      </c>
      <c r="G125" s="95">
        <f t="shared" si="52"/>
        <v>24536.399999999998</v>
      </c>
      <c r="H125" s="96"/>
      <c r="I125" s="97">
        <v>4</v>
      </c>
      <c r="J125" s="98">
        <v>3000</v>
      </c>
      <c r="K125" s="99">
        <f t="shared" ref="K125:K128" si="53">J125/I125</f>
        <v>750</v>
      </c>
      <c r="L125" s="100">
        <v>4</v>
      </c>
      <c r="M125" s="98">
        <f>F125/V125*60</f>
        <v>2601.422475106699</v>
      </c>
      <c r="N125" s="99">
        <f t="shared" si="46"/>
        <v>650.35561877667476</v>
      </c>
      <c r="O125" s="101">
        <f t="shared" si="47"/>
        <v>0</v>
      </c>
      <c r="P125" s="102">
        <f t="shared" si="48"/>
        <v>-99.64438122332524</v>
      </c>
      <c r="Q125" s="103">
        <f t="shared" si="49"/>
        <v>0.86714082503556633</v>
      </c>
      <c r="R125" s="273"/>
      <c r="S125" s="1">
        <v>0.73263888888888895</v>
      </c>
      <c r="T125" s="2">
        <v>0.74891203703703701</v>
      </c>
      <c r="U125" s="104">
        <v>4.9166666666667425</v>
      </c>
      <c r="V125" s="105">
        <v>23.433333333333213</v>
      </c>
      <c r="W125" s="106"/>
      <c r="X125" s="107"/>
      <c r="Y125" s="265"/>
      <c r="Z125" s="266"/>
      <c r="AA125" s="111">
        <f t="shared" si="50"/>
        <v>-398.57752489330096</v>
      </c>
      <c r="AB125" s="103">
        <f t="shared" si="51"/>
        <v>0.86714082503556633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1401</v>
      </c>
      <c r="G126" s="95">
        <f t="shared" si="52"/>
        <v>23396.7</v>
      </c>
      <c r="H126" s="96">
        <v>2</v>
      </c>
      <c r="I126" s="97">
        <v>3</v>
      </c>
      <c r="J126" s="98">
        <v>3300</v>
      </c>
      <c r="K126" s="99">
        <f t="shared" si="53"/>
        <v>1100</v>
      </c>
      <c r="L126" s="100">
        <v>3</v>
      </c>
      <c r="M126" s="98">
        <f>F126/V126*60</f>
        <v>2700.0000000000032</v>
      </c>
      <c r="N126" s="99">
        <f t="shared" si="46"/>
        <v>900.00000000000102</v>
      </c>
      <c r="O126" s="101">
        <f t="shared" si="47"/>
        <v>0</v>
      </c>
      <c r="P126" s="102">
        <f t="shared" si="48"/>
        <v>-199.99999999999898</v>
      </c>
      <c r="Q126" s="103">
        <f t="shared" si="49"/>
        <v>0.81818181818181912</v>
      </c>
      <c r="R126" s="273"/>
      <c r="S126" s="1">
        <v>0.75208333333333333</v>
      </c>
      <c r="T126" s="2">
        <v>0.77370370370370367</v>
      </c>
      <c r="U126" s="104">
        <v>4.5666666666666877</v>
      </c>
      <c r="V126" s="105">
        <v>31.133333333333297</v>
      </c>
      <c r="W126" s="106"/>
      <c r="X126" s="107"/>
      <c r="Y126" s="265"/>
      <c r="Z126" s="266"/>
      <c r="AA126" s="111">
        <f t="shared" si="50"/>
        <v>-599.99999999999682</v>
      </c>
      <c r="AB126" s="103">
        <f t="shared" si="51"/>
        <v>0.81818181818181912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6066</v>
      </c>
      <c r="G127" s="95">
        <f t="shared" si="52"/>
        <v>108520.74</v>
      </c>
      <c r="H127" s="96"/>
      <c r="I127" s="97">
        <v>4</v>
      </c>
      <c r="J127" s="98">
        <v>3300</v>
      </c>
      <c r="K127" s="99">
        <f t="shared" si="53"/>
        <v>825</v>
      </c>
      <c r="L127" s="100">
        <v>4</v>
      </c>
      <c r="M127" s="98">
        <f>F127/V127*60</f>
        <v>2920.246055094944</v>
      </c>
      <c r="N127" s="99">
        <f t="shared" si="46"/>
        <v>730.06151377373601</v>
      </c>
      <c r="O127" s="101">
        <f t="shared" si="47"/>
        <v>0</v>
      </c>
      <c r="P127" s="102">
        <f t="shared" si="48"/>
        <v>-94.93848622626399</v>
      </c>
      <c r="Q127" s="103">
        <f t="shared" si="49"/>
        <v>0.88492304699846791</v>
      </c>
      <c r="R127" s="273"/>
      <c r="S127" s="1">
        <v>0.77733796296296298</v>
      </c>
      <c r="T127" s="2">
        <v>0.86388888888888893</v>
      </c>
      <c r="U127" s="104">
        <v>5.2333333333334053</v>
      </c>
      <c r="V127" s="105">
        <v>124.63333333333337</v>
      </c>
      <c r="W127" s="106">
        <v>0.86388888888888893</v>
      </c>
      <c r="X127" s="107">
        <v>0.90416666666666667</v>
      </c>
      <c r="Y127" s="265"/>
      <c r="Z127" s="266"/>
      <c r="AA127" s="111">
        <f t="shared" si="50"/>
        <v>-379.75394490505596</v>
      </c>
      <c r="AB127" s="103">
        <f t="shared" si="51"/>
        <v>0.88492304699846791</v>
      </c>
      <c r="AC127" s="278"/>
    </row>
    <row r="128" spans="1:29" ht="15.75" customHeight="1">
      <c r="A128" s="268"/>
      <c r="B128" s="92" t="s">
        <v>111</v>
      </c>
      <c r="C128" s="263" t="s">
        <v>233</v>
      </c>
      <c r="D128" s="264"/>
      <c r="E128" s="93">
        <v>16.7</v>
      </c>
      <c r="F128" s="94">
        <v>3443</v>
      </c>
      <c r="G128" s="95">
        <f t="shared" si="52"/>
        <v>57498.1</v>
      </c>
      <c r="H128" s="113"/>
      <c r="I128" s="97">
        <v>3</v>
      </c>
      <c r="J128" s="98">
        <v>3300</v>
      </c>
      <c r="K128" s="99">
        <f t="shared" si="53"/>
        <v>1100</v>
      </c>
      <c r="L128" s="114">
        <v>3</v>
      </c>
      <c r="M128" s="98">
        <f>F128/V128*60</f>
        <v>2700.9806057964693</v>
      </c>
      <c r="N128" s="99">
        <f t="shared" si="46"/>
        <v>900.32686859882313</v>
      </c>
      <c r="O128" s="101">
        <f t="shared" si="47"/>
        <v>0</v>
      </c>
      <c r="P128" s="102">
        <f t="shared" si="48"/>
        <v>-199.67313140117687</v>
      </c>
      <c r="Q128" s="103">
        <f t="shared" si="49"/>
        <v>0.81847897145347559</v>
      </c>
      <c r="R128" s="273"/>
      <c r="S128" s="1">
        <v>0.90416666666666667</v>
      </c>
      <c r="T128" s="2">
        <v>0.95728009259259261</v>
      </c>
      <c r="U128" s="104">
        <v>57.999999999999957</v>
      </c>
      <c r="V128" s="105">
        <v>76.483333333333348</v>
      </c>
      <c r="W128" s="106"/>
      <c r="X128" s="107"/>
      <c r="Y128" s="265"/>
      <c r="Z128" s="266"/>
      <c r="AA128" s="111">
        <f t="shared" si="50"/>
        <v>-599.01939420353074</v>
      </c>
      <c r="AB128" s="103">
        <f t="shared" si="51"/>
        <v>0.81847897145347548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54">AVERAGE(I124:I139)</f>
        <v>3.6</v>
      </c>
      <c r="J140" s="138">
        <f t="shared" si="54"/>
        <v>3180</v>
      </c>
      <c r="K140" s="139">
        <f t="shared" ref="K140" si="55">J140/I140</f>
        <v>883.33333333333326</v>
      </c>
      <c r="L140" s="137">
        <f t="shared" ref="L140:M140" si="56">AVERAGE(L124:L139)</f>
        <v>3.6</v>
      </c>
      <c r="M140" s="138">
        <f t="shared" si="56"/>
        <v>2706.6794116871583</v>
      </c>
      <c r="N140" s="139">
        <f t="shared" ref="N140:N145" si="57">M140/L140</f>
        <v>751.85539213532172</v>
      </c>
      <c r="O140" s="140">
        <f t="shared" ref="O140:O145" si="58">L140-I140</f>
        <v>0</v>
      </c>
      <c r="P140" s="141">
        <f t="shared" ref="P140:P145" si="59">N140-K140</f>
        <v>-131.47794119801154</v>
      </c>
      <c r="Q140" s="142">
        <f t="shared" ref="Q140:Q145" si="60">N140/K140</f>
        <v>0.85115704770036427</v>
      </c>
      <c r="R140" s="274"/>
      <c r="S140" s="143">
        <f>S124</f>
        <v>0.70833333333333337</v>
      </c>
      <c r="T140" s="144">
        <f>INDEX(T124:T139,COUNTA(T124:T139))</f>
        <v>0.95728009259259261</v>
      </c>
      <c r="U140" s="145"/>
      <c r="V140" s="156"/>
      <c r="W140" s="89"/>
      <c r="X140" s="91"/>
      <c r="Y140" s="261"/>
      <c r="Z140" s="262"/>
      <c r="AA140" s="157">
        <f t="shared" ref="AA140:AA145" si="61">M140-J140</f>
        <v>-473.32058831284166</v>
      </c>
      <c r="AB140" s="142">
        <f t="shared" ref="AB140:AB145" si="62">M140/J140</f>
        <v>0.85115704770036427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1936</v>
      </c>
      <c r="G141" s="159">
        <f t="shared" ref="G141:G145" si="63">E141*F141</f>
        <v>43134.080000000002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2896.7581047381636</v>
      </c>
      <c r="N141" s="163">
        <f t="shared" si="57"/>
        <v>579.35162094763268</v>
      </c>
      <c r="O141" s="165">
        <f t="shared" si="58"/>
        <v>0</v>
      </c>
      <c r="P141" s="166">
        <f t="shared" si="59"/>
        <v>-80.648379052367318</v>
      </c>
      <c r="Q141" s="152">
        <f t="shared" si="60"/>
        <v>0.87780548628429189</v>
      </c>
      <c r="R141" s="272">
        <f>Q157</f>
        <v>0.88052597498731411</v>
      </c>
      <c r="S141" s="167">
        <v>0.70833333333333337</v>
      </c>
      <c r="T141" s="168">
        <v>0.7361805555555555</v>
      </c>
      <c r="U141" s="169"/>
      <c r="V141" s="170">
        <v>40.099999999999874</v>
      </c>
      <c r="W141" s="173"/>
      <c r="X141" s="151"/>
      <c r="Y141" s="275"/>
      <c r="Z141" s="276"/>
      <c r="AA141" s="109">
        <f t="shared" si="61"/>
        <v>-403.24189526183636</v>
      </c>
      <c r="AB141" s="152">
        <f t="shared" si="62"/>
        <v>0.877805486284292</v>
      </c>
      <c r="AC141" s="277">
        <f>AB157</f>
        <v>0.88052597498731411</v>
      </c>
    </row>
    <row r="142" spans="1:29" ht="15.75" customHeight="1">
      <c r="A142" s="281"/>
      <c r="B142" s="92" t="s">
        <v>111</v>
      </c>
      <c r="C142" s="263" t="s">
        <v>202</v>
      </c>
      <c r="D142" s="264"/>
      <c r="E142" s="93">
        <v>15.71</v>
      </c>
      <c r="F142" s="94">
        <v>2773</v>
      </c>
      <c r="G142" s="95">
        <f t="shared" si="63"/>
        <v>43563.83</v>
      </c>
      <c r="H142" s="96"/>
      <c r="I142" s="97">
        <v>3</v>
      </c>
      <c r="J142" s="98">
        <v>3300</v>
      </c>
      <c r="K142" s="99">
        <f t="shared" ref="K142:K181" si="64">J142/I142</f>
        <v>1100</v>
      </c>
      <c r="L142" s="100">
        <v>3</v>
      </c>
      <c r="M142" s="98">
        <f>F142/V142*60</f>
        <v>2910.4373177842599</v>
      </c>
      <c r="N142" s="99">
        <f t="shared" si="57"/>
        <v>970.14577259475334</v>
      </c>
      <c r="O142" s="101">
        <f t="shared" si="58"/>
        <v>0</v>
      </c>
      <c r="P142" s="102">
        <f t="shared" si="59"/>
        <v>-129.85422740524666</v>
      </c>
      <c r="Q142" s="103">
        <f t="shared" si="60"/>
        <v>0.88195070235886663</v>
      </c>
      <c r="R142" s="273"/>
      <c r="S142" s="1">
        <v>0.7416666666666667</v>
      </c>
      <c r="T142" s="2">
        <v>0.78136574074074072</v>
      </c>
      <c r="U142" s="104">
        <v>7.9000000000001158</v>
      </c>
      <c r="V142" s="105">
        <v>57.1666666666666</v>
      </c>
      <c r="W142" s="106"/>
      <c r="X142" s="107"/>
      <c r="Y142" s="265"/>
      <c r="Z142" s="266"/>
      <c r="AA142" s="111">
        <f t="shared" si="61"/>
        <v>-389.5626822157401</v>
      </c>
      <c r="AB142" s="103">
        <f t="shared" si="62"/>
        <v>0.88195070235886663</v>
      </c>
      <c r="AC142" s="278"/>
    </row>
    <row r="143" spans="1:29" ht="15.75" customHeight="1">
      <c r="A143" s="281"/>
      <c r="B143" s="92" t="s">
        <v>111</v>
      </c>
      <c r="C143" s="263" t="s">
        <v>132</v>
      </c>
      <c r="D143" s="264"/>
      <c r="E143" s="93">
        <v>18.18</v>
      </c>
      <c r="F143" s="94">
        <v>1581</v>
      </c>
      <c r="G143" s="95">
        <f t="shared" si="63"/>
        <v>28742.579999999998</v>
      </c>
      <c r="H143" s="96"/>
      <c r="I143" s="97">
        <v>4</v>
      </c>
      <c r="J143" s="98">
        <v>3300</v>
      </c>
      <c r="K143" s="99">
        <f t="shared" si="64"/>
        <v>825</v>
      </c>
      <c r="L143" s="100">
        <v>4</v>
      </c>
      <c r="M143" s="98">
        <f>F143/V143*60</f>
        <v>2880.3643724696276</v>
      </c>
      <c r="N143" s="99">
        <f t="shared" si="57"/>
        <v>720.0910931174069</v>
      </c>
      <c r="O143" s="101">
        <f t="shared" si="58"/>
        <v>0</v>
      </c>
      <c r="P143" s="102">
        <f t="shared" si="59"/>
        <v>-104.9089068825931</v>
      </c>
      <c r="Q143" s="103">
        <f t="shared" si="60"/>
        <v>0.87283768862715982</v>
      </c>
      <c r="R143" s="273"/>
      <c r="S143" s="1">
        <v>0.78615740740740736</v>
      </c>
      <c r="T143" s="2">
        <v>0.80902777777777779</v>
      </c>
      <c r="U143" s="104">
        <v>6.8999999999999595</v>
      </c>
      <c r="V143" s="105">
        <v>32.933333333333422</v>
      </c>
      <c r="W143" s="106"/>
      <c r="X143" s="107"/>
      <c r="Y143" s="265"/>
      <c r="Z143" s="266"/>
      <c r="AA143" s="111">
        <f t="shared" si="61"/>
        <v>-419.6356275303724</v>
      </c>
      <c r="AB143" s="103">
        <f t="shared" si="62"/>
        <v>0.87283768862715982</v>
      </c>
      <c r="AC143" s="278"/>
    </row>
    <row r="144" spans="1:29" ht="15.75" customHeight="1">
      <c r="A144" s="281"/>
      <c r="B144" s="92" t="s">
        <v>111</v>
      </c>
      <c r="C144" s="263" t="s">
        <v>133</v>
      </c>
      <c r="D144" s="264"/>
      <c r="E144" s="93">
        <v>16.66</v>
      </c>
      <c r="F144" s="94">
        <v>2603</v>
      </c>
      <c r="G144" s="95">
        <f t="shared" si="63"/>
        <v>43365.98</v>
      </c>
      <c r="H144" s="96">
        <v>2</v>
      </c>
      <c r="I144" s="97">
        <v>4</v>
      </c>
      <c r="J144" s="98">
        <v>3300</v>
      </c>
      <c r="K144" s="99">
        <f t="shared" si="64"/>
        <v>825</v>
      </c>
      <c r="L144" s="100">
        <v>4</v>
      </c>
      <c r="M144" s="98">
        <f>F144/V144*60</f>
        <v>2920.1620442505487</v>
      </c>
      <c r="N144" s="99">
        <f t="shared" si="57"/>
        <v>730.04051106263717</v>
      </c>
      <c r="O144" s="101">
        <f t="shared" si="58"/>
        <v>0</v>
      </c>
      <c r="P144" s="102">
        <f t="shared" si="59"/>
        <v>-94.959488937362835</v>
      </c>
      <c r="Q144" s="103">
        <f t="shared" si="60"/>
        <v>0.88489758916683292</v>
      </c>
      <c r="R144" s="273"/>
      <c r="S144" s="1">
        <v>0.81180555555555556</v>
      </c>
      <c r="T144" s="2">
        <v>0.84894675925925922</v>
      </c>
      <c r="U144" s="104">
        <v>3.9999999999999858</v>
      </c>
      <c r="V144" s="105">
        <v>53.483333333333277</v>
      </c>
      <c r="W144" s="106">
        <v>0.84894675925925922</v>
      </c>
      <c r="X144" s="107">
        <v>0.88958333333333328</v>
      </c>
      <c r="Y144" s="265"/>
      <c r="Z144" s="266"/>
      <c r="AA144" s="111">
        <f t="shared" si="61"/>
        <v>-379.83795574945134</v>
      </c>
      <c r="AB144" s="103">
        <f t="shared" si="62"/>
        <v>0.88489758916683292</v>
      </c>
      <c r="AC144" s="278"/>
    </row>
    <row r="145" spans="1:29" ht="15.75" customHeight="1">
      <c r="A145" s="282"/>
      <c r="B145" s="92" t="s">
        <v>111</v>
      </c>
      <c r="C145" s="263" t="s">
        <v>133</v>
      </c>
      <c r="D145" s="264"/>
      <c r="E145" s="93">
        <v>16.66</v>
      </c>
      <c r="F145" s="94">
        <v>6547</v>
      </c>
      <c r="G145" s="95">
        <f t="shared" si="63"/>
        <v>109073.02</v>
      </c>
      <c r="H145" s="113"/>
      <c r="I145" s="97">
        <v>4</v>
      </c>
      <c r="J145" s="98">
        <v>3300</v>
      </c>
      <c r="K145" s="99">
        <f t="shared" si="64"/>
        <v>825</v>
      </c>
      <c r="L145" s="114">
        <v>4</v>
      </c>
      <c r="M145" s="98">
        <f>F145/V145*60</f>
        <v>2920.9567480480823</v>
      </c>
      <c r="N145" s="99">
        <f t="shared" si="57"/>
        <v>730.23918701202058</v>
      </c>
      <c r="O145" s="101">
        <f t="shared" si="58"/>
        <v>0</v>
      </c>
      <c r="P145" s="102">
        <f t="shared" si="59"/>
        <v>-94.760812987979421</v>
      </c>
      <c r="Q145" s="103">
        <f t="shared" si="60"/>
        <v>0.88513840849941894</v>
      </c>
      <c r="R145" s="273"/>
      <c r="S145" s="1">
        <v>0.88958333333333328</v>
      </c>
      <c r="T145" s="2">
        <v>0.98297453703703708</v>
      </c>
      <c r="U145" s="104">
        <v>58.516666666666652</v>
      </c>
      <c r="V145" s="105">
        <v>134.48333333333346</v>
      </c>
      <c r="W145" s="106"/>
      <c r="X145" s="107"/>
      <c r="Y145" s="265"/>
      <c r="Z145" s="266"/>
      <c r="AA145" s="111">
        <f t="shared" si="61"/>
        <v>-379.04325195191768</v>
      </c>
      <c r="AB145" s="103">
        <f t="shared" si="62"/>
        <v>0.88513840849941894</v>
      </c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65">AVERAGE(I141:I156)</f>
        <v>4</v>
      </c>
      <c r="J157" s="138">
        <f t="shared" si="65"/>
        <v>3300</v>
      </c>
      <c r="K157" s="139">
        <f t="shared" ref="K157" si="66">J157/I157</f>
        <v>825</v>
      </c>
      <c r="L157" s="137">
        <f t="shared" ref="L157:M157" si="67">AVERAGE(L141:L156)</f>
        <v>4</v>
      </c>
      <c r="M157" s="138">
        <f t="shared" si="67"/>
        <v>2905.7357174581366</v>
      </c>
      <c r="N157" s="139">
        <f>M157/L157</f>
        <v>726.43392936453415</v>
      </c>
      <c r="O157" s="140">
        <f>L157-I157</f>
        <v>0</v>
      </c>
      <c r="P157" s="141">
        <f>N157-K157</f>
        <v>-98.566070635465849</v>
      </c>
      <c r="Q157" s="142">
        <f>N157/K157</f>
        <v>0.88052597498731411</v>
      </c>
      <c r="R157" s="274"/>
      <c r="S157" s="143">
        <f>S141</f>
        <v>0.70833333333333337</v>
      </c>
      <c r="T157" s="144">
        <f>INDEX(T141:T156,COUNTA(T141:T156))</f>
        <v>0.98297453703703708</v>
      </c>
      <c r="U157" s="145"/>
      <c r="V157" s="156"/>
      <c r="W157" s="89"/>
      <c r="X157" s="91"/>
      <c r="Y157" s="261"/>
      <c r="Z157" s="262"/>
      <c r="AA157" s="157">
        <f>M157-J157</f>
        <v>-394.26428254186339</v>
      </c>
      <c r="AB157" s="142">
        <f>M157/J157</f>
        <v>0.88052597498731411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2510</v>
      </c>
      <c r="G158" s="159">
        <f t="shared" ref="G158:G161" si="68">E158*F158</f>
        <v>45631.8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2657.6470588235288</v>
      </c>
      <c r="N158" s="163">
        <f>M158/L158</f>
        <v>664.41176470588221</v>
      </c>
      <c r="O158" s="165">
        <f>L158-I158</f>
        <v>0</v>
      </c>
      <c r="P158" s="166">
        <f>N158-K158</f>
        <v>-85.588235294117794</v>
      </c>
      <c r="Q158" s="152">
        <f>N158/K158</f>
        <v>0.88588235294117623</v>
      </c>
      <c r="R158" s="272">
        <f>Q174</f>
        <v>0.87658495537830727</v>
      </c>
      <c r="S158" s="167">
        <v>0.70856481481481481</v>
      </c>
      <c r="T158" s="168">
        <v>0.74791666666666667</v>
      </c>
      <c r="U158" s="169"/>
      <c r="V158" s="170">
        <v>56.666666666666679</v>
      </c>
      <c r="W158" s="173"/>
      <c r="X158" s="151"/>
      <c r="Y158" s="275"/>
      <c r="Z158" s="276"/>
      <c r="AA158" s="109">
        <f>M158-J158</f>
        <v>-342.35294117647118</v>
      </c>
      <c r="AB158" s="152">
        <f>M158/J158</f>
        <v>0.88588235294117623</v>
      </c>
      <c r="AC158" s="277">
        <f>AB174</f>
        <v>0.87658495537830727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396</v>
      </c>
      <c r="G159" s="95">
        <f t="shared" si="68"/>
        <v>5555.88</v>
      </c>
      <c r="H159" s="96">
        <v>2</v>
      </c>
      <c r="I159" s="97">
        <v>3</v>
      </c>
      <c r="J159" s="98">
        <v>3000</v>
      </c>
      <c r="K159" s="99">
        <f t="shared" si="64"/>
        <v>1000</v>
      </c>
      <c r="L159" s="100">
        <v>3</v>
      </c>
      <c r="M159" s="98">
        <f>F159/V159*60</f>
        <v>2654.7486033519672</v>
      </c>
      <c r="N159" s="99">
        <f>M159/L159</f>
        <v>884.91620111732243</v>
      </c>
      <c r="O159" s="101">
        <f>L159-I159</f>
        <v>0</v>
      </c>
      <c r="P159" s="102">
        <f>N159-K159</f>
        <v>-115.08379888267757</v>
      </c>
      <c r="Q159" s="103">
        <f>N159/K159</f>
        <v>0.88491620111732239</v>
      </c>
      <c r="R159" s="273"/>
      <c r="S159" s="1">
        <v>0.75767361111111109</v>
      </c>
      <c r="T159" s="2">
        <v>0.76388888888888884</v>
      </c>
      <c r="U159" s="104">
        <v>14.049999999999958</v>
      </c>
      <c r="V159" s="105">
        <v>8.9499999999999602</v>
      </c>
      <c r="W159" s="106"/>
      <c r="X159" s="107"/>
      <c r="Y159" s="265"/>
      <c r="Z159" s="266"/>
      <c r="AA159" s="111">
        <f>M159-J159</f>
        <v>-345.25139664803282</v>
      </c>
      <c r="AB159" s="103">
        <f>M159/J159</f>
        <v>0.88491620111732239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6443</v>
      </c>
      <c r="G160" s="95">
        <f t="shared" si="68"/>
        <v>92006.04</v>
      </c>
      <c r="H160" s="96">
        <v>2</v>
      </c>
      <c r="I160" s="97">
        <v>3</v>
      </c>
      <c r="J160" s="98">
        <v>3600</v>
      </c>
      <c r="K160" s="99">
        <f t="shared" si="64"/>
        <v>1200</v>
      </c>
      <c r="L160" s="100">
        <v>3</v>
      </c>
      <c r="M160" s="98">
        <f>F160/V160*60</f>
        <v>3078.2747179827466</v>
      </c>
      <c r="N160" s="99">
        <f>M160/L160</f>
        <v>1026.0915726609155</v>
      </c>
      <c r="O160" s="101">
        <f>L160-I160</f>
        <v>0</v>
      </c>
      <c r="P160" s="102">
        <f>N160-K160</f>
        <v>-173.90842733908448</v>
      </c>
      <c r="Q160" s="103">
        <f>N160/K160</f>
        <v>0.85507631055076294</v>
      </c>
      <c r="R160" s="273"/>
      <c r="S160" s="1">
        <v>0.773900462962963</v>
      </c>
      <c r="T160" s="2">
        <v>0.86111111111111116</v>
      </c>
      <c r="U160" s="104">
        <v>14.416666666666789</v>
      </c>
      <c r="V160" s="105">
        <v>125.58333333333336</v>
      </c>
      <c r="W160" s="106">
        <v>0.86111111111111116</v>
      </c>
      <c r="X160" s="107">
        <v>0.91422453703703699</v>
      </c>
      <c r="Y160" s="265"/>
      <c r="Z160" s="266"/>
      <c r="AA160" s="111">
        <f>M160-J160</f>
        <v>-521.72528201725345</v>
      </c>
      <c r="AB160" s="103">
        <f>M160/J160</f>
        <v>0.85507631055076294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8959</v>
      </c>
      <c r="G161" s="95">
        <f t="shared" si="68"/>
        <v>125694.76999999999</v>
      </c>
      <c r="H161" s="96"/>
      <c r="I161" s="97">
        <v>3</v>
      </c>
      <c r="J161" s="98">
        <v>3000</v>
      </c>
      <c r="K161" s="99">
        <f t="shared" si="64"/>
        <v>1000</v>
      </c>
      <c r="L161" s="100">
        <v>3</v>
      </c>
      <c r="M161" s="98">
        <f>F161/V161*60</f>
        <v>2654.3000576084278</v>
      </c>
      <c r="N161" s="99">
        <f>M161/L161</f>
        <v>884.76668586947596</v>
      </c>
      <c r="O161" s="101">
        <f>L161-I161</f>
        <v>0</v>
      </c>
      <c r="P161" s="102">
        <f>N161-K161</f>
        <v>-115.23331413052404</v>
      </c>
      <c r="Q161" s="103">
        <f>N161/K161</f>
        <v>0.88476668586947593</v>
      </c>
      <c r="R161" s="273"/>
      <c r="S161" s="1">
        <v>0.91422453703703699</v>
      </c>
      <c r="T161" s="2">
        <v>1.054861111111111</v>
      </c>
      <c r="U161" s="104">
        <v>76.483333333333192</v>
      </c>
      <c r="V161" s="105">
        <v>202.51666666666662</v>
      </c>
      <c r="W161" s="106"/>
      <c r="X161" s="107"/>
      <c r="Y161" s="265"/>
      <c r="Z161" s="266"/>
      <c r="AA161" s="111">
        <f>M161-J161</f>
        <v>-345.69994239157222</v>
      </c>
      <c r="AB161" s="103">
        <f>M161/J161</f>
        <v>0.88476668586947593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9">AVERAGE(I158:I173)</f>
        <v>3.25</v>
      </c>
      <c r="J174" s="138">
        <f t="shared" si="69"/>
        <v>3150</v>
      </c>
      <c r="K174" s="139">
        <f t="shared" ref="K174" si="70">J174/I174</f>
        <v>969.23076923076928</v>
      </c>
      <c r="L174" s="137">
        <f t="shared" ref="L174:M174" si="71">AVERAGE(L158:L173)</f>
        <v>3.25</v>
      </c>
      <c r="M174" s="138">
        <f t="shared" si="71"/>
        <v>2761.2426094416678</v>
      </c>
      <c r="N174" s="139">
        <f t="shared" ref="N174:N181" si="72">M174/L174</f>
        <v>849.61311059743628</v>
      </c>
      <c r="O174" s="140">
        <f t="shared" ref="O174:O181" si="73">L174-I174</f>
        <v>0</v>
      </c>
      <c r="P174" s="141">
        <f t="shared" ref="P174:P181" si="74">N174-K174</f>
        <v>-119.61765863333301</v>
      </c>
      <c r="Q174" s="142">
        <f t="shared" ref="Q174:Q181" si="75">N174/K174</f>
        <v>0.87658495537830727</v>
      </c>
      <c r="R174" s="274"/>
      <c r="S174" s="143">
        <f>S158</f>
        <v>0.70856481481481481</v>
      </c>
      <c r="T174" s="144">
        <f>INDEX(T158:T173,COUNTA(T158:T173))</f>
        <v>1.054861111111111</v>
      </c>
      <c r="U174" s="145"/>
      <c r="V174" s="156"/>
      <c r="W174" s="89"/>
      <c r="X174" s="91"/>
      <c r="Y174" s="261"/>
      <c r="Z174" s="262"/>
      <c r="AA174" s="157">
        <f t="shared" ref="AA174:AA181" si="76">M174-J174</f>
        <v>-388.75739055833219</v>
      </c>
      <c r="AB174" s="142">
        <f t="shared" ref="AB174:AB181" si="77">M174/J174</f>
        <v>0.87658495537830727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2426</v>
      </c>
      <c r="G175" s="159">
        <f t="shared" ref="G175:G181" si="78">E175*F175</f>
        <v>44104.68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1" si="79">F175/V175*60</f>
        <v>3075.2112676056377</v>
      </c>
      <c r="N175" s="163">
        <f t="shared" si="72"/>
        <v>1025.0704225352126</v>
      </c>
      <c r="O175" s="165">
        <f t="shared" si="73"/>
        <v>0</v>
      </c>
      <c r="P175" s="166">
        <f t="shared" si="74"/>
        <v>-174.92957746478737</v>
      </c>
      <c r="Q175" s="152">
        <f t="shared" si="75"/>
        <v>0.85422535211267714</v>
      </c>
      <c r="R175" s="272">
        <f>Q191</f>
        <v>0.86166404408255126</v>
      </c>
      <c r="S175" s="167">
        <v>0.70833333333333337</v>
      </c>
      <c r="T175" s="168">
        <v>0.7412037037037037</v>
      </c>
      <c r="U175" s="169"/>
      <c r="V175" s="170">
        <v>47.333333333333272</v>
      </c>
      <c r="W175" s="168"/>
      <c r="X175" s="171"/>
      <c r="Y175" s="275"/>
      <c r="Z175" s="276"/>
      <c r="AA175" s="174">
        <f t="shared" si="76"/>
        <v>-524.78873239436234</v>
      </c>
      <c r="AB175" s="152">
        <f t="shared" si="77"/>
        <v>0.85422535211267714</v>
      </c>
      <c r="AC175" s="277">
        <f>AB191</f>
        <v>0.86166404408255126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2176</v>
      </c>
      <c r="G176" s="95">
        <f t="shared" si="78"/>
        <v>39559.68</v>
      </c>
      <c r="H176" s="96"/>
      <c r="I176" s="97">
        <v>3</v>
      </c>
      <c r="J176" s="98">
        <v>3600</v>
      </c>
      <c r="K176" s="99">
        <f t="shared" si="64"/>
        <v>1200</v>
      </c>
      <c r="L176" s="100">
        <v>3</v>
      </c>
      <c r="M176" s="98">
        <f t="shared" si="79"/>
        <v>3070.7957663661277</v>
      </c>
      <c r="N176" s="99">
        <f t="shared" si="72"/>
        <v>1023.5985887887092</v>
      </c>
      <c r="O176" s="101">
        <f t="shared" si="73"/>
        <v>0</v>
      </c>
      <c r="P176" s="102">
        <f t="shared" si="74"/>
        <v>-176.40141121129079</v>
      </c>
      <c r="Q176" s="103">
        <f t="shared" si="75"/>
        <v>0.85299882399059102</v>
      </c>
      <c r="R176" s="273"/>
      <c r="S176" s="1">
        <v>0.75241898148148145</v>
      </c>
      <c r="T176" s="2">
        <v>0.78194444444444444</v>
      </c>
      <c r="U176" s="104">
        <v>16.149999999999967</v>
      </c>
      <c r="V176" s="105">
        <v>42.516666666666708</v>
      </c>
      <c r="W176" s="106"/>
      <c r="X176" s="113"/>
      <c r="Y176" s="265"/>
      <c r="Z176" s="266"/>
      <c r="AA176" s="175">
        <f t="shared" si="76"/>
        <v>-529.20423363387226</v>
      </c>
      <c r="AB176" s="103">
        <f t="shared" si="77"/>
        <v>0.85299882399059102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955</v>
      </c>
      <c r="G177" s="95">
        <f t="shared" si="78"/>
        <v>23703.1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 t="shared" si="79"/>
        <v>2872.180451127831</v>
      </c>
      <c r="N177" s="99">
        <f t="shared" si="72"/>
        <v>718.04511278195776</v>
      </c>
      <c r="O177" s="101">
        <f t="shared" si="73"/>
        <v>0</v>
      </c>
      <c r="P177" s="102">
        <f t="shared" si="74"/>
        <v>-106.95488721804224</v>
      </c>
      <c r="Q177" s="103">
        <f t="shared" si="75"/>
        <v>0.87035771246297911</v>
      </c>
      <c r="R177" s="273"/>
      <c r="S177" s="1">
        <v>0.7923958333333333</v>
      </c>
      <c r="T177" s="2">
        <v>0.80624999999999991</v>
      </c>
      <c r="U177" s="104">
        <v>15.049999999999955</v>
      </c>
      <c r="V177" s="105">
        <v>19.949999999999921</v>
      </c>
      <c r="W177" s="106"/>
      <c r="X177" s="113"/>
      <c r="Y177" s="265"/>
      <c r="Z177" s="266"/>
      <c r="AA177" s="175">
        <f t="shared" si="76"/>
        <v>-427.81954887216898</v>
      </c>
      <c r="AB177" s="103">
        <f t="shared" si="77"/>
        <v>0.87035771246297911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2741</v>
      </c>
      <c r="G178" s="95">
        <f t="shared" si="78"/>
        <v>68607.23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 t="shared" si="79"/>
        <v>2894.5731886183698</v>
      </c>
      <c r="N178" s="99">
        <f t="shared" si="72"/>
        <v>723.64329715459246</v>
      </c>
      <c r="O178" s="101">
        <f t="shared" si="73"/>
        <v>0</v>
      </c>
      <c r="P178" s="102">
        <f t="shared" si="74"/>
        <v>-101.35670284540754</v>
      </c>
      <c r="Q178" s="103">
        <f t="shared" si="75"/>
        <v>0.87714339049041512</v>
      </c>
      <c r="R178" s="273"/>
      <c r="S178" s="1">
        <v>0.81679398148148152</v>
      </c>
      <c r="T178" s="2">
        <v>0.85624999999999996</v>
      </c>
      <c r="U178" s="104">
        <v>15.183333333333522</v>
      </c>
      <c r="V178" s="105">
        <v>56.816666666666542</v>
      </c>
      <c r="W178" s="106">
        <v>0.85624999999999996</v>
      </c>
      <c r="X178" s="107">
        <v>0.91202546296296294</v>
      </c>
      <c r="Y178" s="265"/>
      <c r="Z178" s="266"/>
      <c r="AA178" s="175">
        <f t="shared" si="76"/>
        <v>-405.42681138163016</v>
      </c>
      <c r="AB178" s="103">
        <f t="shared" si="77"/>
        <v>0.87714339049041512</v>
      </c>
      <c r="AC178" s="278"/>
    </row>
    <row r="179" spans="1:29" ht="15.75" customHeight="1">
      <c r="A179" s="282"/>
      <c r="B179" s="92" t="s">
        <v>111</v>
      </c>
      <c r="C179" s="263" t="s">
        <v>135</v>
      </c>
      <c r="D179" s="264"/>
      <c r="E179" s="93">
        <v>24.82</v>
      </c>
      <c r="F179" s="94">
        <v>2235</v>
      </c>
      <c r="G179" s="95">
        <f t="shared" si="78"/>
        <v>55472.7</v>
      </c>
      <c r="H179" s="113"/>
      <c r="I179" s="97">
        <v>4</v>
      </c>
      <c r="J179" s="98">
        <v>3300</v>
      </c>
      <c r="K179" s="99">
        <f t="shared" si="64"/>
        <v>825</v>
      </c>
      <c r="L179" s="114">
        <v>4</v>
      </c>
      <c r="M179" s="98">
        <f t="shared" si="79"/>
        <v>2872.5455194573365</v>
      </c>
      <c r="N179" s="99">
        <f t="shared" si="72"/>
        <v>718.13637986433412</v>
      </c>
      <c r="O179" s="101">
        <f t="shared" si="73"/>
        <v>0</v>
      </c>
      <c r="P179" s="102">
        <f t="shared" si="74"/>
        <v>-106.86362013566588</v>
      </c>
      <c r="Q179" s="103">
        <f t="shared" si="75"/>
        <v>0.87046833922949585</v>
      </c>
      <c r="R179" s="273"/>
      <c r="S179" s="1">
        <v>0.91202546296296294</v>
      </c>
      <c r="T179" s="2">
        <v>0.94444444444444442</v>
      </c>
      <c r="U179" s="104">
        <v>80.316666666666691</v>
      </c>
      <c r="V179" s="105">
        <v>46.68333333333333</v>
      </c>
      <c r="W179" s="106"/>
      <c r="X179" s="107"/>
      <c r="Y179" s="265"/>
      <c r="Z179" s="266"/>
      <c r="AA179" s="175">
        <f t="shared" si="76"/>
        <v>-427.45448054266353</v>
      </c>
      <c r="AB179" s="103">
        <f t="shared" si="77"/>
        <v>0.87046833922949585</v>
      </c>
      <c r="AC179" s="278"/>
    </row>
    <row r="180" spans="1:29" ht="15.75" customHeight="1">
      <c r="A180" s="282"/>
      <c r="B180" s="92" t="s">
        <v>111</v>
      </c>
      <c r="C180" s="263" t="s">
        <v>138</v>
      </c>
      <c r="D180" s="264"/>
      <c r="E180" s="93">
        <v>18.18</v>
      </c>
      <c r="F180" s="94">
        <v>1713</v>
      </c>
      <c r="G180" s="115">
        <f t="shared" si="78"/>
        <v>31142.34</v>
      </c>
      <c r="H180" s="116"/>
      <c r="I180" s="97">
        <v>3</v>
      </c>
      <c r="J180" s="98">
        <v>3600</v>
      </c>
      <c r="K180" s="99">
        <f t="shared" si="64"/>
        <v>1200</v>
      </c>
      <c r="L180" s="100">
        <v>3</v>
      </c>
      <c r="M180" s="98">
        <f t="shared" si="79"/>
        <v>3075.7107231919854</v>
      </c>
      <c r="N180" s="99">
        <f t="shared" si="72"/>
        <v>1025.2369077306619</v>
      </c>
      <c r="O180" s="101">
        <f t="shared" si="73"/>
        <v>0</v>
      </c>
      <c r="P180" s="102">
        <f t="shared" si="74"/>
        <v>-174.76309226933813</v>
      </c>
      <c r="Q180" s="103">
        <f t="shared" si="75"/>
        <v>0.85436408977555156</v>
      </c>
      <c r="R180" s="273"/>
      <c r="S180" s="1">
        <v>0.95694444444444415</v>
      </c>
      <c r="T180" s="2">
        <v>0.98015046296296293</v>
      </c>
      <c r="U180" s="104">
        <v>17.999999999999616</v>
      </c>
      <c r="V180" s="105">
        <v>33.416666666667041</v>
      </c>
      <c r="W180" s="106"/>
      <c r="X180" s="4"/>
      <c r="Y180" s="265"/>
      <c r="Z180" s="266"/>
      <c r="AA180" s="175">
        <f t="shared" si="76"/>
        <v>-524.28927680801462</v>
      </c>
      <c r="AB180" s="103">
        <f t="shared" si="77"/>
        <v>0.85436408977555145</v>
      </c>
      <c r="AC180" s="278"/>
    </row>
    <row r="181" spans="1:29" ht="15.75" customHeight="1">
      <c r="A181" s="282"/>
      <c r="B181" s="92" t="s">
        <v>111</v>
      </c>
      <c r="C181" s="263" t="s">
        <v>136</v>
      </c>
      <c r="D181" s="264"/>
      <c r="E181" s="93">
        <v>14.28</v>
      </c>
      <c r="F181" s="94">
        <v>4717</v>
      </c>
      <c r="G181" s="115">
        <f t="shared" si="78"/>
        <v>67358.759999999995</v>
      </c>
      <c r="H181" s="119"/>
      <c r="I181" s="97">
        <v>3</v>
      </c>
      <c r="J181" s="98">
        <v>3600</v>
      </c>
      <c r="K181" s="99">
        <f t="shared" si="64"/>
        <v>1200</v>
      </c>
      <c r="L181" s="114">
        <v>3</v>
      </c>
      <c r="M181" s="98">
        <f t="shared" si="79"/>
        <v>3077.4193548387066</v>
      </c>
      <c r="N181" s="99">
        <f t="shared" si="72"/>
        <v>1025.8064516129023</v>
      </c>
      <c r="O181" s="120">
        <f t="shared" si="73"/>
        <v>0</v>
      </c>
      <c r="P181" s="121">
        <f t="shared" si="74"/>
        <v>-174.19354838709774</v>
      </c>
      <c r="Q181" s="122">
        <f t="shared" si="75"/>
        <v>0.8548387096774186</v>
      </c>
      <c r="R181" s="273"/>
      <c r="S181" s="1">
        <v>0.99168981481481477</v>
      </c>
      <c r="T181" s="2">
        <v>1.0555555555555556</v>
      </c>
      <c r="U181" s="104">
        <v>16.616666666666653</v>
      </c>
      <c r="V181" s="105">
        <v>91.966666666666754</v>
      </c>
      <c r="W181" s="106"/>
      <c r="X181" s="107"/>
      <c r="Y181" s="265"/>
      <c r="Z181" s="266"/>
      <c r="AA181" s="175">
        <f t="shared" si="76"/>
        <v>-522.58064516129343</v>
      </c>
      <c r="AB181" s="103">
        <f t="shared" si="77"/>
        <v>0.85483870967741848</v>
      </c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80">AVERAGE(I175:I190)</f>
        <v>3.4285714285714284</v>
      </c>
      <c r="J191" s="138">
        <f t="shared" si="80"/>
        <v>3471.4285714285716</v>
      </c>
      <c r="K191" s="139">
        <f t="shared" ref="K191" si="81">J191/I191</f>
        <v>1012.5000000000001</v>
      </c>
      <c r="L191" s="137">
        <f t="shared" ref="L191:M191" si="82">AVERAGE(L175:L190)</f>
        <v>3.4285714285714284</v>
      </c>
      <c r="M191" s="138">
        <f t="shared" si="82"/>
        <v>2991.2051816008566</v>
      </c>
      <c r="N191" s="139">
        <f>M191/L191</f>
        <v>872.43484463358323</v>
      </c>
      <c r="O191" s="140">
        <f>L191-I191</f>
        <v>0</v>
      </c>
      <c r="P191" s="141">
        <f>N191-K191</f>
        <v>-140.06515536641689</v>
      </c>
      <c r="Q191" s="142">
        <f>N191/K191</f>
        <v>0.86166404408255126</v>
      </c>
      <c r="R191" s="274"/>
      <c r="S191" s="143">
        <f>S175</f>
        <v>0.70833333333333337</v>
      </c>
      <c r="T191" s="144">
        <f>INDEX(T175:T190,COUNTA(T175:T190))</f>
        <v>1.0555555555555556</v>
      </c>
      <c r="U191" s="145"/>
      <c r="V191" s="156"/>
      <c r="W191" s="135"/>
      <c r="X191" s="139"/>
      <c r="Y191" s="261"/>
      <c r="Z191" s="262"/>
      <c r="AA191" s="177">
        <f>M191-J191</f>
        <v>-480.22338982771498</v>
      </c>
      <c r="AB191" s="142">
        <f>M191/J191</f>
        <v>0.86166404408255126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176" priority="1" operator="greaterThan">
      <formula>0</formula>
    </cfRule>
  </conditionalFormatting>
  <conditionalFormatting sqref="P5:P191 AA5:AA191">
    <cfRule type="cellIs" dxfId="175" priority="4" operator="lessThan">
      <formula>0</formula>
    </cfRule>
  </conditionalFormatting>
  <conditionalFormatting sqref="Q5:Q191 AB5:AB191">
    <cfRule type="cellIs" dxfId="174" priority="2" operator="greaterThan">
      <formula>1</formula>
    </cfRule>
    <cfRule type="cellIs" dxfId="173" priority="3" operator="lessThan">
      <formula>0.8</formula>
    </cfRule>
  </conditionalFormatting>
  <conditionalFormatting sqref="AC5:AC23 R5:R191 AC107:AC112">
    <cfRule type="cellIs" dxfId="172" priority="5" operator="lessThan">
      <formula>0.8</formula>
    </cfRule>
  </conditionalFormatting>
  <conditionalFormatting sqref="AC29:AC37">
    <cfRule type="cellIs" dxfId="171" priority="14" operator="lessThan">
      <formula>0.8</formula>
    </cfRule>
  </conditionalFormatting>
  <conditionalFormatting sqref="AC39:AC44">
    <cfRule type="cellIs" dxfId="170" priority="13" operator="lessThan">
      <formula>0.8</formula>
    </cfRule>
  </conditionalFormatting>
  <conditionalFormatting sqref="AC56">
    <cfRule type="cellIs" dxfId="169" priority="12" operator="lessThan">
      <formula>0.8</formula>
    </cfRule>
  </conditionalFormatting>
  <conditionalFormatting sqref="AC73">
    <cfRule type="cellIs" dxfId="168" priority="7" operator="lessThan">
      <formula>0.8</formula>
    </cfRule>
  </conditionalFormatting>
  <conditionalFormatting sqref="AC90:AC95">
    <cfRule type="cellIs" dxfId="167" priority="6" operator="lessThan">
      <formula>0.8</formula>
    </cfRule>
  </conditionalFormatting>
  <conditionalFormatting sqref="AC124">
    <cfRule type="cellIs" dxfId="166" priority="11" operator="lessThan">
      <formula>0.8</formula>
    </cfRule>
  </conditionalFormatting>
  <conditionalFormatting sqref="AC141">
    <cfRule type="cellIs" dxfId="165" priority="10" operator="lessThan">
      <formula>0.8</formula>
    </cfRule>
  </conditionalFormatting>
  <conditionalFormatting sqref="AC158">
    <cfRule type="cellIs" dxfId="164" priority="9" operator="lessThan">
      <formula>0.8</formula>
    </cfRule>
  </conditionalFormatting>
  <conditionalFormatting sqref="AC175:AC180">
    <cfRule type="cellIs" dxfId="163" priority="8" operator="lessThan">
      <formula>0.8</formula>
    </cfRule>
  </conditionalFormatting>
  <dataValidations count="1">
    <dataValidation type="list" allowBlank="1" showInputMessage="1" showErrorMessage="1" sqref="Y5:Z191" xr:uid="{F159EE4D-D5DC-4841-A193-EF7B8C5F57FD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E43B-41D3-4FD5-A627-98346053F106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108547</v>
      </c>
      <c r="E1" s="77" t="s">
        <v>3</v>
      </c>
      <c r="F1" s="78">
        <f>SUM(G5:G174)</f>
        <v>5090336.43</v>
      </c>
      <c r="G1" s="79" t="s">
        <v>73</v>
      </c>
      <c r="H1" s="80">
        <f>L21+L38+L55+L72+L89+L106+L123+L140+L157+L174</f>
        <v>191.28333333333333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45937</v>
      </c>
      <c r="B2" s="326"/>
      <c r="C2" s="82" t="s">
        <v>34</v>
      </c>
      <c r="D2" s="83">
        <f>AVERAGE(N21,N38,N55,N72,N89,N106,N123,N140,N157,N174)</f>
        <v>144.335383814458</v>
      </c>
      <c r="E2" s="83" t="s">
        <v>80</v>
      </c>
      <c r="F2" s="84">
        <f>F1/D1</f>
        <v>46.895229071277875</v>
      </c>
      <c r="G2" s="85" t="s">
        <v>81</v>
      </c>
      <c r="H2" s="86">
        <f>COUNT(H5:H174)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353" t="s">
        <v>156</v>
      </c>
      <c r="D5" s="354"/>
      <c r="E5" s="158">
        <v>19.7</v>
      </c>
      <c r="F5" s="87">
        <v>3225</v>
      </c>
      <c r="G5" s="159">
        <f t="shared" ref="G5:G6" si="0">E5*F5</f>
        <v>63532.5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1073.3105297217342</v>
      </c>
      <c r="N5" s="163">
        <f>M5/L5</f>
        <v>82.562348440133391</v>
      </c>
      <c r="O5" s="179">
        <f>L5-I5</f>
        <v>0</v>
      </c>
      <c r="P5" s="180">
        <f>N5-K5</f>
        <v>-9.7453438675589155</v>
      </c>
      <c r="Q5" s="132">
        <f>N5/K5</f>
        <v>0.89442544143477842</v>
      </c>
      <c r="R5" s="273">
        <f>Q21</f>
        <v>0.88824534280554623</v>
      </c>
      <c r="S5" s="167">
        <v>0.25</v>
      </c>
      <c r="T5" s="168">
        <v>0.37519675925925927</v>
      </c>
      <c r="U5" s="169"/>
      <c r="V5" s="170">
        <v>180.28333333333336</v>
      </c>
      <c r="W5" s="87"/>
      <c r="X5" s="88"/>
      <c r="Y5" s="275"/>
      <c r="Z5" s="276"/>
      <c r="AA5" s="109">
        <f>M5-J5</f>
        <v>-126.68947027826584</v>
      </c>
      <c r="AB5" s="110">
        <f>M5/J5</f>
        <v>0.89442544143477842</v>
      </c>
      <c r="AC5" s="292">
        <f>AB21</f>
        <v>0.88824534280554635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2467</v>
      </c>
      <c r="G6" s="95">
        <f t="shared" si="0"/>
        <v>73935.989999999991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2302.0217729393416</v>
      </c>
      <c r="N6" s="99">
        <f>M6/L6</f>
        <v>115.10108864696709</v>
      </c>
      <c r="O6" s="101">
        <f>L6-I6</f>
        <v>0</v>
      </c>
      <c r="P6" s="102">
        <f>N6-K6</f>
        <v>-14.898911353032915</v>
      </c>
      <c r="Q6" s="103">
        <f>N6/K6</f>
        <v>0.88539298959205448</v>
      </c>
      <c r="R6" s="273"/>
      <c r="S6" s="1">
        <v>0.48888888888888882</v>
      </c>
      <c r="T6" s="2">
        <v>0.53354166666666669</v>
      </c>
      <c r="U6" s="104">
        <v>58.899999999999935</v>
      </c>
      <c r="V6" s="105">
        <v>64.300000000000139</v>
      </c>
      <c r="W6" s="2"/>
      <c r="X6" s="107"/>
      <c r="Y6" s="265"/>
      <c r="Z6" s="266"/>
      <c r="AA6" s="111">
        <f>M6-J6</f>
        <v>-297.97822706065836</v>
      </c>
      <c r="AB6" s="112">
        <f>M6/J6</f>
        <v>0.88539298959205448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1687.666151330538</v>
      </c>
      <c r="N21" s="139">
        <f t="shared" ref="N21:N27" si="5">M21/L21</f>
        <v>102.28279705033563</v>
      </c>
      <c r="O21" s="140">
        <f t="shared" ref="O21:O27" si="6">L21-I21</f>
        <v>0</v>
      </c>
      <c r="P21" s="141">
        <f t="shared" ref="P21:P27" si="7">N21-K21</f>
        <v>-12.868718101179525</v>
      </c>
      <c r="Q21" s="142">
        <f t="shared" ref="Q21:Q27" si="8">N21/K21</f>
        <v>0.88824534280554623</v>
      </c>
      <c r="R21" s="274"/>
      <c r="S21" s="143">
        <f>S5</f>
        <v>0.25</v>
      </c>
      <c r="T21" s="144">
        <f>INDEX(T5:T20,COUNTA(T5:T20))</f>
        <v>0.53354166666666669</v>
      </c>
      <c r="U21" s="145"/>
      <c r="V21" s="145"/>
      <c r="W21" s="146"/>
      <c r="X21" s="147"/>
      <c r="Y21" s="261"/>
      <c r="Z21" s="262"/>
      <c r="AA21" s="148">
        <f t="shared" ref="AA21:AA27" si="9">M21-J21</f>
        <v>-212.33384866946199</v>
      </c>
      <c r="AB21" s="149">
        <f t="shared" ref="AB21:AB27" si="10">M21/J21</f>
        <v>0.88824534280554635</v>
      </c>
      <c r="AC21" s="295"/>
    </row>
    <row r="22" spans="1:29" ht="15.75" customHeight="1">
      <c r="A22" s="267" t="s">
        <v>160</v>
      </c>
      <c r="B22" s="108" t="s">
        <v>161</v>
      </c>
      <c r="C22" s="291" t="s">
        <v>163</v>
      </c>
      <c r="D22" s="291"/>
      <c r="E22" s="158">
        <v>56.77</v>
      </c>
      <c r="F22" s="162">
        <v>4381</v>
      </c>
      <c r="G22" s="159">
        <f t="shared" ref="G22:G27" si="11">E22*F22</f>
        <v>248709.37000000002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1770.2996969356827</v>
      </c>
      <c r="N22" s="163">
        <f t="shared" si="5"/>
        <v>68.088449882141646</v>
      </c>
      <c r="O22" s="165">
        <f t="shared" si="6"/>
        <v>0</v>
      </c>
      <c r="P22" s="166">
        <f t="shared" si="7"/>
        <v>-8.8346270409352741</v>
      </c>
      <c r="Q22" s="152">
        <f t="shared" si="8"/>
        <v>0.88514984846784139</v>
      </c>
      <c r="R22" s="272">
        <f>Q38</f>
        <v>0.87989475860867927</v>
      </c>
      <c r="S22" s="167">
        <v>0.16666666666666666</v>
      </c>
      <c r="T22" s="168">
        <v>0.26978009259259261</v>
      </c>
      <c r="U22" s="169"/>
      <c r="V22" s="170">
        <v>148.48333333333335</v>
      </c>
      <c r="W22" s="181"/>
      <c r="X22" s="163"/>
      <c r="Y22" s="275"/>
      <c r="Z22" s="276"/>
      <c r="AA22" s="109">
        <f t="shared" si="9"/>
        <v>-229.70030306431727</v>
      </c>
      <c r="AB22" s="152">
        <f t="shared" si="10"/>
        <v>0.88514984846784139</v>
      </c>
      <c r="AC22" s="352">
        <f>AB38</f>
        <v>0.87989475860867927</v>
      </c>
    </row>
    <row r="23" spans="1:29" ht="15.75" customHeight="1">
      <c r="A23" s="268"/>
      <c r="B23" s="92" t="s">
        <v>161</v>
      </c>
      <c r="C23" s="286" t="s">
        <v>198</v>
      </c>
      <c r="D23" s="286"/>
      <c r="E23" s="93">
        <v>57.3</v>
      </c>
      <c r="F23" s="94">
        <v>883</v>
      </c>
      <c r="G23" s="95">
        <f t="shared" si="11"/>
        <v>50595.899999999994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1748.5148514851476</v>
      </c>
      <c r="N23" s="99">
        <f t="shared" si="5"/>
        <v>67.250571210967209</v>
      </c>
      <c r="O23" s="101">
        <f t="shared" si="6"/>
        <v>0</v>
      </c>
      <c r="P23" s="102">
        <f t="shared" si="7"/>
        <v>-9.6725057121097109</v>
      </c>
      <c r="Q23" s="103">
        <f t="shared" si="8"/>
        <v>0.8742574257425737</v>
      </c>
      <c r="R23" s="273"/>
      <c r="S23" s="1">
        <v>0.27361111111111108</v>
      </c>
      <c r="T23" s="2">
        <v>0.29465277777777776</v>
      </c>
      <c r="U23" s="104">
        <v>5.5166666666665964</v>
      </c>
      <c r="V23" s="105">
        <v>30.300000000000018</v>
      </c>
      <c r="W23" s="106"/>
      <c r="X23" s="107"/>
      <c r="Y23" s="265"/>
      <c r="Z23" s="266"/>
      <c r="AA23" s="111">
        <f t="shared" si="9"/>
        <v>-251.48514851485243</v>
      </c>
      <c r="AB23" s="103">
        <f t="shared" si="10"/>
        <v>0.87425742574257381</v>
      </c>
      <c r="AC23" s="294"/>
    </row>
    <row r="24" spans="1:29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1431</v>
      </c>
      <c r="G24" s="95">
        <f t="shared" si="11"/>
        <v>74211.66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1746.3050847457584</v>
      </c>
      <c r="N24" s="99">
        <f t="shared" si="5"/>
        <v>67.165580182529169</v>
      </c>
      <c r="O24" s="101">
        <f t="shared" si="6"/>
        <v>0</v>
      </c>
      <c r="P24" s="102">
        <f t="shared" si="7"/>
        <v>-9.7574967405477508</v>
      </c>
      <c r="Q24" s="103">
        <f t="shared" si="8"/>
        <v>0.8731525423728792</v>
      </c>
      <c r="R24" s="273"/>
      <c r="S24" s="1">
        <v>0.29930555555555549</v>
      </c>
      <c r="T24" s="2">
        <v>0.33344907407407409</v>
      </c>
      <c r="U24" s="104">
        <v>6.6999999999999282</v>
      </c>
      <c r="V24" s="105">
        <v>49.166666666666785</v>
      </c>
      <c r="W24" s="106"/>
      <c r="X24" s="107"/>
      <c r="Y24" s="265"/>
      <c r="Z24" s="266"/>
      <c r="AA24" s="111">
        <f t="shared" si="9"/>
        <v>-253.69491525424155</v>
      </c>
      <c r="AB24" s="103">
        <f t="shared" si="10"/>
        <v>0.8731525423728792</v>
      </c>
      <c r="AC24" s="294"/>
    </row>
    <row r="25" spans="1:29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3339</v>
      </c>
      <c r="G25" s="95">
        <f t="shared" si="11"/>
        <v>258238.26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1765.369364076955</v>
      </c>
      <c r="N25" s="99">
        <f t="shared" si="5"/>
        <v>70.6147745630782</v>
      </c>
      <c r="O25" s="101">
        <f t="shared" si="6"/>
        <v>0</v>
      </c>
      <c r="P25" s="102">
        <f t="shared" si="7"/>
        <v>-9.3852254369218002</v>
      </c>
      <c r="Q25" s="103">
        <f t="shared" si="8"/>
        <v>0.8826846820384775</v>
      </c>
      <c r="R25" s="273"/>
      <c r="S25" s="1">
        <v>0.33680555555555547</v>
      </c>
      <c r="T25" s="2">
        <v>0.41561342592592593</v>
      </c>
      <c r="U25" s="104">
        <v>4.8333333333331829</v>
      </c>
      <c r="V25" s="105">
        <v>113.48333333333346</v>
      </c>
      <c r="W25" s="106"/>
      <c r="X25" s="107"/>
      <c r="Y25" s="265"/>
      <c r="Z25" s="266"/>
      <c r="AA25" s="111">
        <f t="shared" si="9"/>
        <v>-234.63063592304502</v>
      </c>
      <c r="AB25" s="103">
        <f t="shared" si="10"/>
        <v>0.8826846820384775</v>
      </c>
      <c r="AC25" s="294"/>
    </row>
    <row r="26" spans="1:29" ht="15.75" customHeight="1">
      <c r="A26" s="268"/>
      <c r="B26" s="92" t="s">
        <v>161</v>
      </c>
      <c r="C26" s="286" t="s">
        <v>199</v>
      </c>
      <c r="D26" s="286"/>
      <c r="E26" s="93">
        <v>57.3</v>
      </c>
      <c r="F26" s="94">
        <v>1246</v>
      </c>
      <c r="G26" s="95">
        <f t="shared" si="11"/>
        <v>71395.8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1752.1875000000007</v>
      </c>
      <c r="N26" s="99">
        <f t="shared" si="5"/>
        <v>70.087500000000034</v>
      </c>
      <c r="O26" s="101">
        <f t="shared" si="6"/>
        <v>0</v>
      </c>
      <c r="P26" s="102">
        <f t="shared" si="7"/>
        <v>-9.9124999999999659</v>
      </c>
      <c r="Q26" s="103">
        <f t="shared" si="8"/>
        <v>0.87609375000000045</v>
      </c>
      <c r="R26" s="273"/>
      <c r="S26" s="1">
        <v>0.42037037037037039</v>
      </c>
      <c r="T26" s="2">
        <v>0.45</v>
      </c>
      <c r="U26" s="104">
        <v>6.8500000000000316</v>
      </c>
      <c r="V26" s="105">
        <v>42.66666666666665</v>
      </c>
      <c r="W26" s="106">
        <v>0.45</v>
      </c>
      <c r="X26" s="107">
        <v>0.4895833333333332</v>
      </c>
      <c r="Y26" s="265"/>
      <c r="Z26" s="266"/>
      <c r="AA26" s="111">
        <f t="shared" si="9"/>
        <v>-247.81249999999932</v>
      </c>
      <c r="AB26" s="103">
        <f t="shared" si="10"/>
        <v>0.87609375000000034</v>
      </c>
      <c r="AC26" s="294"/>
    </row>
    <row r="27" spans="1:29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5861</v>
      </c>
      <c r="G27" s="115">
        <f t="shared" si="11"/>
        <v>348846.72000000003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1776.0606060606058</v>
      </c>
      <c r="N27" s="99">
        <f t="shared" si="5"/>
        <v>71.042424242424232</v>
      </c>
      <c r="O27" s="101">
        <f t="shared" si="6"/>
        <v>0</v>
      </c>
      <c r="P27" s="102">
        <f t="shared" si="7"/>
        <v>-8.9575757575757677</v>
      </c>
      <c r="Q27" s="103">
        <f t="shared" si="8"/>
        <v>0.88803030303030295</v>
      </c>
      <c r="R27" s="273"/>
      <c r="S27" s="1">
        <v>0.4895833333333332</v>
      </c>
      <c r="T27" s="2">
        <v>0.62708333333333321</v>
      </c>
      <c r="U27" s="104">
        <v>56.999999999999801</v>
      </c>
      <c r="V27" s="105">
        <v>198.00000000000003</v>
      </c>
      <c r="W27" s="106"/>
      <c r="X27" s="107"/>
      <c r="Y27" s="265"/>
      <c r="Z27" s="266"/>
      <c r="AA27" s="111">
        <f t="shared" si="9"/>
        <v>-223.93939393939422</v>
      </c>
      <c r="AB27" s="103">
        <f t="shared" si="10"/>
        <v>0.88803030303030284</v>
      </c>
      <c r="AC27" s="294"/>
    </row>
    <row r="28" spans="1:29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29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</row>
    <row r="30" spans="1:29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29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29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1759.7895172173585</v>
      </c>
      <c r="N38" s="139">
        <f t="shared" ref="N38:N44" si="17">M38/L38</f>
        <v>69.011353616367003</v>
      </c>
      <c r="O38" s="140">
        <f t="shared" ref="O38:O44" si="18">L38-I38</f>
        <v>0</v>
      </c>
      <c r="P38" s="141">
        <f t="shared" ref="P38:P44" si="19">N38-K38</f>
        <v>-9.42001893265261</v>
      </c>
      <c r="Q38" s="142">
        <f t="shared" ref="Q38:Q44" si="20">N38/K38</f>
        <v>0.87989475860867927</v>
      </c>
      <c r="R38" s="274"/>
      <c r="S38" s="143">
        <f>S22</f>
        <v>0.16666666666666666</v>
      </c>
      <c r="T38" s="144">
        <f>INDEX(T22:T37,COUNTA(T22:T37))</f>
        <v>0.62708333333333321</v>
      </c>
      <c r="U38" s="145"/>
      <c r="V38" s="156"/>
      <c r="W38" s="135"/>
      <c r="X38" s="139"/>
      <c r="Y38" s="261"/>
      <c r="Z38" s="262"/>
      <c r="AA38" s="157">
        <f t="shared" ref="AA38:AA44" si="21">M38-J38</f>
        <v>-240.21048278264152</v>
      </c>
      <c r="AB38" s="142">
        <f t="shared" ref="AB38:AB44" si="22">M38/J38</f>
        <v>0.87989475860867927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1657</v>
      </c>
      <c r="G39" s="159">
        <f t="shared" ref="G39:G44" si="23">E39*F39</f>
        <v>82054.64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1751.8942731277532</v>
      </c>
      <c r="N39" s="163">
        <f t="shared" si="17"/>
        <v>72.995594713656388</v>
      </c>
      <c r="O39" s="165">
        <f t="shared" si="18"/>
        <v>0</v>
      </c>
      <c r="P39" s="166">
        <f t="shared" si="19"/>
        <v>-10.337738619676941</v>
      </c>
      <c r="Q39" s="152">
        <f t="shared" si="20"/>
        <v>0.87594713656387668</v>
      </c>
      <c r="R39" s="272">
        <f>Q55</f>
        <v>0.86869201488114833</v>
      </c>
      <c r="S39" s="167">
        <v>0.25017361111111114</v>
      </c>
      <c r="T39" s="168">
        <v>0.28958333333333336</v>
      </c>
      <c r="U39" s="169"/>
      <c r="V39" s="170">
        <v>56.75</v>
      </c>
      <c r="W39" s="87"/>
      <c r="X39" s="88"/>
      <c r="Y39" s="275"/>
      <c r="Z39" s="276"/>
      <c r="AA39" s="109">
        <f t="shared" si="21"/>
        <v>-248.10572687224681</v>
      </c>
      <c r="AB39" s="152">
        <f t="shared" si="22"/>
        <v>0.87594713656387657</v>
      </c>
      <c r="AC39" s="352">
        <f>AB55</f>
        <v>0.86869201488114833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740</v>
      </c>
      <c r="G40" s="95">
        <f t="shared" si="23"/>
        <v>48721.600000000006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1758.4158415841564</v>
      </c>
      <c r="N40" s="99">
        <f t="shared" si="17"/>
        <v>83.734087694483634</v>
      </c>
      <c r="O40" s="101">
        <f t="shared" si="18"/>
        <v>0</v>
      </c>
      <c r="P40" s="102">
        <f t="shared" si="19"/>
        <v>-11.504007543611607</v>
      </c>
      <c r="Q40" s="103">
        <f t="shared" si="20"/>
        <v>0.8792079207920781</v>
      </c>
      <c r="R40" s="273"/>
      <c r="S40" s="1">
        <v>0.29374999999999996</v>
      </c>
      <c r="T40" s="2">
        <v>0.3112847222222222</v>
      </c>
      <c r="U40" s="104">
        <v>5.9999999999998987</v>
      </c>
      <c r="V40" s="105">
        <v>25.250000000000028</v>
      </c>
      <c r="W40" s="106"/>
      <c r="X40" s="107"/>
      <c r="Y40" s="265"/>
      <c r="Z40" s="266"/>
      <c r="AA40" s="111">
        <f t="shared" si="21"/>
        <v>-241.5841584158436</v>
      </c>
      <c r="AB40" s="103">
        <f t="shared" si="22"/>
        <v>0.87920792079207821</v>
      </c>
      <c r="AC40" s="294"/>
    </row>
    <row r="41" spans="1:29" ht="15.75" customHeight="1">
      <c r="A41" s="281"/>
      <c r="B41" s="153" t="s">
        <v>161</v>
      </c>
      <c r="C41" s="263" t="s">
        <v>214</v>
      </c>
      <c r="D41" s="264"/>
      <c r="E41" s="93">
        <v>57.3</v>
      </c>
      <c r="F41" s="104">
        <v>1426</v>
      </c>
      <c r="G41" s="95">
        <f t="shared" si="23"/>
        <v>81709.8</v>
      </c>
      <c r="H41" s="96"/>
      <c r="I41" s="100">
        <v>20</v>
      </c>
      <c r="J41" s="98">
        <v>2000</v>
      </c>
      <c r="K41" s="99">
        <f t="shared" si="13"/>
        <v>100</v>
      </c>
      <c r="L41" s="100">
        <v>20</v>
      </c>
      <c r="M41" s="98">
        <f t="shared" si="24"/>
        <v>1752.0819112627983</v>
      </c>
      <c r="N41" s="99">
        <f t="shared" si="17"/>
        <v>87.604095563139907</v>
      </c>
      <c r="O41" s="101">
        <f t="shared" si="18"/>
        <v>0</v>
      </c>
      <c r="P41" s="102">
        <f t="shared" si="19"/>
        <v>-12.395904436860093</v>
      </c>
      <c r="Q41" s="103">
        <f t="shared" si="20"/>
        <v>0.87604095563139905</v>
      </c>
      <c r="R41" s="273"/>
      <c r="S41" s="1">
        <v>0.31469907407407405</v>
      </c>
      <c r="T41" s="2">
        <v>0.34861111111111109</v>
      </c>
      <c r="U41" s="104">
        <v>4.9166666666666625</v>
      </c>
      <c r="V41" s="105">
        <v>48.833333333333343</v>
      </c>
      <c r="W41" s="106"/>
      <c r="X41" s="107"/>
      <c r="Y41" s="265"/>
      <c r="Z41" s="266"/>
      <c r="AA41" s="111">
        <f t="shared" si="21"/>
        <v>-247.91808873720174</v>
      </c>
      <c r="AB41" s="103">
        <f t="shared" si="22"/>
        <v>0.87604095563139917</v>
      </c>
      <c r="AC41" s="294"/>
    </row>
    <row r="42" spans="1:29" ht="15.75" customHeight="1">
      <c r="A42" s="281"/>
      <c r="B42" s="153" t="s">
        <v>164</v>
      </c>
      <c r="C42" s="263" t="s">
        <v>173</v>
      </c>
      <c r="D42" s="264"/>
      <c r="E42" s="93">
        <v>47.37</v>
      </c>
      <c r="F42" s="104">
        <v>1893</v>
      </c>
      <c r="G42" s="95">
        <f t="shared" si="23"/>
        <v>89671.409999999989</v>
      </c>
      <c r="H42" s="96"/>
      <c r="I42" s="100">
        <v>21</v>
      </c>
      <c r="J42" s="98">
        <v>2000</v>
      </c>
      <c r="K42" s="99">
        <f t="shared" si="13"/>
        <v>95.238095238095241</v>
      </c>
      <c r="L42" s="100">
        <v>21</v>
      </c>
      <c r="M42" s="98">
        <f t="shared" si="24"/>
        <v>1753.6798764796706</v>
      </c>
      <c r="N42" s="99">
        <f t="shared" si="17"/>
        <v>83.508565546650985</v>
      </c>
      <c r="O42" s="101">
        <f t="shared" si="18"/>
        <v>0</v>
      </c>
      <c r="P42" s="102">
        <f t="shared" si="19"/>
        <v>-11.729529691444256</v>
      </c>
      <c r="Q42" s="103">
        <f t="shared" si="20"/>
        <v>0.8768399382398353</v>
      </c>
      <c r="R42" s="273"/>
      <c r="S42" s="1">
        <v>0.35224537037037035</v>
      </c>
      <c r="T42" s="2">
        <v>0.3972222222222222</v>
      </c>
      <c r="U42" s="104">
        <v>5.2333333333333254</v>
      </c>
      <c r="V42" s="105">
        <v>64.766666666666666</v>
      </c>
      <c r="W42" s="106"/>
      <c r="X42" s="107"/>
      <c r="Y42" s="265"/>
      <c r="Z42" s="266"/>
      <c r="AA42" s="111">
        <f t="shared" si="21"/>
        <v>-246.32012352032939</v>
      </c>
      <c r="AB42" s="103">
        <f t="shared" si="22"/>
        <v>0.8768399382398353</v>
      </c>
      <c r="AC42" s="294"/>
    </row>
    <row r="43" spans="1:29" ht="15.75" customHeight="1">
      <c r="A43" s="282"/>
      <c r="B43" s="153" t="s">
        <v>161</v>
      </c>
      <c r="C43" s="263" t="s">
        <v>201</v>
      </c>
      <c r="D43" s="264"/>
      <c r="E43" s="93">
        <v>56.43</v>
      </c>
      <c r="F43" s="104">
        <v>2622</v>
      </c>
      <c r="G43" s="95">
        <f t="shared" si="23"/>
        <v>147959.46</v>
      </c>
      <c r="H43" s="113"/>
      <c r="I43" s="114">
        <v>22</v>
      </c>
      <c r="J43" s="98">
        <v>2000</v>
      </c>
      <c r="K43" s="99">
        <f t="shared" si="13"/>
        <v>90.909090909090907</v>
      </c>
      <c r="L43" s="114">
        <v>22</v>
      </c>
      <c r="M43" s="98">
        <f t="shared" si="24"/>
        <v>1761.0447761194009</v>
      </c>
      <c r="N43" s="99">
        <f t="shared" si="17"/>
        <v>80.047489823609126</v>
      </c>
      <c r="O43" s="101">
        <f t="shared" si="18"/>
        <v>0</v>
      </c>
      <c r="P43" s="102">
        <f t="shared" si="19"/>
        <v>-10.86160108548178</v>
      </c>
      <c r="Q43" s="103">
        <f t="shared" si="20"/>
        <v>0.8805223880597004</v>
      </c>
      <c r="R43" s="273"/>
      <c r="S43" s="1">
        <v>0.4013888888888888</v>
      </c>
      <c r="T43" s="2">
        <v>0.46342592592592591</v>
      </c>
      <c r="U43" s="104">
        <v>5.9999999999998987</v>
      </c>
      <c r="V43" s="105">
        <v>89.333333333333442</v>
      </c>
      <c r="W43" s="106">
        <v>0.46342592592592591</v>
      </c>
      <c r="X43" s="107">
        <v>0.50277777777777777</v>
      </c>
      <c r="Y43" s="265"/>
      <c r="Z43" s="266"/>
      <c r="AA43" s="111">
        <f t="shared" si="21"/>
        <v>-238.95522388059908</v>
      </c>
      <c r="AB43" s="103">
        <f t="shared" si="22"/>
        <v>0.88052238805970051</v>
      </c>
      <c r="AC43" s="294"/>
    </row>
    <row r="44" spans="1:29" ht="15.75" customHeight="1">
      <c r="A44" s="282"/>
      <c r="B44" s="153" t="s">
        <v>164</v>
      </c>
      <c r="C44" s="263" t="s">
        <v>238</v>
      </c>
      <c r="D44" s="264"/>
      <c r="E44" s="93">
        <v>56.74</v>
      </c>
      <c r="F44" s="104">
        <v>5271</v>
      </c>
      <c r="G44" s="115">
        <f t="shared" si="23"/>
        <v>299076.54000000004</v>
      </c>
      <c r="H44" s="116"/>
      <c r="I44" s="100">
        <v>20</v>
      </c>
      <c r="J44" s="98">
        <v>2000</v>
      </c>
      <c r="K44" s="99">
        <f t="shared" si="13"/>
        <v>100</v>
      </c>
      <c r="L44" s="100">
        <v>20</v>
      </c>
      <c r="M44" s="98">
        <f t="shared" si="24"/>
        <v>1647.1875000000005</v>
      </c>
      <c r="N44" s="99">
        <f t="shared" si="17"/>
        <v>82.359375000000028</v>
      </c>
      <c r="O44" s="101">
        <f t="shared" si="18"/>
        <v>0</v>
      </c>
      <c r="P44" s="102">
        <f t="shared" si="19"/>
        <v>-17.640624999999972</v>
      </c>
      <c r="Q44" s="103">
        <f t="shared" si="20"/>
        <v>0.82359375000000024</v>
      </c>
      <c r="R44" s="273"/>
      <c r="S44" s="1">
        <v>0.50277777777777777</v>
      </c>
      <c r="T44" s="2">
        <v>0.63611111111111107</v>
      </c>
      <c r="U44" s="104">
        <v>56.666666666666679</v>
      </c>
      <c r="V44" s="105">
        <v>191.99999999999994</v>
      </c>
      <c r="W44" s="106"/>
      <c r="X44" s="107"/>
      <c r="Y44" s="265"/>
      <c r="Z44" s="266"/>
      <c r="AA44" s="111">
        <f t="shared" si="21"/>
        <v>-352.81249999999955</v>
      </c>
      <c r="AB44" s="103">
        <f t="shared" si="22"/>
        <v>0.82359375000000024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21.333333333333332</v>
      </c>
      <c r="J55" s="138">
        <f t="shared" si="25"/>
        <v>2000</v>
      </c>
      <c r="K55" s="139">
        <f t="shared" ref="K55" si="26">J55/I55</f>
        <v>93.75</v>
      </c>
      <c r="L55" s="137">
        <f t="shared" ref="L55:M55" si="27">AVERAGE(L39:L54)</f>
        <v>21.333333333333332</v>
      </c>
      <c r="M55" s="138">
        <f t="shared" si="27"/>
        <v>1737.3840297622967</v>
      </c>
      <c r="N55" s="139">
        <f>M55/L55</f>
        <v>81.43987639510766</v>
      </c>
      <c r="O55" s="140">
        <f>L55-I55</f>
        <v>0</v>
      </c>
      <c r="P55" s="141">
        <f>N55-K55</f>
        <v>-12.31012360489234</v>
      </c>
      <c r="Q55" s="142">
        <f>N55/K55</f>
        <v>0.86869201488114833</v>
      </c>
      <c r="R55" s="274"/>
      <c r="S55" s="143">
        <f>S39</f>
        <v>0.25017361111111114</v>
      </c>
      <c r="T55" s="144">
        <f>INDEX(T39:T54,COUNTA(T39:T54))</f>
        <v>0.63611111111111107</v>
      </c>
      <c r="U55" s="145"/>
      <c r="V55" s="156"/>
      <c r="W55" s="188"/>
      <c r="X55" s="189"/>
      <c r="Y55" s="261"/>
      <c r="Z55" s="262"/>
      <c r="AA55" s="157">
        <f>M55-J55</f>
        <v>-262.61597023770332</v>
      </c>
      <c r="AB55" s="142">
        <f>M55/J55</f>
        <v>0.86869201488114833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175</v>
      </c>
      <c r="D56" s="271"/>
      <c r="E56" s="158">
        <v>58.67</v>
      </c>
      <c r="F56" s="87">
        <v>4449</v>
      </c>
      <c r="G56" s="159">
        <f t="shared" ref="G56:G59" si="28">E56*F56</f>
        <v>261022.83000000002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1768.7907233572607</v>
      </c>
      <c r="N56" s="163">
        <f>M56/L56</f>
        <v>73.699613473219202</v>
      </c>
      <c r="O56" s="165">
        <f>L56-I56</f>
        <v>0</v>
      </c>
      <c r="P56" s="166">
        <f>N56-K56</f>
        <v>-9.6337198601141267</v>
      </c>
      <c r="Q56" s="152">
        <f>N56/K56</f>
        <v>0.88439536167863042</v>
      </c>
      <c r="R56" s="272">
        <f>Q72</f>
        <v>0.88007681595689824</v>
      </c>
      <c r="S56" s="167">
        <v>0.25005787037037036</v>
      </c>
      <c r="T56" s="168">
        <v>0.35486111111111113</v>
      </c>
      <c r="U56" s="169"/>
      <c r="V56" s="170">
        <v>150.91666666666671</v>
      </c>
      <c r="W56" s="168"/>
      <c r="X56" s="171"/>
      <c r="Y56" s="275"/>
      <c r="Z56" s="276"/>
      <c r="AA56" s="109">
        <f>M56-J56</f>
        <v>-231.20927664273927</v>
      </c>
      <c r="AB56" s="152">
        <f>M56/J56</f>
        <v>0.88439536167863042</v>
      </c>
      <c r="AC56" s="277">
        <f>AB72</f>
        <v>0.88007681595689835</v>
      </c>
    </row>
    <row r="57" spans="1:29" ht="15.75" customHeight="1">
      <c r="A57" s="268"/>
      <c r="B57" s="153" t="s">
        <v>164</v>
      </c>
      <c r="C57" s="263" t="s">
        <v>170</v>
      </c>
      <c r="D57" s="264"/>
      <c r="E57" s="93">
        <v>59.34</v>
      </c>
      <c r="F57" s="94">
        <v>2326</v>
      </c>
      <c r="G57" s="95">
        <f t="shared" si="28"/>
        <v>138024.84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1759.1596638655465</v>
      </c>
      <c r="N57" s="99">
        <f>M57/L57</f>
        <v>73.298319327731107</v>
      </c>
      <c r="O57" s="101">
        <f>L57-I57</f>
        <v>0</v>
      </c>
      <c r="P57" s="102">
        <f>N57-K57</f>
        <v>-10.035014005602221</v>
      </c>
      <c r="Q57" s="103">
        <f>N57/K57</f>
        <v>0.87957983193277334</v>
      </c>
      <c r="R57" s="273"/>
      <c r="S57" s="1">
        <v>0.3576388888888889</v>
      </c>
      <c r="T57" s="2">
        <v>0.41273148148148148</v>
      </c>
      <c r="U57" s="104">
        <v>3.9999999999999858</v>
      </c>
      <c r="V57" s="105">
        <v>79.333333333333314</v>
      </c>
      <c r="W57" s="106"/>
      <c r="X57" s="107"/>
      <c r="Y57" s="265"/>
      <c r="Z57" s="266"/>
      <c r="AA57" s="111">
        <f>M57-J57</f>
        <v>-240.84033613445354</v>
      </c>
      <c r="AB57" s="103">
        <f>M57/J57</f>
        <v>0.87957983193277323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2136</v>
      </c>
      <c r="G58" s="95">
        <f t="shared" si="28"/>
        <v>152830.79999999999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1752.8151356279914</v>
      </c>
      <c r="N58" s="99">
        <f>M58/L58</f>
        <v>73.033963984499636</v>
      </c>
      <c r="O58" s="101">
        <f>L58-I58</f>
        <v>0</v>
      </c>
      <c r="P58" s="102">
        <f>N58-K58</f>
        <v>-10.299369348833693</v>
      </c>
      <c r="Q58" s="103">
        <f>N58/K58</f>
        <v>0.87640756781399565</v>
      </c>
      <c r="R58" s="273"/>
      <c r="S58" s="1">
        <v>0.41666666666666663</v>
      </c>
      <c r="T58" s="2">
        <v>0.46744212962962961</v>
      </c>
      <c r="U58" s="104">
        <v>5.6666666666666199</v>
      </c>
      <c r="V58" s="105">
        <v>73.116666666666688</v>
      </c>
      <c r="W58" s="106">
        <v>0.46744212962962961</v>
      </c>
      <c r="X58" s="107">
        <v>0.50694444444444431</v>
      </c>
      <c r="Y58" s="265"/>
      <c r="Z58" s="266"/>
      <c r="AA58" s="111">
        <f>M58-J58</f>
        <v>-247.18486437200863</v>
      </c>
      <c r="AB58" s="103">
        <f>M58/J58</f>
        <v>0.87640756781399565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2849</v>
      </c>
      <c r="G59" s="95">
        <f t="shared" si="28"/>
        <v>169629.46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1759.8490048043889</v>
      </c>
      <c r="N59" s="99">
        <f>M59/L59</f>
        <v>76.515174121929945</v>
      </c>
      <c r="O59" s="101">
        <f>L59-I59</f>
        <v>0</v>
      </c>
      <c r="P59" s="102">
        <f>N59-K59</f>
        <v>-10.441347617200492</v>
      </c>
      <c r="Q59" s="103">
        <f>N59/K59</f>
        <v>0.87992450240219433</v>
      </c>
      <c r="R59" s="273"/>
      <c r="S59" s="1">
        <v>0.50694444444444431</v>
      </c>
      <c r="T59" s="2">
        <v>0.57439814814814816</v>
      </c>
      <c r="U59" s="104">
        <v>56.883333333333169</v>
      </c>
      <c r="V59" s="105">
        <v>97.133333333333539</v>
      </c>
      <c r="W59" s="106"/>
      <c r="X59" s="107"/>
      <c r="Y59" s="265"/>
      <c r="Z59" s="266"/>
      <c r="AA59" s="111">
        <f>M59-J59</f>
        <v>-240.15099519561113</v>
      </c>
      <c r="AB59" s="103">
        <f>M59/J59</f>
        <v>0.87992450240219444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1760.1536319137967</v>
      </c>
      <c r="N72" s="139">
        <f t="shared" ref="N72:N78" si="32">M72/L72</f>
        <v>74.111731870054598</v>
      </c>
      <c r="O72" s="140">
        <f t="shared" ref="O72:O78" si="33">L72-I72</f>
        <v>0</v>
      </c>
      <c r="P72" s="141">
        <f t="shared" ref="P72:P78" si="34">N72-K72</f>
        <v>-10.098794445734882</v>
      </c>
      <c r="Q72" s="142">
        <f t="shared" ref="Q72:Q78" si="35">N72/K72</f>
        <v>0.88007681595689824</v>
      </c>
      <c r="R72" s="274"/>
      <c r="S72" s="143">
        <f>S56</f>
        <v>0.25005787037037036</v>
      </c>
      <c r="T72" s="144">
        <f>INDEX(T56:T71,COUNTA(T56:T71))</f>
        <v>0.57439814814814816</v>
      </c>
      <c r="U72" s="145"/>
      <c r="V72" s="156"/>
      <c r="W72" s="135"/>
      <c r="X72" s="139"/>
      <c r="Y72" s="261"/>
      <c r="Z72" s="262"/>
      <c r="AA72" s="157">
        <f t="shared" ref="AA72:AA78" si="36">M72-J72</f>
        <v>-239.84636808620326</v>
      </c>
      <c r="AB72" s="142">
        <f t="shared" ref="AB72:AB78" si="37">M72/J72</f>
        <v>0.88007681595689835</v>
      </c>
      <c r="AC72" s="279"/>
    </row>
    <row r="73" spans="1:29" ht="15.75" customHeight="1">
      <c r="A73" s="280" t="s">
        <v>176</v>
      </c>
      <c r="B73" s="108" t="s">
        <v>155</v>
      </c>
      <c r="C73" s="291" t="s">
        <v>219</v>
      </c>
      <c r="D73" s="291"/>
      <c r="E73" s="158">
        <v>57.73</v>
      </c>
      <c r="F73" s="87">
        <v>2223</v>
      </c>
      <c r="G73" s="159">
        <f t="shared" ref="G73:G78" si="38">E73*F73</f>
        <v>128333.79</v>
      </c>
      <c r="H73" s="160"/>
      <c r="I73" s="161">
        <v>22</v>
      </c>
      <c r="J73" s="162">
        <v>1800</v>
      </c>
      <c r="K73" s="163">
        <f>J73/I73</f>
        <v>81.818181818181813</v>
      </c>
      <c r="L73" s="164">
        <v>22</v>
      </c>
      <c r="M73" s="162">
        <f t="shared" ref="M73:M78" si="39">F73/V73*60</f>
        <v>1579.084451460142</v>
      </c>
      <c r="N73" s="163">
        <f t="shared" si="32"/>
        <v>71.776565975460997</v>
      </c>
      <c r="O73" s="165">
        <f t="shared" si="33"/>
        <v>0</v>
      </c>
      <c r="P73" s="166">
        <f t="shared" si="34"/>
        <v>-10.041615842720816</v>
      </c>
      <c r="Q73" s="152">
        <f t="shared" si="35"/>
        <v>0.87726913970007891</v>
      </c>
      <c r="R73" s="272">
        <f>Q89</f>
        <v>0.87675627703942349</v>
      </c>
      <c r="S73" s="167">
        <v>0.20833333333333334</v>
      </c>
      <c r="T73" s="168">
        <v>0.26699074074074075</v>
      </c>
      <c r="U73" s="169"/>
      <c r="V73" s="170">
        <v>84.466666666666669</v>
      </c>
      <c r="W73" s="168"/>
      <c r="X73" s="171"/>
      <c r="Y73" s="275"/>
      <c r="Z73" s="276"/>
      <c r="AA73" s="109">
        <f t="shared" si="36"/>
        <v>-220.91554853985804</v>
      </c>
      <c r="AB73" s="152">
        <f t="shared" si="37"/>
        <v>0.87726913970007891</v>
      </c>
      <c r="AC73" s="277">
        <f>AB89</f>
        <v>0.87675627703942349</v>
      </c>
    </row>
    <row r="74" spans="1:29" ht="15.75" customHeight="1">
      <c r="A74" s="281"/>
      <c r="B74" s="92" t="s">
        <v>171</v>
      </c>
      <c r="C74" s="286" t="s">
        <v>178</v>
      </c>
      <c r="D74" s="286"/>
      <c r="E74" s="93">
        <v>31.27</v>
      </c>
      <c r="F74" s="94">
        <v>3833</v>
      </c>
      <c r="G74" s="95">
        <f t="shared" si="38"/>
        <v>119857.91</v>
      </c>
      <c r="H74" s="96"/>
      <c r="I74" s="97">
        <v>19</v>
      </c>
      <c r="J74" s="98">
        <v>3600</v>
      </c>
      <c r="K74" s="99">
        <f t="shared" ref="K74:K111" si="40">J74/I74</f>
        <v>189.47368421052633</v>
      </c>
      <c r="L74" s="100">
        <v>19</v>
      </c>
      <c r="M74" s="98">
        <f t="shared" si="39"/>
        <v>3083.5307262569813</v>
      </c>
      <c r="N74" s="99">
        <f t="shared" si="32"/>
        <v>162.29109085563059</v>
      </c>
      <c r="O74" s="101">
        <f t="shared" si="33"/>
        <v>0</v>
      </c>
      <c r="P74" s="102">
        <f t="shared" si="34"/>
        <v>-27.182593354895744</v>
      </c>
      <c r="Q74" s="103">
        <f t="shared" si="35"/>
        <v>0.85653631284916132</v>
      </c>
      <c r="R74" s="273"/>
      <c r="S74" s="1">
        <v>0.27112268518518517</v>
      </c>
      <c r="T74" s="2">
        <v>0.32291666666666669</v>
      </c>
      <c r="U74" s="104">
        <v>5.9499999999999709</v>
      </c>
      <c r="V74" s="105">
        <v>74.583333333333371</v>
      </c>
      <c r="W74" s="106"/>
      <c r="X74" s="107"/>
      <c r="Y74" s="265"/>
      <c r="Z74" s="266"/>
      <c r="AA74" s="111">
        <f t="shared" si="36"/>
        <v>-516.46927374301868</v>
      </c>
      <c r="AB74" s="103">
        <f t="shared" si="37"/>
        <v>0.85653631284916143</v>
      </c>
      <c r="AC74" s="278"/>
    </row>
    <row r="75" spans="1:29" ht="15.75" customHeight="1">
      <c r="A75" s="281"/>
      <c r="B75" s="92" t="s">
        <v>171</v>
      </c>
      <c r="C75" s="286" t="s">
        <v>177</v>
      </c>
      <c r="D75" s="286"/>
      <c r="E75" s="93">
        <v>37.94</v>
      </c>
      <c r="F75" s="94">
        <v>5039</v>
      </c>
      <c r="G75" s="95">
        <f t="shared" si="38"/>
        <v>191179.65999999997</v>
      </c>
      <c r="H75" s="96"/>
      <c r="I75" s="97">
        <v>21</v>
      </c>
      <c r="J75" s="98">
        <v>3600</v>
      </c>
      <c r="K75" s="99">
        <f t="shared" si="40"/>
        <v>171.42857142857142</v>
      </c>
      <c r="L75" s="100">
        <v>21</v>
      </c>
      <c r="M75" s="98">
        <f t="shared" si="39"/>
        <v>3087.7276595744684</v>
      </c>
      <c r="N75" s="99">
        <f t="shared" si="32"/>
        <v>147.03465045592708</v>
      </c>
      <c r="O75" s="101">
        <f t="shared" si="33"/>
        <v>0</v>
      </c>
      <c r="P75" s="102">
        <f t="shared" si="34"/>
        <v>-24.393920972644338</v>
      </c>
      <c r="Q75" s="103">
        <f t="shared" si="35"/>
        <v>0.85770212765957465</v>
      </c>
      <c r="R75" s="273"/>
      <c r="S75" s="1">
        <v>0.3271412037037037</v>
      </c>
      <c r="T75" s="2">
        <v>0.39513888888888887</v>
      </c>
      <c r="U75" s="104">
        <v>6.0833333333332984</v>
      </c>
      <c r="V75" s="105">
        <v>97.916666666666657</v>
      </c>
      <c r="W75" s="106"/>
      <c r="X75" s="107"/>
      <c r="Y75" s="265"/>
      <c r="Z75" s="266"/>
      <c r="AA75" s="111">
        <f t="shared" si="36"/>
        <v>-512.27234042553164</v>
      </c>
      <c r="AB75" s="103">
        <f t="shared" si="37"/>
        <v>0.85770212765957454</v>
      </c>
      <c r="AC75" s="278"/>
    </row>
    <row r="76" spans="1:29" ht="15.75" customHeight="1">
      <c r="A76" s="281"/>
      <c r="B76" s="92" t="s">
        <v>155</v>
      </c>
      <c r="C76" s="286" t="s">
        <v>212</v>
      </c>
      <c r="D76" s="286"/>
      <c r="E76" s="93">
        <v>45.66</v>
      </c>
      <c r="F76" s="94">
        <v>1241</v>
      </c>
      <c r="G76" s="95">
        <f t="shared" si="38"/>
        <v>56664.06</v>
      </c>
      <c r="H76" s="96"/>
      <c r="I76" s="97">
        <v>20</v>
      </c>
      <c r="J76" s="98">
        <v>1800</v>
      </c>
      <c r="K76" s="99">
        <f t="shared" si="40"/>
        <v>90</v>
      </c>
      <c r="L76" s="100">
        <v>20</v>
      </c>
      <c r="M76" s="98">
        <f t="shared" si="39"/>
        <v>1575.873015873012</v>
      </c>
      <c r="N76" s="99">
        <f t="shared" si="32"/>
        <v>78.793650793650599</v>
      </c>
      <c r="O76" s="101">
        <f t="shared" si="33"/>
        <v>0</v>
      </c>
      <c r="P76" s="102">
        <f t="shared" si="34"/>
        <v>-11.206349206349401</v>
      </c>
      <c r="Q76" s="103">
        <f t="shared" si="35"/>
        <v>0.87548500881834002</v>
      </c>
      <c r="R76" s="273"/>
      <c r="S76" s="1">
        <v>0.40069444444444435</v>
      </c>
      <c r="T76" s="2">
        <v>0.43350694444444443</v>
      </c>
      <c r="U76" s="104">
        <v>7.9999999999998916</v>
      </c>
      <c r="V76" s="105">
        <v>47.250000000000114</v>
      </c>
      <c r="W76" s="106">
        <v>0.43350694444444443</v>
      </c>
      <c r="X76" s="107">
        <v>0.4745138888888889</v>
      </c>
      <c r="Y76" s="265"/>
      <c r="Z76" s="266"/>
      <c r="AA76" s="191">
        <f t="shared" si="36"/>
        <v>-224.12698412698796</v>
      </c>
      <c r="AB76" s="192">
        <f t="shared" si="37"/>
        <v>0.87548500881834002</v>
      </c>
      <c r="AC76" s="278"/>
    </row>
    <row r="77" spans="1:29" ht="15.75" customHeight="1">
      <c r="A77" s="282"/>
      <c r="B77" s="92" t="s">
        <v>171</v>
      </c>
      <c r="C77" s="286" t="s">
        <v>179</v>
      </c>
      <c r="D77" s="286"/>
      <c r="E77" s="93">
        <v>38.630000000000003</v>
      </c>
      <c r="F77" s="98">
        <v>4714</v>
      </c>
      <c r="G77" s="95">
        <f t="shared" si="38"/>
        <v>182101.82</v>
      </c>
      <c r="H77" s="113"/>
      <c r="I77" s="97">
        <v>20</v>
      </c>
      <c r="J77" s="98">
        <v>3600</v>
      </c>
      <c r="K77" s="99">
        <f t="shared" si="40"/>
        <v>180</v>
      </c>
      <c r="L77" s="114">
        <v>20</v>
      </c>
      <c r="M77" s="98">
        <f t="shared" si="39"/>
        <v>3225.0855188141404</v>
      </c>
      <c r="N77" s="99">
        <f t="shared" si="32"/>
        <v>161.25427594070703</v>
      </c>
      <c r="O77" s="101">
        <f t="shared" si="33"/>
        <v>0</v>
      </c>
      <c r="P77" s="102">
        <f t="shared" si="34"/>
        <v>-18.745724059292968</v>
      </c>
      <c r="Q77" s="103">
        <f t="shared" si="35"/>
        <v>0.89585708855948354</v>
      </c>
      <c r="R77" s="273"/>
      <c r="S77" s="1">
        <v>0.4745138888888889</v>
      </c>
      <c r="T77" s="2">
        <v>0.53541666666666665</v>
      </c>
      <c r="U77" s="104">
        <v>59.05000000000004</v>
      </c>
      <c r="V77" s="105">
        <v>87.69999999999996</v>
      </c>
      <c r="W77" s="106"/>
      <c r="X77" s="107"/>
      <c r="Y77" s="265"/>
      <c r="Z77" s="266"/>
      <c r="AA77" s="191">
        <f t="shared" si="36"/>
        <v>-374.91448118585959</v>
      </c>
      <c r="AB77" s="192">
        <f t="shared" si="37"/>
        <v>0.89585708855948343</v>
      </c>
      <c r="AC77" s="278"/>
    </row>
    <row r="78" spans="1:29" ht="15.75" customHeight="1">
      <c r="A78" s="282"/>
      <c r="B78" s="92" t="s">
        <v>171</v>
      </c>
      <c r="C78" s="286" t="s">
        <v>180</v>
      </c>
      <c r="D78" s="286"/>
      <c r="E78" s="93">
        <v>38</v>
      </c>
      <c r="F78" s="98">
        <v>6335</v>
      </c>
      <c r="G78" s="115">
        <f t="shared" si="38"/>
        <v>240730</v>
      </c>
      <c r="H78" s="116"/>
      <c r="I78" s="97">
        <v>21</v>
      </c>
      <c r="J78" s="98">
        <v>3600</v>
      </c>
      <c r="K78" s="99">
        <f t="shared" si="40"/>
        <v>171.42857142857142</v>
      </c>
      <c r="L78" s="100">
        <v>21</v>
      </c>
      <c r="M78" s="98">
        <f t="shared" si="39"/>
        <v>3230.3116147308792</v>
      </c>
      <c r="N78" s="99">
        <f t="shared" si="32"/>
        <v>153.82436260623234</v>
      </c>
      <c r="O78" s="101">
        <f t="shared" si="33"/>
        <v>0</v>
      </c>
      <c r="P78" s="102">
        <f t="shared" si="34"/>
        <v>-17.604208822339075</v>
      </c>
      <c r="Q78" s="103">
        <f t="shared" si="35"/>
        <v>0.89730878186968877</v>
      </c>
      <c r="R78" s="273"/>
      <c r="S78" s="1">
        <v>0.54120370370370374</v>
      </c>
      <c r="T78" s="2">
        <v>0.62291666666666667</v>
      </c>
      <c r="U78" s="104">
        <v>8.3333333333334103</v>
      </c>
      <c r="V78" s="105">
        <v>117.66666666666663</v>
      </c>
      <c r="W78" s="106"/>
      <c r="X78" s="107"/>
      <c r="Y78" s="265"/>
      <c r="Z78" s="266"/>
      <c r="AA78" s="191">
        <f t="shared" si="36"/>
        <v>-369.68838526912077</v>
      </c>
      <c r="AB78" s="192">
        <f t="shared" si="37"/>
        <v>0.89730878186968865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1">AVERAGE(I73:I88)</f>
        <v>20.5</v>
      </c>
      <c r="J89" s="138">
        <f t="shared" si="41"/>
        <v>3000</v>
      </c>
      <c r="K89" s="139">
        <f t="shared" ref="K89" si="42">J89/I89</f>
        <v>146.34146341463415</v>
      </c>
      <c r="L89" s="137">
        <f t="shared" ref="L89:M89" si="43">AVERAGE(L73:L88)</f>
        <v>20.5</v>
      </c>
      <c r="M89" s="138">
        <f t="shared" si="43"/>
        <v>2630.2688311182706</v>
      </c>
      <c r="N89" s="139">
        <f t="shared" ref="N89:N94" si="44">M89/L89</f>
        <v>128.30579663991563</v>
      </c>
      <c r="O89" s="140">
        <f t="shared" ref="O89:O94" si="45">L89-I89</f>
        <v>0</v>
      </c>
      <c r="P89" s="141">
        <f t="shared" ref="P89:P94" si="46">N89-K89</f>
        <v>-18.035666774718521</v>
      </c>
      <c r="Q89" s="142">
        <f t="shared" ref="Q89:Q94" si="47">N89/K89</f>
        <v>0.87675627703942349</v>
      </c>
      <c r="R89" s="274"/>
      <c r="S89" s="143">
        <f>S73</f>
        <v>0.20833333333333334</v>
      </c>
      <c r="T89" s="144">
        <f>INDEX(T73:T88,COUNTA(T73:T88))</f>
        <v>0.62291666666666667</v>
      </c>
      <c r="U89" s="145"/>
      <c r="V89" s="156"/>
      <c r="W89" s="135"/>
      <c r="X89" s="139"/>
      <c r="Y89" s="261"/>
      <c r="Z89" s="262"/>
      <c r="AA89" s="157">
        <f t="shared" ref="AA89:AA94" si="48">M89-J89</f>
        <v>-369.73116888172945</v>
      </c>
      <c r="AB89" s="142">
        <f t="shared" ref="AB89:AB94" si="49">M89/J89</f>
        <v>0.87675627703942349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1815</v>
      </c>
      <c r="G90" s="159">
        <f t="shared" ref="G90:G94" si="50">E90*F90</f>
        <v>62127.45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2608.383233532933</v>
      </c>
      <c r="N90" s="163">
        <f t="shared" si="44"/>
        <v>163.02395209580831</v>
      </c>
      <c r="O90" s="165">
        <f t="shared" si="45"/>
        <v>0</v>
      </c>
      <c r="P90" s="166">
        <f t="shared" si="46"/>
        <v>-24.476047904191688</v>
      </c>
      <c r="Q90" s="152">
        <f t="shared" si="47"/>
        <v>0.86946107784431104</v>
      </c>
      <c r="R90" s="272">
        <f>Q106</f>
        <v>0.86032853980683632</v>
      </c>
      <c r="S90" s="167">
        <v>0.16684027777777777</v>
      </c>
      <c r="T90" s="168">
        <v>0.19583333333333333</v>
      </c>
      <c r="U90" s="169"/>
      <c r="V90" s="170">
        <v>41.750000000000014</v>
      </c>
      <c r="W90" s="173"/>
      <c r="X90" s="151"/>
      <c r="Y90" s="275"/>
      <c r="Z90" s="276"/>
      <c r="AA90" s="109">
        <f t="shared" si="48"/>
        <v>-391.61676646706701</v>
      </c>
      <c r="AB90" s="152">
        <f t="shared" si="49"/>
        <v>0.86946107784431104</v>
      </c>
      <c r="AC90" s="277">
        <f>AB106</f>
        <v>0.87356436349617217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1499</v>
      </c>
      <c r="G91" s="95">
        <f t="shared" si="50"/>
        <v>52120.23</v>
      </c>
      <c r="H91" s="96"/>
      <c r="I91" s="97">
        <v>11</v>
      </c>
      <c r="J91" s="98">
        <v>3000</v>
      </c>
      <c r="K91" s="99">
        <f t="shared" si="40"/>
        <v>272.72727272727275</v>
      </c>
      <c r="L91" s="100">
        <v>11</v>
      </c>
      <c r="M91" s="98">
        <f>F91/V91*60</f>
        <v>2598.1704381319209</v>
      </c>
      <c r="N91" s="99">
        <f t="shared" si="44"/>
        <v>236.19731255744736</v>
      </c>
      <c r="O91" s="101">
        <f t="shared" si="45"/>
        <v>0</v>
      </c>
      <c r="P91" s="102">
        <f t="shared" si="46"/>
        <v>-36.529960169825387</v>
      </c>
      <c r="Q91" s="103">
        <f t="shared" si="47"/>
        <v>0.86605681271064028</v>
      </c>
      <c r="R91" s="273"/>
      <c r="S91" s="1">
        <v>0.19887731481481483</v>
      </c>
      <c r="T91" s="2">
        <v>0.22291666666666668</v>
      </c>
      <c r="U91" s="104">
        <v>4.3833333333333524</v>
      </c>
      <c r="V91" s="105">
        <v>34.616666666666667</v>
      </c>
      <c r="W91" s="106"/>
      <c r="X91" s="107"/>
      <c r="Y91" s="265"/>
      <c r="Z91" s="266"/>
      <c r="AA91" s="111">
        <f t="shared" si="48"/>
        <v>-401.82956186807905</v>
      </c>
      <c r="AB91" s="103">
        <f t="shared" si="49"/>
        <v>0.86605681271064028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5850</v>
      </c>
      <c r="G92" s="95">
        <f t="shared" si="50"/>
        <v>209605.5</v>
      </c>
      <c r="H92" s="96"/>
      <c r="I92" s="97">
        <v>12</v>
      </c>
      <c r="J92" s="98">
        <v>3273</v>
      </c>
      <c r="K92" s="99">
        <f t="shared" si="40"/>
        <v>272.75</v>
      </c>
      <c r="L92" s="100">
        <v>12</v>
      </c>
      <c r="M92" s="98">
        <f>F92/V92*60</f>
        <v>2900.8264462809902</v>
      </c>
      <c r="N92" s="99">
        <f t="shared" si="44"/>
        <v>241.73553719008251</v>
      </c>
      <c r="O92" s="101">
        <f t="shared" si="45"/>
        <v>0</v>
      </c>
      <c r="P92" s="102">
        <f t="shared" si="46"/>
        <v>-31.014462809917489</v>
      </c>
      <c r="Q92" s="103">
        <f t="shared" si="47"/>
        <v>0.8862897788820624</v>
      </c>
      <c r="R92" s="273"/>
      <c r="S92" s="1">
        <v>0.25972222222222219</v>
      </c>
      <c r="T92" s="2">
        <v>0.34375</v>
      </c>
      <c r="U92" s="104">
        <v>4.9999999999999822</v>
      </c>
      <c r="V92" s="105">
        <v>121.00000000000006</v>
      </c>
      <c r="W92" s="106"/>
      <c r="X92" s="107"/>
      <c r="Y92" s="265"/>
      <c r="Z92" s="266"/>
      <c r="AA92" s="111">
        <f t="shared" si="48"/>
        <v>-372.17355371900976</v>
      </c>
      <c r="AB92" s="103">
        <f t="shared" si="49"/>
        <v>0.8862897788820624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4253</v>
      </c>
      <c r="G93" s="95">
        <f t="shared" si="50"/>
        <v>154851.72999999998</v>
      </c>
      <c r="H93" s="113"/>
      <c r="I93" s="97">
        <v>11</v>
      </c>
      <c r="J93" s="98">
        <v>3273</v>
      </c>
      <c r="K93" s="99">
        <f t="shared" si="40"/>
        <v>297.54545454545456</v>
      </c>
      <c r="L93" s="114">
        <v>11</v>
      </c>
      <c r="M93" s="98">
        <f>F93/V93*60</f>
        <v>2891.0120845921447</v>
      </c>
      <c r="N93" s="99">
        <f t="shared" si="44"/>
        <v>262.81928041746772</v>
      </c>
      <c r="O93" s="101">
        <f t="shared" si="45"/>
        <v>0</v>
      </c>
      <c r="P93" s="102">
        <f t="shared" si="46"/>
        <v>-34.726174127986837</v>
      </c>
      <c r="Q93" s="103">
        <f t="shared" si="47"/>
        <v>0.88329119602570882</v>
      </c>
      <c r="R93" s="273"/>
      <c r="S93" s="1">
        <v>0.34791666666666665</v>
      </c>
      <c r="T93" s="2">
        <v>0.40921296296296295</v>
      </c>
      <c r="U93" s="104">
        <v>5.9999999999999787</v>
      </c>
      <c r="V93" s="105">
        <v>88.266666666666666</v>
      </c>
      <c r="W93" s="106"/>
      <c r="X93" s="107"/>
      <c r="Y93" s="265"/>
      <c r="Z93" s="266"/>
      <c r="AA93" s="111">
        <f t="shared" si="48"/>
        <v>-381.98791540785533</v>
      </c>
      <c r="AB93" s="103">
        <f t="shared" si="49"/>
        <v>0.88329119602570871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1648</v>
      </c>
      <c r="G94" s="115">
        <f t="shared" si="50"/>
        <v>70748.639999999999</v>
      </c>
      <c r="H94" s="116"/>
      <c r="I94" s="97">
        <v>15</v>
      </c>
      <c r="J94" s="98">
        <v>3600</v>
      </c>
      <c r="K94" s="99">
        <f t="shared" si="40"/>
        <v>240</v>
      </c>
      <c r="L94" s="100">
        <v>16</v>
      </c>
      <c r="M94" s="98">
        <f>F94/V94*60</f>
        <v>3106.1780104712047</v>
      </c>
      <c r="N94" s="99">
        <f t="shared" si="44"/>
        <v>194.1361256544503</v>
      </c>
      <c r="O94" s="101">
        <f t="shared" si="45"/>
        <v>1</v>
      </c>
      <c r="P94" s="102">
        <f t="shared" si="46"/>
        <v>-45.863874345549704</v>
      </c>
      <c r="Q94" s="103">
        <f t="shared" si="47"/>
        <v>0.80890052356020958</v>
      </c>
      <c r="R94" s="273"/>
      <c r="S94" s="1">
        <v>0.41261574074074076</v>
      </c>
      <c r="T94" s="2">
        <v>0.43472222222222223</v>
      </c>
      <c r="U94" s="104">
        <v>4.9000000000000465</v>
      </c>
      <c r="V94" s="105">
        <v>31.833333333333329</v>
      </c>
      <c r="W94" s="106"/>
      <c r="X94" s="107"/>
      <c r="Y94" s="265" t="s">
        <v>236</v>
      </c>
      <c r="Z94" s="266"/>
      <c r="AA94" s="111">
        <f t="shared" si="48"/>
        <v>-493.82198952879526</v>
      </c>
      <c r="AB94" s="103">
        <f t="shared" si="49"/>
        <v>0.86282722513089016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1">AVERAGE(I90:I105)</f>
        <v>13</v>
      </c>
      <c r="J106" s="138">
        <f t="shared" si="51"/>
        <v>3229.2</v>
      </c>
      <c r="K106" s="139">
        <f t="shared" ref="K106" si="52">J106/I106</f>
        <v>248.39999999999998</v>
      </c>
      <c r="L106" s="137">
        <f t="shared" ref="L106:M106" si="53">AVERAGE(L90:L105)</f>
        <v>13.2</v>
      </c>
      <c r="M106" s="138">
        <f t="shared" si="53"/>
        <v>2820.9140426018389</v>
      </c>
      <c r="N106" s="139">
        <f t="shared" ref="N106:N111" si="54">M106/L106</f>
        <v>213.70560928801811</v>
      </c>
      <c r="O106" s="140">
        <f t="shared" ref="O106:O111" si="55">L106-I106</f>
        <v>0.19999999999999929</v>
      </c>
      <c r="P106" s="141">
        <f t="shared" ref="P106:P111" si="56">N106-K106</f>
        <v>-34.694390711981868</v>
      </c>
      <c r="Q106" s="142">
        <f t="shared" ref="Q106:Q111" si="57">N106/K106</f>
        <v>0.86032853980683632</v>
      </c>
      <c r="R106" s="274"/>
      <c r="S106" s="143">
        <f>S90</f>
        <v>0.16684027777777777</v>
      </c>
      <c r="T106" s="144">
        <f>INDEX(T90:T105,COUNTA(T90:T105))</f>
        <v>0.43472222222222223</v>
      </c>
      <c r="U106" s="145"/>
      <c r="V106" s="156"/>
      <c r="W106" s="135"/>
      <c r="X106" s="139"/>
      <c r="Y106" s="261"/>
      <c r="Z106" s="262"/>
      <c r="AA106" s="157">
        <f t="shared" ref="AA106:AA111" si="58">M106-J106</f>
        <v>-408.28595739816092</v>
      </c>
      <c r="AB106" s="142">
        <f t="shared" ref="AB106:AB111" si="59">M106/J106</f>
        <v>0.87356436349617217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1058</v>
      </c>
      <c r="G107" s="159">
        <f t="shared" ref="G107:G111" si="60">E107*F107</f>
        <v>28174.539999999997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2848.7658937920692</v>
      </c>
      <c r="N107" s="163">
        <f t="shared" si="54"/>
        <v>474.79431563201155</v>
      </c>
      <c r="O107" s="165">
        <f t="shared" si="55"/>
        <v>0</v>
      </c>
      <c r="P107" s="166">
        <f t="shared" si="56"/>
        <v>-70.705684367988454</v>
      </c>
      <c r="Q107" s="152">
        <f t="shared" si="57"/>
        <v>0.87038371334924203</v>
      </c>
      <c r="R107" s="272">
        <f>Q123</f>
        <v>0.90062088953066721</v>
      </c>
      <c r="S107" s="193">
        <v>0.25</v>
      </c>
      <c r="T107" s="194">
        <v>0.26547453703703705</v>
      </c>
      <c r="U107" s="169"/>
      <c r="V107" s="170">
        <v>22.283333333333353</v>
      </c>
      <c r="W107" s="168"/>
      <c r="X107" s="171"/>
      <c r="Y107" s="275"/>
      <c r="Z107" s="276"/>
      <c r="AA107" s="109">
        <f t="shared" si="58"/>
        <v>-424.23410620793084</v>
      </c>
      <c r="AB107" s="152">
        <f t="shared" si="59"/>
        <v>0.87038371334924203</v>
      </c>
      <c r="AC107" s="277">
        <f>AB123</f>
        <v>0.90062088953066732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888</v>
      </c>
      <c r="G108" s="95">
        <f t="shared" si="60"/>
        <v>17857.68</v>
      </c>
      <c r="H108" s="96"/>
      <c r="I108" s="97">
        <v>6</v>
      </c>
      <c r="J108" s="98">
        <v>3600</v>
      </c>
      <c r="K108" s="99">
        <f t="shared" si="40"/>
        <v>600</v>
      </c>
      <c r="L108" s="100">
        <v>6</v>
      </c>
      <c r="M108" s="98">
        <f>F108/V108*60</f>
        <v>3262.0408163265211</v>
      </c>
      <c r="N108" s="99">
        <f t="shared" si="54"/>
        <v>543.67346938775347</v>
      </c>
      <c r="O108" s="101">
        <f t="shared" si="55"/>
        <v>0</v>
      </c>
      <c r="P108" s="102">
        <f t="shared" si="56"/>
        <v>-56.326530612246529</v>
      </c>
      <c r="Q108" s="103">
        <f t="shared" si="57"/>
        <v>0.90612244897958916</v>
      </c>
      <c r="R108" s="273"/>
      <c r="S108" s="1">
        <v>0.27083333333333331</v>
      </c>
      <c r="T108" s="2">
        <v>0.28217592592592594</v>
      </c>
      <c r="U108" s="104">
        <v>7.7166666666666206</v>
      </c>
      <c r="V108" s="105">
        <v>16.333333333333382</v>
      </c>
      <c r="W108" s="106"/>
      <c r="X108" s="113"/>
      <c r="Y108" s="265"/>
      <c r="Z108" s="266"/>
      <c r="AA108" s="111">
        <f t="shared" si="58"/>
        <v>-337.95918367347895</v>
      </c>
      <c r="AB108" s="103">
        <f t="shared" si="59"/>
        <v>0.90612244897958916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1377</v>
      </c>
      <c r="G109" s="95">
        <f t="shared" si="60"/>
        <v>34342.380000000005</v>
      </c>
      <c r="H109" s="96"/>
      <c r="I109" s="97">
        <v>6</v>
      </c>
      <c r="J109" s="98">
        <v>3600</v>
      </c>
      <c r="K109" s="99">
        <f t="shared" si="40"/>
        <v>600</v>
      </c>
      <c r="L109" s="100">
        <v>6</v>
      </c>
      <c r="M109" s="98">
        <f>F109/V109*60</f>
        <v>3261.3157894736823</v>
      </c>
      <c r="N109" s="99">
        <f t="shared" si="54"/>
        <v>543.55263157894706</v>
      </c>
      <c r="O109" s="101">
        <f t="shared" si="55"/>
        <v>0</v>
      </c>
      <c r="P109" s="102">
        <f t="shared" si="56"/>
        <v>-56.447368421052943</v>
      </c>
      <c r="Q109" s="103">
        <f t="shared" si="57"/>
        <v>0.90592105263157841</v>
      </c>
      <c r="R109" s="273"/>
      <c r="S109" s="1">
        <v>0.28541666666666665</v>
      </c>
      <c r="T109" s="2">
        <v>0.30300925925925926</v>
      </c>
      <c r="U109" s="104">
        <v>4.6666666666666234</v>
      </c>
      <c r="V109" s="105">
        <v>25.33333333333335</v>
      </c>
      <c r="W109" s="106"/>
      <c r="X109" s="107"/>
      <c r="Y109" s="265"/>
      <c r="Z109" s="266"/>
      <c r="AA109" s="111">
        <f t="shared" si="58"/>
        <v>-338.68421052631766</v>
      </c>
      <c r="AB109" s="103">
        <f t="shared" si="59"/>
        <v>0.90592105263157841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1872</v>
      </c>
      <c r="G110" s="95">
        <f t="shared" si="60"/>
        <v>46294.559999999998</v>
      </c>
      <c r="H110" s="96"/>
      <c r="I110" s="97">
        <v>6</v>
      </c>
      <c r="J110" s="98">
        <v>3600</v>
      </c>
      <c r="K110" s="99">
        <f t="shared" si="40"/>
        <v>600</v>
      </c>
      <c r="L110" s="100">
        <v>6</v>
      </c>
      <c r="M110" s="98">
        <f>F110/V110*60</f>
        <v>3271.4563106796054</v>
      </c>
      <c r="N110" s="99">
        <f t="shared" si="54"/>
        <v>545.24271844660086</v>
      </c>
      <c r="O110" s="101">
        <f t="shared" si="55"/>
        <v>0</v>
      </c>
      <c r="P110" s="102">
        <f t="shared" si="56"/>
        <v>-54.757281553399139</v>
      </c>
      <c r="Q110" s="103">
        <f t="shared" si="57"/>
        <v>0.9087378640776681</v>
      </c>
      <c r="R110" s="273"/>
      <c r="S110" s="1">
        <v>0.30624999999999997</v>
      </c>
      <c r="T110" s="2">
        <v>0.3300925925925926</v>
      </c>
      <c r="U110" s="104">
        <v>4.6666666666666234</v>
      </c>
      <c r="V110" s="105">
        <v>34.3333333333334</v>
      </c>
      <c r="W110" s="106"/>
      <c r="X110" s="113"/>
      <c r="Y110" s="265"/>
      <c r="Z110" s="266"/>
      <c r="AA110" s="111">
        <f t="shared" si="58"/>
        <v>-328.54368932039461</v>
      </c>
      <c r="AB110" s="103">
        <f t="shared" si="59"/>
        <v>0.90873786407766821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1622</v>
      </c>
      <c r="G111" s="95">
        <f t="shared" si="60"/>
        <v>40112.06</v>
      </c>
      <c r="H111" s="113"/>
      <c r="I111" s="97">
        <v>6</v>
      </c>
      <c r="J111" s="98">
        <v>3600</v>
      </c>
      <c r="K111" s="99">
        <f t="shared" si="40"/>
        <v>600</v>
      </c>
      <c r="L111" s="114">
        <v>6</v>
      </c>
      <c r="M111" s="98">
        <f>F111/V111*60</f>
        <v>3273.0941704036068</v>
      </c>
      <c r="N111" s="99">
        <f t="shared" si="54"/>
        <v>545.51569506726776</v>
      </c>
      <c r="O111" s="101">
        <f t="shared" si="55"/>
        <v>0</v>
      </c>
      <c r="P111" s="102">
        <f t="shared" si="56"/>
        <v>-54.484304932732243</v>
      </c>
      <c r="Q111" s="103">
        <f t="shared" si="57"/>
        <v>0.90919282511211297</v>
      </c>
      <c r="R111" s="273"/>
      <c r="S111" s="1">
        <v>0.33560185185185187</v>
      </c>
      <c r="T111" s="2">
        <v>0.3562499999999999</v>
      </c>
      <c r="U111" s="104">
        <v>7.9333333333333478</v>
      </c>
      <c r="V111" s="105">
        <v>29.733333333333157</v>
      </c>
      <c r="W111" s="106"/>
      <c r="X111" s="113"/>
      <c r="Y111" s="265"/>
      <c r="Z111" s="266"/>
      <c r="AA111" s="111">
        <f t="shared" si="58"/>
        <v>-326.90582959639323</v>
      </c>
      <c r="AB111" s="103">
        <f t="shared" si="59"/>
        <v>0.90919282511211297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3534.6</v>
      </c>
      <c r="K123" s="139">
        <f t="shared" ref="K123" si="62">J123/I123</f>
        <v>589.1</v>
      </c>
      <c r="L123" s="137">
        <f t="shared" ref="L123:M123" si="63">AVERAGE(L107:L122)</f>
        <v>6</v>
      </c>
      <c r="M123" s="138">
        <f t="shared" si="63"/>
        <v>3183.3345961350965</v>
      </c>
      <c r="N123" s="139">
        <f>M123/L123</f>
        <v>530.55576602251608</v>
      </c>
      <c r="O123" s="140">
        <f>L123-I123</f>
        <v>0</v>
      </c>
      <c r="P123" s="141">
        <f>N123-K123</f>
        <v>-58.544233977483941</v>
      </c>
      <c r="Q123" s="142">
        <f>N123/K123</f>
        <v>0.90062088953066721</v>
      </c>
      <c r="R123" s="274"/>
      <c r="S123" s="143">
        <f>S107</f>
        <v>0.25</v>
      </c>
      <c r="T123" s="144">
        <f>INDEX(T107:T122,COUNTA(T107:T122))</f>
        <v>0.3562499999999999</v>
      </c>
      <c r="U123" s="145"/>
      <c r="V123" s="156"/>
      <c r="W123" s="135"/>
      <c r="X123" s="139"/>
      <c r="Y123" s="261"/>
      <c r="Z123" s="262"/>
      <c r="AA123" s="157">
        <f>M123-J123</f>
        <v>-351.26540386490342</v>
      </c>
      <c r="AB123" s="142">
        <f>M123/J123</f>
        <v>0.90062088953066732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1587</v>
      </c>
      <c r="G124" s="159">
        <f t="shared" ref="G124:G125" si="64">E124*F124</f>
        <v>80413.290000000008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1752.5153374233157</v>
      </c>
      <c r="N124" s="163">
        <f>M124/L124</f>
        <v>87.62576687116578</v>
      </c>
      <c r="O124" s="165">
        <f>L124-I124</f>
        <v>0</v>
      </c>
      <c r="P124" s="166">
        <f>N124-K124</f>
        <v>-12.37423312883422</v>
      </c>
      <c r="Q124" s="152">
        <f>N124/K124</f>
        <v>0.87625766871165778</v>
      </c>
      <c r="R124" s="272">
        <f>Q140</f>
        <v>0.87631705458630327</v>
      </c>
      <c r="S124" s="167">
        <v>0.70833333333333337</v>
      </c>
      <c r="T124" s="168">
        <v>0.74606481481481479</v>
      </c>
      <c r="U124" s="169"/>
      <c r="V124" s="170">
        <v>54.333333333333243</v>
      </c>
      <c r="W124" s="168"/>
      <c r="X124" s="171"/>
      <c r="Y124" s="275"/>
      <c r="Z124" s="276"/>
      <c r="AA124" s="109">
        <f>M124-J124</f>
        <v>-247.48466257668429</v>
      </c>
      <c r="AB124" s="152">
        <f>M124/J124</f>
        <v>0.87625766871165789</v>
      </c>
      <c r="AC124" s="277">
        <f>AB140</f>
        <v>0.87631705458630327</v>
      </c>
    </row>
    <row r="125" spans="1:29" ht="15.75" customHeight="1">
      <c r="A125" s="268"/>
      <c r="B125" s="153" t="s">
        <v>161</v>
      </c>
      <c r="C125" s="263" t="s">
        <v>193</v>
      </c>
      <c r="D125" s="264"/>
      <c r="E125" s="93">
        <v>44.3</v>
      </c>
      <c r="F125" s="94">
        <v>1521</v>
      </c>
      <c r="G125" s="95">
        <f t="shared" si="64"/>
        <v>67380.3</v>
      </c>
      <c r="H125" s="96"/>
      <c r="I125" s="97">
        <v>17</v>
      </c>
      <c r="J125" s="98">
        <v>2000</v>
      </c>
      <c r="K125" s="99">
        <f t="shared" ref="K125" si="65">J125/I125</f>
        <v>117.64705882352941</v>
      </c>
      <c r="L125" s="100">
        <v>17</v>
      </c>
      <c r="M125" s="98">
        <f>F125/V125*60</f>
        <v>1752.7528809218973</v>
      </c>
      <c r="N125" s="99">
        <f>M125/L125</f>
        <v>103.10311064246454</v>
      </c>
      <c r="O125" s="101">
        <f>L125-I125</f>
        <v>0</v>
      </c>
      <c r="P125" s="102">
        <f>N125-K125</f>
        <v>-14.543948181064863</v>
      </c>
      <c r="Q125" s="103">
        <f>N125/K125</f>
        <v>0.87637644046094865</v>
      </c>
      <c r="R125" s="273"/>
      <c r="S125" s="1">
        <v>0.75</v>
      </c>
      <c r="T125" s="2">
        <v>0.78615740740740736</v>
      </c>
      <c r="U125" s="104">
        <v>5.6666666666666998</v>
      </c>
      <c r="V125" s="105">
        <v>52.066666666666599</v>
      </c>
      <c r="W125" s="106"/>
      <c r="X125" s="107"/>
      <c r="Y125" s="265"/>
      <c r="Z125" s="266"/>
      <c r="AA125" s="111">
        <f>M125-J125</f>
        <v>-247.24711907810274</v>
      </c>
      <c r="AB125" s="103">
        <f>M125/J125</f>
        <v>0.87637644046094865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6">AVERAGE(I124:I139)</f>
        <v>18.5</v>
      </c>
      <c r="J140" s="138">
        <f t="shared" si="66"/>
        <v>2000</v>
      </c>
      <c r="K140" s="139">
        <f t="shared" ref="K140" si="67">J140/I140</f>
        <v>108.10810810810811</v>
      </c>
      <c r="L140" s="137">
        <f t="shared" ref="L140:M140" si="68">AVERAGE(L124:L139)</f>
        <v>18.5</v>
      </c>
      <c r="M140" s="138">
        <f t="shared" si="68"/>
        <v>1752.6341091726065</v>
      </c>
      <c r="N140" s="139">
        <f>M140/L140</f>
        <v>94.736978874194946</v>
      </c>
      <c r="O140" s="140">
        <f>L140-I140</f>
        <v>0</v>
      </c>
      <c r="P140" s="141">
        <f>N140-K140</f>
        <v>-13.371129233913166</v>
      </c>
      <c r="Q140" s="142">
        <f>N140/K140</f>
        <v>0.87631705458630327</v>
      </c>
      <c r="R140" s="274"/>
      <c r="S140" s="143">
        <f>S124</f>
        <v>0.70833333333333337</v>
      </c>
      <c r="T140" s="144">
        <f>INDEX(T124:T139,COUNTA(T124:T139))</f>
        <v>0.78615740740740736</v>
      </c>
      <c r="U140" s="145"/>
      <c r="V140" s="156"/>
      <c r="W140" s="135"/>
      <c r="X140" s="139"/>
      <c r="Y140" s="261"/>
      <c r="Z140" s="262"/>
      <c r="AA140" s="157">
        <f>M140-J140</f>
        <v>-247.36589082739351</v>
      </c>
      <c r="AB140" s="142">
        <f>M140/J140</f>
        <v>0.87631705458630327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234</v>
      </c>
      <c r="D141" s="271"/>
      <c r="E141" s="158">
        <v>54.7</v>
      </c>
      <c r="F141" s="169">
        <v>5788</v>
      </c>
      <c r="G141" s="159">
        <f t="shared" ref="G141" si="69">E141*F141</f>
        <v>316603.60000000003</v>
      </c>
      <c r="H141" s="160"/>
      <c r="I141" s="161">
        <v>22</v>
      </c>
      <c r="J141" s="162">
        <v>2000</v>
      </c>
      <c r="K141" s="163">
        <f>J141/I141</f>
        <v>90.909090909090907</v>
      </c>
      <c r="L141" s="164">
        <v>23</v>
      </c>
      <c r="M141" s="162">
        <f>F141/V141*60</f>
        <v>1674.9839228295818</v>
      </c>
      <c r="N141" s="163">
        <f>M141/L141</f>
        <v>72.825387949112255</v>
      </c>
      <c r="O141" s="165">
        <f>L141-I141</f>
        <v>1</v>
      </c>
      <c r="P141" s="166">
        <f>N141-K141</f>
        <v>-18.083702959978652</v>
      </c>
      <c r="Q141" s="152">
        <f>N141/K141</f>
        <v>0.80107926744023483</v>
      </c>
      <c r="R141" s="272">
        <f>Q157</f>
        <v>0.80107926744023483</v>
      </c>
      <c r="S141" s="167">
        <v>0.70833333333333337</v>
      </c>
      <c r="T141" s="168">
        <v>0.85231481481481486</v>
      </c>
      <c r="U141" s="169"/>
      <c r="V141" s="170">
        <v>207.33333333333334</v>
      </c>
      <c r="W141" s="87"/>
      <c r="X141" s="88"/>
      <c r="Y141" s="275" t="s">
        <v>236</v>
      </c>
      <c r="Z141" s="276"/>
      <c r="AA141" s="109">
        <f>M141-J141</f>
        <v>-325.01607717041816</v>
      </c>
      <c r="AB141" s="152">
        <f>M141/J141</f>
        <v>0.83749196141479088</v>
      </c>
      <c r="AC141" s="352">
        <f>AB157</f>
        <v>0.83749196141479088</v>
      </c>
    </row>
    <row r="142" spans="1:29" ht="15.75" customHeight="1">
      <c r="A142" s="281"/>
      <c r="B142" s="153"/>
      <c r="C142" s="263"/>
      <c r="D142" s="264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3"/>
      <c r="S142" s="1"/>
      <c r="T142" s="2"/>
      <c r="U142" s="104"/>
      <c r="V142" s="105"/>
      <c r="W142" s="106"/>
      <c r="X142" s="107"/>
      <c r="Y142" s="265"/>
      <c r="Z142" s="266"/>
      <c r="AA142" s="111"/>
      <c r="AB142" s="103"/>
      <c r="AC142" s="294"/>
    </row>
    <row r="143" spans="1:29" ht="15.75" customHeight="1">
      <c r="A143" s="281"/>
      <c r="B143" s="153"/>
      <c r="C143" s="263"/>
      <c r="D143" s="264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3"/>
      <c r="S143" s="1"/>
      <c r="T143" s="2"/>
      <c r="U143" s="104"/>
      <c r="V143" s="105"/>
      <c r="W143" s="106"/>
      <c r="X143" s="107"/>
      <c r="Y143" s="265"/>
      <c r="Z143" s="266"/>
      <c r="AA143" s="111"/>
      <c r="AB143" s="103"/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22</v>
      </c>
      <c r="J157" s="138">
        <f t="shared" si="70"/>
        <v>2000</v>
      </c>
      <c r="K157" s="139">
        <f t="shared" ref="K157" si="71">J157/I157</f>
        <v>90.909090909090907</v>
      </c>
      <c r="L157" s="137">
        <f t="shared" ref="L157:M157" si="72">AVERAGE(L141:L156)</f>
        <v>23</v>
      </c>
      <c r="M157" s="138">
        <f t="shared" si="72"/>
        <v>1674.9839228295818</v>
      </c>
      <c r="N157" s="139">
        <f>M157/L157</f>
        <v>72.825387949112255</v>
      </c>
      <c r="O157" s="140">
        <f>L157-I157</f>
        <v>1</v>
      </c>
      <c r="P157" s="141">
        <f>N157-K157</f>
        <v>-18.083702959978652</v>
      </c>
      <c r="Q157" s="142">
        <f>N157/K157</f>
        <v>0.80107926744023483</v>
      </c>
      <c r="R157" s="274"/>
      <c r="S157" s="143">
        <f>S141</f>
        <v>0.70833333333333337</v>
      </c>
      <c r="T157" s="144">
        <f>INDEX(T141:T156,COUNTA(T141:T156))</f>
        <v>0.85231481481481486</v>
      </c>
      <c r="U157" s="145"/>
      <c r="V157" s="156"/>
      <c r="W157" s="188"/>
      <c r="X157" s="189"/>
      <c r="Y157" s="261"/>
      <c r="Z157" s="262"/>
      <c r="AA157" s="157">
        <f>M157-J157</f>
        <v>-325.01607717041816</v>
      </c>
      <c r="AB157" s="142">
        <f>M157/J157</f>
        <v>0.83749196141479088</v>
      </c>
      <c r="AC157" s="295"/>
    </row>
    <row r="158" spans="1:29" ht="15.75" customHeight="1">
      <c r="A158" s="267" t="s">
        <v>235</v>
      </c>
      <c r="B158" s="183" t="s">
        <v>161</v>
      </c>
      <c r="C158" s="270" t="s">
        <v>192</v>
      </c>
      <c r="D158" s="271"/>
      <c r="E158" s="158">
        <v>56.79</v>
      </c>
      <c r="F158" s="87">
        <v>2278</v>
      </c>
      <c r="G158" s="159">
        <f t="shared" ref="G158:G160" si="73">E158*F158</f>
        <v>129367.62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1759.0733590733594</v>
      </c>
      <c r="N158" s="163">
        <f>M158/L158</f>
        <v>76.481450394493891</v>
      </c>
      <c r="O158" s="165">
        <f>L158-I158</f>
        <v>0</v>
      </c>
      <c r="P158" s="166">
        <f>N158-K158</f>
        <v>-10.475071344636547</v>
      </c>
      <c r="Q158" s="152">
        <f>N158/K158</f>
        <v>0.87953667953667969</v>
      </c>
      <c r="R158" s="272">
        <f>Q174</f>
        <v>0.878353215048017</v>
      </c>
      <c r="S158" s="167">
        <v>0.70854166666666663</v>
      </c>
      <c r="T158" s="168">
        <v>0.76249999999999996</v>
      </c>
      <c r="U158" s="169"/>
      <c r="V158" s="170">
        <v>77.699999999999989</v>
      </c>
      <c r="W158" s="168"/>
      <c r="X158" s="171"/>
      <c r="Y158" s="275"/>
      <c r="Z158" s="276"/>
      <c r="AA158" s="109">
        <f>M158-J158</f>
        <v>-240.92664092664063</v>
      </c>
      <c r="AB158" s="152">
        <f>M158/J158</f>
        <v>0.87953667953667969</v>
      </c>
      <c r="AC158" s="277">
        <f>AB174</f>
        <v>0.878353215048017</v>
      </c>
    </row>
    <row r="159" spans="1:29" ht="15.75" customHeight="1">
      <c r="A159" s="268"/>
      <c r="B159" s="153" t="s">
        <v>161</v>
      </c>
      <c r="C159" s="263" t="s">
        <v>189</v>
      </c>
      <c r="D159" s="264"/>
      <c r="E159" s="93">
        <v>56.87</v>
      </c>
      <c r="F159" s="94">
        <v>1669</v>
      </c>
      <c r="G159" s="95">
        <f t="shared" si="73"/>
        <v>94916.03</v>
      </c>
      <c r="H159" s="96"/>
      <c r="I159" s="97">
        <v>23</v>
      </c>
      <c r="J159" s="98">
        <v>2000</v>
      </c>
      <c r="K159" s="99">
        <f t="shared" ref="K159:K160" si="74">J159/I159</f>
        <v>86.956521739130437</v>
      </c>
      <c r="L159" s="100">
        <v>23</v>
      </c>
      <c r="M159" s="98">
        <f>F159/V159*60</f>
        <v>1754.2773722627776</v>
      </c>
      <c r="N159" s="99">
        <f>M159/L159</f>
        <v>76.272929228816423</v>
      </c>
      <c r="O159" s="101">
        <f>L159-I159</f>
        <v>0</v>
      </c>
      <c r="P159" s="102">
        <f>N159-K159</f>
        <v>-10.683592510314014</v>
      </c>
      <c r="Q159" s="103">
        <f>N159/K159</f>
        <v>0.87713868613138879</v>
      </c>
      <c r="R159" s="273"/>
      <c r="S159" s="1">
        <v>0.76527777777777783</v>
      </c>
      <c r="T159" s="2">
        <v>0.80491898148148144</v>
      </c>
      <c r="U159" s="104">
        <v>4.0000000000001457</v>
      </c>
      <c r="V159" s="105">
        <v>57.083333333333201</v>
      </c>
      <c r="W159" s="106"/>
      <c r="X159" s="107"/>
      <c r="Y159" s="265"/>
      <c r="Z159" s="266"/>
      <c r="AA159" s="111">
        <f>M159-J159</f>
        <v>-245.72262773722241</v>
      </c>
      <c r="AB159" s="103">
        <f>M159/J159</f>
        <v>0.87713868613138879</v>
      </c>
      <c r="AC159" s="278"/>
    </row>
    <row r="160" spans="1:29" ht="15.75" customHeight="1">
      <c r="A160" s="268"/>
      <c r="B160" s="153" t="s">
        <v>161</v>
      </c>
      <c r="C160" s="263" t="s">
        <v>190</v>
      </c>
      <c r="D160" s="264"/>
      <c r="E160" s="93">
        <v>47.6</v>
      </c>
      <c r="F160" s="94">
        <v>2235</v>
      </c>
      <c r="G160" s="95">
        <f t="shared" si="73"/>
        <v>106386</v>
      </c>
      <c r="H160" s="96"/>
      <c r="I160" s="97">
        <v>23</v>
      </c>
      <c r="J160" s="98">
        <v>2000</v>
      </c>
      <c r="K160" s="99">
        <f t="shared" si="74"/>
        <v>86.956521739130437</v>
      </c>
      <c r="L160" s="100">
        <v>23</v>
      </c>
      <c r="M160" s="98">
        <f>F160/V160*60</f>
        <v>1756.7685589519651</v>
      </c>
      <c r="N160" s="99">
        <f>M160/L160</f>
        <v>76.381241693563695</v>
      </c>
      <c r="O160" s="101">
        <f>L160-I160</f>
        <v>0</v>
      </c>
      <c r="P160" s="102">
        <f>N160-K160</f>
        <v>-10.575280045566743</v>
      </c>
      <c r="Q160" s="103">
        <f>N160/K160</f>
        <v>0.87838427947598241</v>
      </c>
      <c r="R160" s="273"/>
      <c r="S160" s="1">
        <v>0.80972222222222223</v>
      </c>
      <c r="T160" s="2">
        <v>0.86273148148148149</v>
      </c>
      <c r="U160" s="104">
        <v>6.9166666666667354</v>
      </c>
      <c r="V160" s="105">
        <v>76.333333333333329</v>
      </c>
      <c r="W160" s="106"/>
      <c r="X160" s="107"/>
      <c r="Y160" s="265"/>
      <c r="Z160" s="266"/>
      <c r="AA160" s="111">
        <f>M160-J160</f>
        <v>-243.23144104803487</v>
      </c>
      <c r="AB160" s="103">
        <f>M160/J160</f>
        <v>0.87838427947598252</v>
      </c>
      <c r="AC160" s="278"/>
    </row>
    <row r="161" spans="1:29" ht="15.75" customHeight="1">
      <c r="A161" s="268"/>
      <c r="B161" s="153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153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153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153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17"/>
      <c r="T164" s="118"/>
      <c r="U164" s="104"/>
      <c r="V164" s="105"/>
      <c r="W164" s="118"/>
      <c r="X164" s="190"/>
      <c r="Y164" s="265"/>
      <c r="Z164" s="266"/>
      <c r="AA164" s="111"/>
      <c r="AB164" s="103"/>
      <c r="AC164" s="278"/>
    </row>
    <row r="165" spans="1:29" ht="15.75" customHeight="1">
      <c r="A165" s="268"/>
      <c r="B165" s="153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17"/>
      <c r="T165" s="118"/>
      <c r="U165" s="104"/>
      <c r="V165" s="105"/>
      <c r="W165" s="118"/>
      <c r="X165" s="190"/>
      <c r="Y165" s="265"/>
      <c r="Z165" s="266"/>
      <c r="AA165" s="111"/>
      <c r="AB165" s="103"/>
      <c r="AC165" s="278"/>
    </row>
    <row r="166" spans="1:29" ht="15.75" customHeight="1">
      <c r="A166" s="268"/>
      <c r="B166" s="153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17"/>
      <c r="T166" s="118"/>
      <c r="U166" s="104"/>
      <c r="V166" s="105"/>
      <c r="W166" s="118"/>
      <c r="X166" s="190"/>
      <c r="Y166" s="265"/>
      <c r="Z166" s="266"/>
      <c r="AA166" s="111"/>
      <c r="AB166" s="103"/>
      <c r="AC166" s="278"/>
    </row>
    <row r="167" spans="1:29" ht="15.75" customHeight="1">
      <c r="A167" s="268"/>
      <c r="B167" s="153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17"/>
      <c r="T167" s="118"/>
      <c r="U167" s="104"/>
      <c r="V167" s="105"/>
      <c r="W167" s="118"/>
      <c r="X167" s="190"/>
      <c r="Y167" s="265"/>
      <c r="Z167" s="266"/>
      <c r="AA167" s="111"/>
      <c r="AB167" s="103"/>
      <c r="AC167" s="278"/>
    </row>
    <row r="168" spans="1:29" ht="15.75" customHeight="1">
      <c r="A168" s="268"/>
      <c r="B168" s="153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17"/>
      <c r="T168" s="118"/>
      <c r="U168" s="104"/>
      <c r="V168" s="105"/>
      <c r="W168" s="118"/>
      <c r="X168" s="190"/>
      <c r="Y168" s="265"/>
      <c r="Z168" s="266"/>
      <c r="AA168" s="111"/>
      <c r="AB168" s="103"/>
      <c r="AC168" s="278"/>
    </row>
    <row r="169" spans="1:29" ht="15.75" customHeight="1">
      <c r="A169" s="268"/>
      <c r="B169" s="153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17"/>
      <c r="T169" s="118"/>
      <c r="U169" s="104"/>
      <c r="V169" s="105"/>
      <c r="W169" s="118"/>
      <c r="X169" s="190"/>
      <c r="Y169" s="265"/>
      <c r="Z169" s="266"/>
      <c r="AA169" s="111"/>
      <c r="AB169" s="103"/>
      <c r="AC169" s="278"/>
    </row>
    <row r="170" spans="1:29" ht="15.75" customHeight="1">
      <c r="A170" s="268"/>
      <c r="B170" s="153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17"/>
      <c r="T170" s="118"/>
      <c r="U170" s="104"/>
      <c r="V170" s="105"/>
      <c r="W170" s="118"/>
      <c r="X170" s="190"/>
      <c r="Y170" s="265"/>
      <c r="Z170" s="266"/>
      <c r="AA170" s="111"/>
      <c r="AB170" s="103"/>
      <c r="AC170" s="278"/>
    </row>
    <row r="171" spans="1:29" ht="15.75" customHeight="1">
      <c r="A171" s="268"/>
      <c r="B171" s="153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17"/>
      <c r="T171" s="118"/>
      <c r="U171" s="104"/>
      <c r="V171" s="105"/>
      <c r="W171" s="118"/>
      <c r="X171" s="190"/>
      <c r="Y171" s="265"/>
      <c r="Z171" s="266"/>
      <c r="AA171" s="111"/>
      <c r="AB171" s="103"/>
      <c r="AC171" s="278"/>
    </row>
    <row r="172" spans="1:29" ht="15.75" customHeight="1">
      <c r="A172" s="268"/>
      <c r="B172" s="153"/>
      <c r="C172" s="263"/>
      <c r="D172" s="264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17"/>
      <c r="T172" s="118"/>
      <c r="U172" s="104"/>
      <c r="V172" s="105"/>
      <c r="W172" s="118"/>
      <c r="X172" s="190"/>
      <c r="Y172" s="265"/>
      <c r="Z172" s="266"/>
      <c r="AA172" s="111"/>
      <c r="AB172" s="103"/>
      <c r="AC172" s="278"/>
    </row>
    <row r="173" spans="1:29" ht="15.75" customHeight="1">
      <c r="A173" s="268"/>
      <c r="B173" s="153"/>
      <c r="C173" s="263"/>
      <c r="D173" s="264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135"/>
      <c r="G174" s="136"/>
      <c r="H174" s="91"/>
      <c r="I174" s="137">
        <f t="shared" ref="I174:J174" si="75">AVERAGE(I158:I173)</f>
        <v>23</v>
      </c>
      <c r="J174" s="138">
        <f t="shared" si="75"/>
        <v>2000</v>
      </c>
      <c r="K174" s="139">
        <f t="shared" ref="K174" si="76">J174/I174</f>
        <v>86.956521739130437</v>
      </c>
      <c r="L174" s="137">
        <f t="shared" ref="L174:M174" si="77">AVERAGE(L158:L173)</f>
        <v>23</v>
      </c>
      <c r="M174" s="138">
        <f t="shared" si="77"/>
        <v>1756.706430096034</v>
      </c>
      <c r="N174" s="139">
        <f>M174/L174</f>
        <v>76.378540438957998</v>
      </c>
      <c r="O174" s="140">
        <f>L174-I174</f>
        <v>0</v>
      </c>
      <c r="P174" s="141">
        <f>N174-K174</f>
        <v>-10.577981300172439</v>
      </c>
      <c r="Q174" s="142">
        <f>N174/K174</f>
        <v>0.878353215048017</v>
      </c>
      <c r="R174" s="274"/>
      <c r="S174" s="143">
        <f>S158</f>
        <v>0.70854166666666663</v>
      </c>
      <c r="T174" s="144">
        <f>INDEX(T158:T173,COUNTA(T158:T173))</f>
        <v>0.86273148148148149</v>
      </c>
      <c r="U174" s="145"/>
      <c r="V174" s="156"/>
      <c r="W174" s="135"/>
      <c r="X174" s="139"/>
      <c r="Y174" s="261"/>
      <c r="Z174" s="262"/>
      <c r="AA174" s="157">
        <f>M174-J174</f>
        <v>-243.29356990396604</v>
      </c>
      <c r="AB174" s="142">
        <f>M174/J174</f>
        <v>0.878353215048017</v>
      </c>
      <c r="AC174" s="279"/>
    </row>
    <row r="176" spans="1:29">
      <c r="Y176" s="259" t="s">
        <v>142</v>
      </c>
      <c r="Z176" s="259"/>
    </row>
    <row r="177" spans="25:26">
      <c r="Y177" s="259" t="s">
        <v>143</v>
      </c>
      <c r="Z177" s="259"/>
    </row>
    <row r="178" spans="25:26">
      <c r="Y178" s="259" t="s">
        <v>144</v>
      </c>
      <c r="Z178" s="259"/>
    </row>
    <row r="179" spans="25:26">
      <c r="Y179" s="259" t="s">
        <v>145</v>
      </c>
      <c r="Z179" s="259"/>
    </row>
    <row r="180" spans="25:26">
      <c r="Y180" s="259" t="s">
        <v>146</v>
      </c>
      <c r="Z180" s="259"/>
    </row>
    <row r="181" spans="25:26">
      <c r="Y181" s="259" t="s">
        <v>147</v>
      </c>
      <c r="Z181" s="259"/>
    </row>
    <row r="182" spans="25:26">
      <c r="Y182" s="259" t="s">
        <v>148</v>
      </c>
      <c r="Z182" s="259"/>
    </row>
    <row r="183" spans="25:26">
      <c r="Y183" s="259" t="s">
        <v>149</v>
      </c>
      <c r="Z183" s="259"/>
    </row>
    <row r="184" spans="25:26">
      <c r="Y184" s="259" t="s">
        <v>150</v>
      </c>
      <c r="Z184" s="259"/>
    </row>
    <row r="185" spans="25:26">
      <c r="Y185" s="259" t="s">
        <v>151</v>
      </c>
      <c r="Z185" s="259"/>
    </row>
    <row r="186" spans="25:26">
      <c r="Y186" s="259" t="s">
        <v>152</v>
      </c>
      <c r="Z186" s="259"/>
    </row>
    <row r="187" spans="25:26">
      <c r="Y187" s="259" t="s">
        <v>153</v>
      </c>
      <c r="Z187" s="259"/>
    </row>
    <row r="188" spans="25:26">
      <c r="Y188" s="259" t="s">
        <v>154</v>
      </c>
      <c r="Z188" s="25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162" priority="3" operator="greaterThan">
      <formula>0</formula>
    </cfRule>
  </conditionalFormatting>
  <conditionalFormatting sqref="P5:P174 AA5:AA174">
    <cfRule type="cellIs" dxfId="161" priority="6" operator="lessThan">
      <formula>0</formula>
    </cfRule>
  </conditionalFormatting>
  <conditionalFormatting sqref="Q5:Q174 AB5:AB174">
    <cfRule type="cellIs" dxfId="160" priority="4" operator="greaterThan">
      <formula>1</formula>
    </cfRule>
    <cfRule type="cellIs" dxfId="159" priority="5" operator="lessThan">
      <formula>0.8</formula>
    </cfRule>
  </conditionalFormatting>
  <conditionalFormatting sqref="R5:R174 AC124:AC141">
    <cfRule type="cellIs" dxfId="158" priority="7" operator="lessThan">
      <formula>0.8</formula>
    </cfRule>
  </conditionalFormatting>
  <conditionalFormatting sqref="AC5:AC22 AC56:AC91">
    <cfRule type="cellIs" dxfId="157" priority="9" operator="lessThan">
      <formula>0.8</formula>
    </cfRule>
  </conditionalFormatting>
  <conditionalFormatting sqref="AC39">
    <cfRule type="cellIs" dxfId="156" priority="12" operator="lessThan">
      <formula>0.8</formula>
    </cfRule>
  </conditionalFormatting>
  <conditionalFormatting sqref="AC54">
    <cfRule type="cellIs" dxfId="155" priority="11" operator="lessThan">
      <formula>0.8</formula>
    </cfRule>
  </conditionalFormatting>
  <conditionalFormatting sqref="AC97:AC105">
    <cfRule type="cellIs" dxfId="154" priority="10" operator="lessThan">
      <formula>0.8</formula>
    </cfRule>
  </conditionalFormatting>
  <conditionalFormatting sqref="AC107:AC112">
    <cfRule type="cellIs" dxfId="153" priority="8" operator="lessThan">
      <formula>0.8</formula>
    </cfRule>
  </conditionalFormatting>
  <conditionalFormatting sqref="AC156">
    <cfRule type="cellIs" dxfId="152" priority="2" operator="lessThan">
      <formula>0.8</formula>
    </cfRule>
  </conditionalFormatting>
  <conditionalFormatting sqref="AC158:AC174">
    <cfRule type="cellIs" dxfId="151" priority="1" operator="lessThan">
      <formula>0.8</formula>
    </cfRule>
  </conditionalFormatting>
  <dataValidations count="1">
    <dataValidation type="list" allowBlank="1" showInputMessage="1" showErrorMessage="1" sqref="Y5:Z174" xr:uid="{51B6167F-2E15-4404-9C0F-96534409A1E8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A322-C399-4207-864C-ECFD9D3DFFFF}">
  <sheetPr>
    <tabColor theme="9" tint="0.59999389629810485"/>
  </sheetPr>
  <dimension ref="B1:AR36"/>
  <sheetViews>
    <sheetView zoomScale="70" zoomScaleNormal="70" workbookViewId="0">
      <selection activeCell="T12" sqref="T12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231</v>
      </c>
      <c r="D3" s="249"/>
      <c r="E3" s="7" t="s">
        <v>2</v>
      </c>
      <c r="F3" s="250">
        <f>'1006(18度C)'!D1+'1006(4度C)'!D1</f>
        <v>253179</v>
      </c>
      <c r="G3" s="251"/>
      <c r="H3" s="7" t="s">
        <v>3</v>
      </c>
      <c r="I3" s="252">
        <f>'1006(18度C)'!F1+'1006(4度C)'!F1</f>
        <v>7957607.7600000016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451.5414394605134</v>
      </c>
      <c r="F6" s="227" t="e">
        <f>AVERAGE(#REF!,D13:K13)</f>
        <v>#REF!</v>
      </c>
      <c r="G6" s="228">
        <f>AVERAGE(D13:K13)</f>
        <v>195.49378911034597</v>
      </c>
      <c r="H6" s="229"/>
      <c r="I6" s="228">
        <f>AVERAGE(L13:O13)</f>
        <v>95.324573585443147</v>
      </c>
      <c r="J6" s="229"/>
      <c r="K6" s="228">
        <f>AVERAGE(D27:O27)</f>
        <v>636.33715673357608</v>
      </c>
      <c r="L6" s="229"/>
      <c r="M6" s="228">
        <f>AVERAGE(P27:X27)</f>
        <v>801.98340874811458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392.38410114260398</v>
      </c>
      <c r="F7" s="231" t="e">
        <f>AVERAGE(#REF!,D14:K14)</f>
        <v>#REF!</v>
      </c>
      <c r="G7" s="218">
        <f>AVERAGE(D14:K14)</f>
        <v>172.96935484853978</v>
      </c>
      <c r="H7" s="219"/>
      <c r="I7" s="218">
        <f>AVERAGE(L14:O14)</f>
        <v>81.260931775277683</v>
      </c>
      <c r="J7" s="219"/>
      <c r="K7" s="218">
        <f>AVERAGE(D28:O28)</f>
        <v>552.80399037983318</v>
      </c>
      <c r="L7" s="219"/>
      <c r="M7" s="218">
        <f>AVERAGE(P28:X28)</f>
        <v>693.73478049001494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0.86877701765686288</v>
      </c>
      <c r="F8" s="223" t="e">
        <f>AVERAGE(D15:K15,#REF!)</f>
        <v>#REF!</v>
      </c>
      <c r="G8" s="224">
        <f>AVERAGE(D15:K15)</f>
        <v>0.87990592137578483</v>
      </c>
      <c r="H8" s="225"/>
      <c r="I8" s="224">
        <f>AVERAGE(L15:O15)</f>
        <v>0.85135497464281096</v>
      </c>
      <c r="J8" s="225"/>
      <c r="K8" s="224">
        <f>AVERAGE(D29:O29)</f>
        <v>0.86769157092947891</v>
      </c>
      <c r="L8" s="225"/>
      <c r="M8" s="224">
        <f>AVERAGE(P29:X29)</f>
        <v>0.8649523143316642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92.187500000000014</v>
      </c>
      <c r="G13" s="24">
        <v>84.21052631578948</v>
      </c>
      <c r="H13" s="24">
        <v>160.97560975609755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108.10810810810811</v>
      </c>
      <c r="N13" s="24">
        <v>90.909090909090907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102.25181319313857</v>
      </c>
      <c r="E14" s="28">
        <v>68.93616661943858</v>
      </c>
      <c r="F14" s="28">
        <v>80.645537215427382</v>
      </c>
      <c r="G14" s="28">
        <v>74.085130616298272</v>
      </c>
      <c r="H14" s="28">
        <v>141.49679607139825</v>
      </c>
      <c r="I14" s="28">
        <v>213.46398971031493</v>
      </c>
      <c r="J14" s="28" t="s">
        <v>36</v>
      </c>
      <c r="K14" s="55">
        <v>529.90605051376247</v>
      </c>
      <c r="L14" s="27" t="s">
        <v>36</v>
      </c>
      <c r="M14" s="67">
        <v>94.698054165686159</v>
      </c>
      <c r="N14" s="28">
        <v>72.733200891706261</v>
      </c>
      <c r="O14" s="29">
        <v>76.35154026844063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0.88797627246672972</v>
      </c>
      <c r="E15" s="32">
        <f t="shared" si="0"/>
        <v>0.87893612439784186</v>
      </c>
      <c r="F15" s="32">
        <f t="shared" si="0"/>
        <v>0.87479904776056805</v>
      </c>
      <c r="G15" s="32">
        <f t="shared" si="0"/>
        <v>0.87976092606854195</v>
      </c>
      <c r="H15" s="32">
        <f t="shared" si="0"/>
        <v>0.87899524832232245</v>
      </c>
      <c r="I15" s="32">
        <f t="shared" si="0"/>
        <v>0.85935583619289435</v>
      </c>
      <c r="J15" s="32" t="s">
        <v>36</v>
      </c>
      <c r="K15" s="56">
        <f t="shared" ref="K15" si="1">K14/K13</f>
        <v>0.89951799442159641</v>
      </c>
      <c r="L15" s="31" t="s">
        <v>36</v>
      </c>
      <c r="M15" s="68">
        <f t="shared" ref="M15:O15" si="2">M14/M13</f>
        <v>0.87595700103259688</v>
      </c>
      <c r="N15" s="32">
        <f t="shared" si="2"/>
        <v>0.80006520980876894</v>
      </c>
      <c r="O15" s="33">
        <f t="shared" si="2"/>
        <v>0.87804271308706716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0.16666666666666666</v>
      </c>
      <c r="E16" s="2">
        <v>0.16689814814814816</v>
      </c>
      <c r="F16" s="2">
        <v>0.25</v>
      </c>
      <c r="G16" s="2">
        <v>0.25</v>
      </c>
      <c r="H16" s="2">
        <v>0.25033564814814813</v>
      </c>
      <c r="I16" s="2">
        <v>0.16673611111111111</v>
      </c>
      <c r="J16" s="2" t="s">
        <v>36</v>
      </c>
      <c r="K16" s="3">
        <v>0.25</v>
      </c>
      <c r="L16" s="1" t="s">
        <v>36</v>
      </c>
      <c r="M16" s="69">
        <v>0.70833333333333337</v>
      </c>
      <c r="N16" s="2">
        <v>0.70833333333333337</v>
      </c>
      <c r="O16" s="4">
        <v>0.70849537037037036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0.43569444444444444</v>
      </c>
      <c r="E17" s="2">
        <v>0.63680555555555551</v>
      </c>
      <c r="F17" s="2">
        <v>0.56072916666666661</v>
      </c>
      <c r="G17" s="2">
        <v>0.6381944444444444</v>
      </c>
      <c r="H17" s="2">
        <v>0.67225694444444439</v>
      </c>
      <c r="I17" s="2">
        <v>0.45</v>
      </c>
      <c r="J17" s="2" t="s">
        <v>36</v>
      </c>
      <c r="K17" s="3">
        <v>0.36275462962962962</v>
      </c>
      <c r="L17" s="1" t="s">
        <v>36</v>
      </c>
      <c r="M17" s="69">
        <v>0.79166666666666663</v>
      </c>
      <c r="N17" s="2">
        <v>0.84106481481481477</v>
      </c>
      <c r="O17" s="4">
        <v>0.87462962962962965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21.333333333333332</v>
      </c>
      <c r="G18" s="35">
        <v>23.75</v>
      </c>
      <c r="H18" s="35">
        <v>20.5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18.5</v>
      </c>
      <c r="N18" s="35">
        <v>23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883.33333333333326</v>
      </c>
      <c r="U27" s="24" t="s">
        <v>36</v>
      </c>
      <c r="V27" s="24">
        <v>825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181.76656229246842</v>
      </c>
      <c r="E28" s="28" t="s">
        <v>36</v>
      </c>
      <c r="F28" s="28" t="s">
        <v>36</v>
      </c>
      <c r="G28" s="28">
        <v>281.85411426518164</v>
      </c>
      <c r="H28" s="28">
        <v>378.4925715291202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757.38841032474522</v>
      </c>
      <c r="N28" s="28">
        <v>986.32602147731541</v>
      </c>
      <c r="O28" s="28">
        <v>730.99626239016777</v>
      </c>
      <c r="P28" s="27">
        <v>243.49814034803131</v>
      </c>
      <c r="Q28" s="28" t="s">
        <v>36</v>
      </c>
      <c r="R28" s="28" t="s">
        <v>36</v>
      </c>
      <c r="S28" s="28" t="s">
        <v>36</v>
      </c>
      <c r="T28" s="28">
        <v>750.84552908176079</v>
      </c>
      <c r="U28" s="28" t="s">
        <v>36</v>
      </c>
      <c r="V28" s="28">
        <v>726.08112148889927</v>
      </c>
      <c r="W28" s="28">
        <v>847.48904311499268</v>
      </c>
      <c r="X28" s="29">
        <v>900.76006841639071</v>
      </c>
    </row>
    <row r="29" spans="2:44" ht="40.15" customHeight="1">
      <c r="B29" s="206"/>
      <c r="C29" s="30" t="s">
        <v>38</v>
      </c>
      <c r="D29" s="32">
        <f>D28/D27</f>
        <v>0.85834209971443431</v>
      </c>
      <c r="E29" s="32" t="s">
        <v>36</v>
      </c>
      <c r="F29" s="32" t="s">
        <v>36</v>
      </c>
      <c r="G29" s="32">
        <f>G28/G27</f>
        <v>0.86122090469916612</v>
      </c>
      <c r="H29" s="32">
        <f>H28/H27</f>
        <v>0.8734443958364313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0.87979461805399706</v>
      </c>
      <c r="N29" s="32">
        <f>N28/N27</f>
        <v>0.85767480128462215</v>
      </c>
      <c r="O29" s="32">
        <f>O28/O27</f>
        <v>0.87567260598822183</v>
      </c>
      <c r="P29" s="31">
        <f>P28/P27</f>
        <v>0.86238924706594422</v>
      </c>
      <c r="Q29" s="32" t="s">
        <v>36</v>
      </c>
      <c r="R29" s="32" t="s">
        <v>36</v>
      </c>
      <c r="S29" s="32" t="s">
        <v>36</v>
      </c>
      <c r="T29" s="32">
        <f>T28/T27</f>
        <v>0.85001380650765379</v>
      </c>
      <c r="U29" s="32" t="s">
        <v>36</v>
      </c>
      <c r="V29" s="32">
        <f>V28/V27</f>
        <v>0.88009832907745367</v>
      </c>
      <c r="W29" s="32">
        <f>W28/W27</f>
        <v>0.87439345718213524</v>
      </c>
      <c r="X29" s="33">
        <f>X28/X27</f>
        <v>0.85786673182513395</v>
      </c>
    </row>
    <row r="30" spans="2:44" ht="17.25" customHeight="1">
      <c r="B30" s="207" t="s">
        <v>39</v>
      </c>
      <c r="C30" s="15" t="s">
        <v>40</v>
      </c>
      <c r="D30" s="2">
        <v>0.31388888888888888</v>
      </c>
      <c r="E30" s="2" t="s">
        <v>36</v>
      </c>
      <c r="F30" s="2" t="s">
        <v>36</v>
      </c>
      <c r="G30" s="2">
        <v>0.23128472222222221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0.16685185185185186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0.70853009259259259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0.38569444444444445</v>
      </c>
      <c r="E31" s="2" t="s">
        <v>36</v>
      </c>
      <c r="F31" s="2" t="s">
        <v>36</v>
      </c>
      <c r="G31" s="2">
        <v>0.25763888888888886</v>
      </c>
      <c r="H31" s="2">
        <v>0.39861111111111114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0.44722222222222224</v>
      </c>
      <c r="N31" s="2">
        <v>0.46111111111111114</v>
      </c>
      <c r="O31" s="2">
        <v>0.45833333333333331</v>
      </c>
      <c r="P31" s="1">
        <v>0.83349537037037036</v>
      </c>
      <c r="Q31" s="2" t="s">
        <v>36</v>
      </c>
      <c r="R31" s="2" t="s">
        <v>36</v>
      </c>
      <c r="S31" s="2" t="s">
        <v>36</v>
      </c>
      <c r="T31" s="2">
        <v>0.97777777777777775</v>
      </c>
      <c r="U31" s="2" t="s">
        <v>36</v>
      </c>
      <c r="V31" s="2">
        <v>0.99061342592592594</v>
      </c>
      <c r="W31" s="2">
        <v>1.0562499999999999</v>
      </c>
      <c r="X31" s="4">
        <v>1.0626851851851853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3.6</v>
      </c>
      <c r="U32" s="2" t="s">
        <v>36</v>
      </c>
      <c r="V32" s="35">
        <v>4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7780-529E-4B65-9E97-CBECC02A5727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141164</v>
      </c>
      <c r="E1" s="77" t="s">
        <v>3</v>
      </c>
      <c r="F1" s="78">
        <f>SUM(G5:G191)</f>
        <v>2737453.4600000004</v>
      </c>
      <c r="G1" s="79" t="s">
        <v>73</v>
      </c>
      <c r="H1" s="80">
        <f>L21+L38+L55+L72+L89+L106+L123+L140+L157+L174+L191</f>
        <v>71.600000000000009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45936</v>
      </c>
      <c r="B2" s="326"/>
      <c r="C2" s="82" t="s">
        <v>34</v>
      </c>
      <c r="D2" s="83">
        <f>AVERAGE(N21,N38,N55,N72,N89,N106,N123,N140,N157,N174,N191)</f>
        <v>616.86344042991573</v>
      </c>
      <c r="E2" s="83" t="s">
        <v>80</v>
      </c>
      <c r="F2" s="84">
        <f>F1/D1</f>
        <v>19.392008302400047</v>
      </c>
      <c r="G2" s="85" t="s">
        <v>81</v>
      </c>
      <c r="H2" s="86">
        <f>COUNT(H5:H191)</f>
        <v>4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2581</v>
      </c>
      <c r="G5" s="95">
        <f t="shared" ref="G5:G6" si="0">E5*F5</f>
        <v>77042.850000000006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3092.046589018305</v>
      </c>
      <c r="N5" s="99">
        <f>M5/L5</f>
        <v>181.88509347166499</v>
      </c>
      <c r="O5" s="101">
        <f>L5-I5</f>
        <v>0</v>
      </c>
      <c r="P5" s="102">
        <f>N5-K5</f>
        <v>-29.87961241068794</v>
      </c>
      <c r="Q5" s="103">
        <f>N5/K5</f>
        <v>0.85890183028286249</v>
      </c>
      <c r="R5" s="273">
        <f>Q21</f>
        <v>0.85834209971443431</v>
      </c>
      <c r="S5" s="1">
        <v>0.31388888888888888</v>
      </c>
      <c r="T5" s="2">
        <v>0.34866898148148145</v>
      </c>
      <c r="U5" s="104">
        <v>5.9999999999999787</v>
      </c>
      <c r="V5" s="105">
        <v>50.0833333333333</v>
      </c>
      <c r="W5" s="106"/>
      <c r="X5" s="88"/>
      <c r="Y5" s="275"/>
      <c r="Z5" s="276"/>
      <c r="AA5" s="109">
        <f>M5-J5</f>
        <v>-507.95341098169501</v>
      </c>
      <c r="AB5" s="110">
        <f>M5/J5</f>
        <v>0.85890183028286249</v>
      </c>
      <c r="AC5" s="292">
        <f>AB21</f>
        <v>0.8583420997144342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2491</v>
      </c>
      <c r="G6" s="95">
        <f t="shared" si="0"/>
        <v>73534.319999999992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3088.0165289256215</v>
      </c>
      <c r="N6" s="99">
        <f>M6/L6</f>
        <v>181.64803111327186</v>
      </c>
      <c r="O6" s="101">
        <f>L6-I6</f>
        <v>0</v>
      </c>
      <c r="P6" s="102">
        <f>N6-K6</f>
        <v>-30.116674769081072</v>
      </c>
      <c r="Q6" s="103">
        <f>N6/K6</f>
        <v>0.85778236914600603</v>
      </c>
      <c r="R6" s="273"/>
      <c r="S6" s="1">
        <v>0.35208333333333336</v>
      </c>
      <c r="T6" s="2">
        <v>0.38569444444444445</v>
      </c>
      <c r="U6" s="104">
        <v>4.9166666666667425</v>
      </c>
      <c r="V6" s="105">
        <v>48.39999999999997</v>
      </c>
      <c r="W6" s="106"/>
      <c r="X6" s="107"/>
      <c r="Y6" s="265"/>
      <c r="Z6" s="266"/>
      <c r="AA6" s="111">
        <f>M6-J6</f>
        <v>-511.98347107437849</v>
      </c>
      <c r="AB6" s="112">
        <f>M6/J6</f>
        <v>0.85778236914600603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3090.031558971963</v>
      </c>
      <c r="N21" s="139">
        <f>M21/L21</f>
        <v>181.76656229246842</v>
      </c>
      <c r="O21" s="140">
        <f>L21-I21</f>
        <v>0</v>
      </c>
      <c r="P21" s="141">
        <f>N21-K21</f>
        <v>-29.998143589884506</v>
      </c>
      <c r="Q21" s="142">
        <f>N21/K21</f>
        <v>0.85834209971443431</v>
      </c>
      <c r="R21" s="274"/>
      <c r="S21" s="143">
        <f>S5</f>
        <v>0.31388888888888888</v>
      </c>
      <c r="T21" s="144">
        <f>INDEX(T5:T20,COUNTA(T5:T20))</f>
        <v>0.38569444444444445</v>
      </c>
      <c r="U21" s="145"/>
      <c r="V21" s="145"/>
      <c r="W21" s="146"/>
      <c r="X21" s="147"/>
      <c r="Y21" s="261"/>
      <c r="Z21" s="262"/>
      <c r="AA21" s="148">
        <f>M21-J21</f>
        <v>-509.96844102803698</v>
      </c>
      <c r="AB21" s="149">
        <f>M21/J21</f>
        <v>0.8583420997144342</v>
      </c>
      <c r="AC21" s="295"/>
    </row>
    <row r="22" spans="1:29" ht="15.75" customHeight="1">
      <c r="A22" s="267" t="s">
        <v>107</v>
      </c>
      <c r="B22" s="92" t="s">
        <v>104</v>
      </c>
      <c r="C22" s="355" t="s">
        <v>232</v>
      </c>
      <c r="D22" s="264"/>
      <c r="E22" s="93">
        <v>25.64</v>
      </c>
      <c r="F22" s="94">
        <v>1961</v>
      </c>
      <c r="G22" s="95">
        <f t="shared" ref="G22" si="5">E22*F22</f>
        <v>50280.04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3100.3952569169978</v>
      </c>
      <c r="N22" s="99">
        <f>M22/L22</f>
        <v>281.85411426518164</v>
      </c>
      <c r="O22" s="101">
        <f>L22-I22</f>
        <v>0</v>
      </c>
      <c r="P22" s="102">
        <f>N22-K22</f>
        <v>-45.418613007545616</v>
      </c>
      <c r="Q22" s="103">
        <f>N22/K22</f>
        <v>0.86122090469916612</v>
      </c>
      <c r="R22" s="272">
        <f>Q38</f>
        <v>0.86122090469916612</v>
      </c>
      <c r="S22" s="1">
        <v>0.23128472222222221</v>
      </c>
      <c r="T22" s="2">
        <v>0.25763888888888886</v>
      </c>
      <c r="U22" s="104">
        <v>4.9666666666666703</v>
      </c>
      <c r="V22" s="105">
        <v>37.949999999999974</v>
      </c>
      <c r="W22" s="106"/>
      <c r="X22" s="151"/>
      <c r="Y22" s="275"/>
      <c r="Z22" s="276"/>
      <c r="AA22" s="109">
        <f>M22-J22</f>
        <v>-499.60474308300218</v>
      </c>
      <c r="AB22" s="152">
        <f>M22/J22</f>
        <v>0.86122090469916601</v>
      </c>
      <c r="AC22" s="277">
        <f>AB38</f>
        <v>0.86122090469916601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355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3100.3952569169978</v>
      </c>
      <c r="N38" s="139">
        <f>M38/L38</f>
        <v>281.85411426518164</v>
      </c>
      <c r="O38" s="140">
        <f>L38-I38</f>
        <v>0</v>
      </c>
      <c r="P38" s="141">
        <f>N38-K38</f>
        <v>-45.418613007545616</v>
      </c>
      <c r="Q38" s="142">
        <f>N38/K38</f>
        <v>0.86122090469916612</v>
      </c>
      <c r="R38" s="274"/>
      <c r="S38" s="143">
        <f>S22</f>
        <v>0.23128472222222221</v>
      </c>
      <c r="T38" s="144">
        <f>INDEX(T22:T37,COUNTA(T22:T37))</f>
        <v>0.25763888888888886</v>
      </c>
      <c r="U38" s="145"/>
      <c r="V38" s="156"/>
      <c r="W38" s="135"/>
      <c r="X38" s="139"/>
      <c r="Y38" s="261"/>
      <c r="Z38" s="262"/>
      <c r="AA38" s="157">
        <f>M38-J38</f>
        <v>-499.60474308300218</v>
      </c>
      <c r="AB38" s="142">
        <f>M38/J38</f>
        <v>0.86122090469916601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987</v>
      </c>
      <c r="G39" s="159">
        <f t="shared" ref="G39:G41" si="9">E39*F39</f>
        <v>13877.220000000001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2263.1847133757997</v>
      </c>
      <c r="N39" s="163">
        <f>M39/L39</f>
        <v>377.19745222929993</v>
      </c>
      <c r="O39" s="165">
        <f>L39-I39</f>
        <v>0</v>
      </c>
      <c r="P39" s="166">
        <f>N39-K39</f>
        <v>-56.135881104033388</v>
      </c>
      <c r="Q39" s="152">
        <f>N39/K39</f>
        <v>0.87045565899069222</v>
      </c>
      <c r="R39" s="272">
        <f>Q55</f>
        <v>0.8734443958364313</v>
      </c>
      <c r="S39" s="167">
        <v>0.25</v>
      </c>
      <c r="T39" s="168">
        <v>0.26817129629629627</v>
      </c>
      <c r="U39" s="169"/>
      <c r="V39" s="170">
        <v>26.166666666666629</v>
      </c>
      <c r="W39" s="168"/>
      <c r="X39" s="171"/>
      <c r="Y39" s="275"/>
      <c r="Z39" s="276"/>
      <c r="AA39" s="109">
        <f>M39-J39</f>
        <v>-336.81528662420033</v>
      </c>
      <c r="AB39" s="152">
        <f>M39/J39</f>
        <v>0.87045565899069222</v>
      </c>
      <c r="AC39" s="277">
        <f>AB55</f>
        <v>0.8734443958364313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2736</v>
      </c>
      <c r="G40" s="95">
        <f t="shared" si="9"/>
        <v>48509.279999999999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2274.7344110854492</v>
      </c>
      <c r="N40" s="99">
        <f>M40/L40</f>
        <v>379.12240184757485</v>
      </c>
      <c r="O40" s="101">
        <f>L40-I40</f>
        <v>0</v>
      </c>
      <c r="P40" s="102">
        <f>N40-K40</f>
        <v>-54.210931485758465</v>
      </c>
      <c r="Q40" s="103">
        <f>N40/K40</f>
        <v>0.87489785041748047</v>
      </c>
      <c r="R40" s="273"/>
      <c r="S40" s="1">
        <v>0.27361111111111108</v>
      </c>
      <c r="T40" s="2">
        <v>0.32372685185185185</v>
      </c>
      <c r="U40" s="104">
        <v>7.8333333333333321</v>
      </c>
      <c r="V40" s="105">
        <v>72.1666666666667</v>
      </c>
      <c r="W40" s="106"/>
      <c r="X40" s="113"/>
      <c r="Y40" s="265"/>
      <c r="Z40" s="266"/>
      <c r="AA40" s="111">
        <f>M40-J40</f>
        <v>-325.26558891455079</v>
      </c>
      <c r="AB40" s="103">
        <f>M40/J40</f>
        <v>0.87489785041748047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3887</v>
      </c>
      <c r="G41" s="95">
        <f t="shared" si="9"/>
        <v>56322.63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2274.947163062915</v>
      </c>
      <c r="N41" s="99">
        <f>M41/L41</f>
        <v>379.15786051048582</v>
      </c>
      <c r="O41" s="101">
        <f>L41-I41</f>
        <v>0</v>
      </c>
      <c r="P41" s="102">
        <f>N41-K41</f>
        <v>-54.175472822847496</v>
      </c>
      <c r="Q41" s="103">
        <f>N41/K41</f>
        <v>0.87497967810112121</v>
      </c>
      <c r="R41" s="273"/>
      <c r="S41" s="1">
        <v>0.32741898148148146</v>
      </c>
      <c r="T41" s="2">
        <v>0.39861111111111114</v>
      </c>
      <c r="U41" s="104">
        <v>5.3166666666666451</v>
      </c>
      <c r="V41" s="105">
        <v>102.51666666666674</v>
      </c>
      <c r="W41" s="106"/>
      <c r="X41" s="113"/>
      <c r="Y41" s="265"/>
      <c r="Z41" s="266"/>
      <c r="AA41" s="111">
        <f>M41-J41</f>
        <v>-325.05283693708498</v>
      </c>
      <c r="AB41" s="103">
        <f>M41/J41</f>
        <v>0.87497967810112121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2270.9554291747213</v>
      </c>
      <c r="N55" s="139">
        <f t="shared" ref="N55:N61" si="14">M55/L55</f>
        <v>378.4925715291202</v>
      </c>
      <c r="O55" s="140">
        <f t="shared" ref="O55:O61" si="15">L55-I55</f>
        <v>0</v>
      </c>
      <c r="P55" s="141">
        <f t="shared" ref="P55:P61" si="16">N55-K55</f>
        <v>-54.840761804213116</v>
      </c>
      <c r="Q55" s="142">
        <f t="shared" ref="Q55:Q61" si="17">N55/K55</f>
        <v>0.8734443958364313</v>
      </c>
      <c r="R55" s="274"/>
      <c r="S55" s="143">
        <f>S39</f>
        <v>0.25</v>
      </c>
      <c r="T55" s="144">
        <f>INDEX(T39:T54,COUNTA(T39:T54))</f>
        <v>0.39861111111111114</v>
      </c>
      <c r="U55" s="145"/>
      <c r="V55" s="156"/>
      <c r="W55" s="135"/>
      <c r="X55" s="139"/>
      <c r="Y55" s="261"/>
      <c r="Z55" s="262"/>
      <c r="AA55" s="157">
        <f t="shared" ref="AA55:AA61" si="18">M55-J55</f>
        <v>-329.0445708252787</v>
      </c>
      <c r="AB55" s="142">
        <f t="shared" ref="AB55:AB61" si="19">M55/J55</f>
        <v>0.8734443958364313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996</v>
      </c>
      <c r="G56" s="159">
        <f t="shared" ref="G56:G61" si="20">E56*F56</f>
        <v>21364.2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2882.3151125401964</v>
      </c>
      <c r="N56" s="163">
        <f t="shared" si="14"/>
        <v>960.77170418006551</v>
      </c>
      <c r="O56" s="165">
        <f t="shared" si="15"/>
        <v>0</v>
      </c>
      <c r="P56" s="166">
        <f t="shared" si="16"/>
        <v>-139.22829581993449</v>
      </c>
      <c r="Q56" s="152">
        <f t="shared" si="17"/>
        <v>0.87342882198187777</v>
      </c>
      <c r="R56" s="272">
        <f>Q72</f>
        <v>0.87979461805399706</v>
      </c>
      <c r="S56" s="167">
        <v>0.16685185185185186</v>
      </c>
      <c r="T56" s="168">
        <v>0.18124999999999999</v>
      </c>
      <c r="U56" s="169"/>
      <c r="V56" s="170">
        <v>20.733333333333309</v>
      </c>
      <c r="W56" s="173"/>
      <c r="X56" s="151"/>
      <c r="Y56" s="275"/>
      <c r="Z56" s="276"/>
      <c r="AA56" s="109">
        <f t="shared" si="18"/>
        <v>-417.68488745980358</v>
      </c>
      <c r="AB56" s="152">
        <f t="shared" si="19"/>
        <v>0.87342882198187766</v>
      </c>
      <c r="AC56" s="277">
        <f>AB72</f>
        <v>0.87979461805399695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2404</v>
      </c>
      <c r="G57" s="95">
        <f t="shared" si="20"/>
        <v>37766.840000000004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2907.0876721531754</v>
      </c>
      <c r="N57" s="99">
        <f t="shared" si="14"/>
        <v>969.02922405105846</v>
      </c>
      <c r="O57" s="101">
        <f t="shared" si="15"/>
        <v>0</v>
      </c>
      <c r="P57" s="102">
        <f t="shared" si="16"/>
        <v>-130.97077594894154</v>
      </c>
      <c r="Q57" s="103">
        <f t="shared" si="17"/>
        <v>0.88093565822823494</v>
      </c>
      <c r="R57" s="273"/>
      <c r="S57" s="1">
        <v>0.18568287037037037</v>
      </c>
      <c r="T57" s="2">
        <v>0.22013888888888888</v>
      </c>
      <c r="U57" s="104">
        <v>6.3833333333333453</v>
      </c>
      <c r="V57" s="105">
        <v>49.616666666666653</v>
      </c>
      <c r="W57" s="106"/>
      <c r="X57" s="107"/>
      <c r="Y57" s="265"/>
      <c r="Z57" s="266"/>
      <c r="AA57" s="111">
        <f t="shared" si="18"/>
        <v>-392.91232784682461</v>
      </c>
      <c r="AB57" s="103">
        <f t="shared" si="19"/>
        <v>0.88093565822823494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1476</v>
      </c>
      <c r="G58" s="95">
        <f t="shared" si="20"/>
        <v>32885.279999999999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2892.5421883505701</v>
      </c>
      <c r="N58" s="99">
        <f t="shared" si="14"/>
        <v>578.50843767011406</v>
      </c>
      <c r="O58" s="101">
        <f t="shared" si="15"/>
        <v>0</v>
      </c>
      <c r="P58" s="102">
        <f t="shared" si="16"/>
        <v>-81.491562329885937</v>
      </c>
      <c r="Q58" s="103">
        <f t="shared" si="17"/>
        <v>0.87652793586380917</v>
      </c>
      <c r="R58" s="273"/>
      <c r="S58" s="1">
        <v>0.2252662037037037</v>
      </c>
      <c r="T58" s="2">
        <v>0.24652777777777779</v>
      </c>
      <c r="U58" s="104">
        <v>7.3833333333333417</v>
      </c>
      <c r="V58" s="105">
        <v>30.616666666666681</v>
      </c>
      <c r="W58" s="106"/>
      <c r="X58" s="107"/>
      <c r="Y58" s="265"/>
      <c r="Z58" s="266"/>
      <c r="AA58" s="111">
        <f t="shared" si="18"/>
        <v>-407.45781164942991</v>
      </c>
      <c r="AB58" s="103">
        <f t="shared" si="19"/>
        <v>0.87652793586380917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3469</v>
      </c>
      <c r="G59" s="95">
        <f t="shared" si="20"/>
        <v>62060.41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2907.6600698486627</v>
      </c>
      <c r="N59" s="99">
        <f t="shared" si="14"/>
        <v>726.91501746216568</v>
      </c>
      <c r="O59" s="101">
        <f t="shared" si="15"/>
        <v>0</v>
      </c>
      <c r="P59" s="102">
        <f t="shared" si="16"/>
        <v>-98.084982537834321</v>
      </c>
      <c r="Q59" s="103">
        <f t="shared" si="17"/>
        <v>0.88110911207535236</v>
      </c>
      <c r="R59" s="273"/>
      <c r="S59" s="1">
        <v>0.25028935185185186</v>
      </c>
      <c r="T59" s="2">
        <v>0.3</v>
      </c>
      <c r="U59" s="104">
        <v>5.4166666666666607</v>
      </c>
      <c r="V59" s="105">
        <v>71.5833333333333</v>
      </c>
      <c r="W59" s="106"/>
      <c r="X59" s="107"/>
      <c r="Y59" s="265"/>
      <c r="Z59" s="266"/>
      <c r="AA59" s="111">
        <f t="shared" si="18"/>
        <v>-392.33993015133728</v>
      </c>
      <c r="AB59" s="103">
        <f t="shared" si="19"/>
        <v>0.88110911207535236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4119</v>
      </c>
      <c r="G60" s="95">
        <f t="shared" si="20"/>
        <v>88352.55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2913.8141088622515</v>
      </c>
      <c r="N60" s="99">
        <f t="shared" si="14"/>
        <v>728.45352721556287</v>
      </c>
      <c r="O60" s="101">
        <f t="shared" si="15"/>
        <v>0</v>
      </c>
      <c r="P60" s="102">
        <f t="shared" si="16"/>
        <v>-96.546472784437128</v>
      </c>
      <c r="Q60" s="103">
        <f t="shared" si="17"/>
        <v>0.88297397238250042</v>
      </c>
      <c r="R60" s="273"/>
      <c r="S60" s="1">
        <v>0.30429398148148146</v>
      </c>
      <c r="T60" s="2">
        <v>0.36319444444444443</v>
      </c>
      <c r="U60" s="104">
        <v>6.183333333333314</v>
      </c>
      <c r="V60" s="105">
        <v>84.816666666666677</v>
      </c>
      <c r="W60" s="106"/>
      <c r="X60" s="107"/>
      <c r="Y60" s="265"/>
      <c r="Z60" s="266"/>
      <c r="AA60" s="111">
        <f t="shared" si="18"/>
        <v>-386.18589113774851</v>
      </c>
      <c r="AB60" s="103">
        <f t="shared" si="19"/>
        <v>0.88297397238250042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5671</v>
      </c>
      <c r="G61" s="115">
        <f t="shared" si="20"/>
        <v>94478.86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2916.5142857142851</v>
      </c>
      <c r="N61" s="99">
        <f t="shared" si="14"/>
        <v>729.12857142857126</v>
      </c>
      <c r="O61" s="101">
        <f t="shared" si="15"/>
        <v>0</v>
      </c>
      <c r="P61" s="102">
        <f t="shared" si="16"/>
        <v>-95.871428571428737</v>
      </c>
      <c r="Q61" s="103">
        <f t="shared" si="17"/>
        <v>0.88379220779220757</v>
      </c>
      <c r="R61" s="273"/>
      <c r="S61" s="1">
        <v>0.3662037037037037</v>
      </c>
      <c r="T61" s="2">
        <v>0.44722222222222224</v>
      </c>
      <c r="U61" s="104">
        <v>4.3333333333333446</v>
      </c>
      <c r="V61" s="105">
        <v>116.6666666666667</v>
      </c>
      <c r="W61" s="106"/>
      <c r="X61" s="107"/>
      <c r="Y61" s="265"/>
      <c r="Z61" s="266"/>
      <c r="AA61" s="111">
        <f t="shared" si="18"/>
        <v>-383.48571428571495</v>
      </c>
      <c r="AB61" s="103">
        <f t="shared" si="19"/>
        <v>0.88379220779220757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2903.32223957819</v>
      </c>
      <c r="N72" s="139">
        <f>M72/L72</f>
        <v>757.38841032474522</v>
      </c>
      <c r="O72" s="140">
        <f>L72-I72</f>
        <v>0</v>
      </c>
      <c r="P72" s="141">
        <f>N72-K72</f>
        <v>-103.48115489264603</v>
      </c>
      <c r="Q72" s="142">
        <f>N72/K72</f>
        <v>0.87979461805399706</v>
      </c>
      <c r="R72" s="274"/>
      <c r="S72" s="143">
        <f>S56</f>
        <v>0.16685185185185186</v>
      </c>
      <c r="T72" s="144">
        <f>INDEX(T56:T71,COUNTA(T56:T71))</f>
        <v>0.44722222222222224</v>
      </c>
      <c r="U72" s="145"/>
      <c r="V72" s="156"/>
      <c r="W72" s="89"/>
      <c r="X72" s="91"/>
      <c r="Y72" s="261"/>
      <c r="Z72" s="262"/>
      <c r="AA72" s="157">
        <f>M72-J72</f>
        <v>-396.67776042181004</v>
      </c>
      <c r="AB72" s="142">
        <f>M72/J72</f>
        <v>0.87979461805399695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2254</v>
      </c>
      <c r="G73" s="159">
        <f t="shared" ref="G73:G76" si="26">E73*F73</f>
        <v>40977.72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3062.0377358490555</v>
      </c>
      <c r="N73" s="163">
        <f>M73/L73</f>
        <v>1020.6792452830185</v>
      </c>
      <c r="O73" s="165">
        <f>L73-I73</f>
        <v>0</v>
      </c>
      <c r="P73" s="166">
        <f>N73-K73</f>
        <v>-179.32075471698147</v>
      </c>
      <c r="Q73" s="152">
        <f>N73/K73</f>
        <v>0.85056603773584882</v>
      </c>
      <c r="R73" s="272">
        <f>Q89</f>
        <v>0.85767480128462215</v>
      </c>
      <c r="S73" s="167">
        <v>0.16666666666666666</v>
      </c>
      <c r="T73" s="168">
        <v>0.19733796296296297</v>
      </c>
      <c r="U73" s="169"/>
      <c r="V73" s="170">
        <v>44.166666666666686</v>
      </c>
      <c r="W73" s="173"/>
      <c r="X73" s="151"/>
      <c r="Y73" s="275"/>
      <c r="Z73" s="276"/>
      <c r="AA73" s="109">
        <f>M73-J73</f>
        <v>-537.96226415094452</v>
      </c>
      <c r="AB73" s="152">
        <f>M73/J73</f>
        <v>0.85056603773584871</v>
      </c>
      <c r="AC73" s="277">
        <f>AB89</f>
        <v>0.85767480128462215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2789</v>
      </c>
      <c r="G74" s="95">
        <f t="shared" si="26"/>
        <v>50704.02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3061.0975609756088</v>
      </c>
      <c r="N74" s="99">
        <f>M74/L74</f>
        <v>1020.3658536585363</v>
      </c>
      <c r="O74" s="101">
        <f>L74-I74</f>
        <v>0</v>
      </c>
      <c r="P74" s="102">
        <f>N74-K74</f>
        <v>-179.63414634146375</v>
      </c>
      <c r="Q74" s="103">
        <f>N74/K74</f>
        <v>0.85030487804878019</v>
      </c>
      <c r="R74" s="273"/>
      <c r="S74" s="1">
        <v>0.21064814814814814</v>
      </c>
      <c r="T74" s="2">
        <v>0.24861111111111112</v>
      </c>
      <c r="U74" s="104">
        <v>19.16666666666665</v>
      </c>
      <c r="V74" s="105">
        <v>54.666666666666686</v>
      </c>
      <c r="W74" s="106"/>
      <c r="X74" s="107"/>
      <c r="Y74" s="265"/>
      <c r="Z74" s="266"/>
      <c r="AA74" s="111">
        <f>M74-J74</f>
        <v>-538.90243902439124</v>
      </c>
      <c r="AB74" s="103">
        <f>M74/J74</f>
        <v>0.85030487804878019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7156</v>
      </c>
      <c r="G75" s="95">
        <f t="shared" si="26"/>
        <v>102187.68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3067.9528403001059</v>
      </c>
      <c r="N75" s="99">
        <f>M75/L75</f>
        <v>1022.650946766702</v>
      </c>
      <c r="O75" s="101">
        <f>L75-I75</f>
        <v>0</v>
      </c>
      <c r="P75" s="102">
        <f>N75-K75</f>
        <v>-177.34905323329804</v>
      </c>
      <c r="Q75" s="103">
        <f>N75/K75</f>
        <v>0.85220912230558499</v>
      </c>
      <c r="R75" s="273"/>
      <c r="S75" s="1">
        <v>0.25906249999999997</v>
      </c>
      <c r="T75" s="2">
        <v>0.35625000000000001</v>
      </c>
      <c r="U75" s="104">
        <v>15.049999999999955</v>
      </c>
      <c r="V75" s="105">
        <v>139.95000000000005</v>
      </c>
      <c r="W75" s="106"/>
      <c r="X75" s="107"/>
      <c r="Y75" s="265"/>
      <c r="Z75" s="266"/>
      <c r="AA75" s="111">
        <f>M75-J75</f>
        <v>-532.04715969989411</v>
      </c>
      <c r="AB75" s="103">
        <f>M75/J75</f>
        <v>0.85220912230558499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5848</v>
      </c>
      <c r="G76" s="95">
        <f t="shared" si="26"/>
        <v>82047.44</v>
      </c>
      <c r="H76" s="96"/>
      <c r="I76" s="97">
        <v>3</v>
      </c>
      <c r="J76" s="98">
        <v>3000</v>
      </c>
      <c r="K76" s="99">
        <f t="shared" si="27"/>
        <v>1000</v>
      </c>
      <c r="L76" s="100">
        <v>3</v>
      </c>
      <c r="M76" s="98">
        <f>F76/V76*60</f>
        <v>2644.8241206030139</v>
      </c>
      <c r="N76" s="99">
        <f>M76/L76</f>
        <v>881.60804020100466</v>
      </c>
      <c r="O76" s="101">
        <f>L76-I76</f>
        <v>0</v>
      </c>
      <c r="P76" s="102">
        <f>N76-K76</f>
        <v>-118.39195979899534</v>
      </c>
      <c r="Q76" s="103">
        <f>N76/K76</f>
        <v>0.88160804020100469</v>
      </c>
      <c r="R76" s="273"/>
      <c r="S76" s="1">
        <v>0.36898148148148147</v>
      </c>
      <c r="T76" s="2">
        <v>0.46111111111111114</v>
      </c>
      <c r="U76" s="104">
        <v>18.333333333333293</v>
      </c>
      <c r="V76" s="105">
        <v>132.66666666666674</v>
      </c>
      <c r="W76" s="106"/>
      <c r="X76" s="107"/>
      <c r="Y76" s="265"/>
      <c r="Z76" s="266"/>
      <c r="AA76" s="111">
        <f>M76-J76</f>
        <v>-355.17587939698615</v>
      </c>
      <c r="AB76" s="103">
        <f>M76/J76</f>
        <v>0.88160804020100458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</v>
      </c>
      <c r="J89" s="138">
        <f t="shared" si="28"/>
        <v>3450</v>
      </c>
      <c r="K89" s="139">
        <f t="shared" ref="K89" si="29">J89/I89</f>
        <v>1150</v>
      </c>
      <c r="L89" s="137">
        <f t="shared" ref="L89:M89" si="30">AVERAGE(L73:L88)</f>
        <v>3</v>
      </c>
      <c r="M89" s="138">
        <f t="shared" si="30"/>
        <v>2958.9780644319462</v>
      </c>
      <c r="N89" s="139">
        <f t="shared" ref="N89:N95" si="31">M89/L89</f>
        <v>986.32602147731541</v>
      </c>
      <c r="O89" s="140">
        <f t="shared" ref="O89:O95" si="32">L89-I89</f>
        <v>0</v>
      </c>
      <c r="P89" s="141">
        <f t="shared" ref="P89:P95" si="33">N89-K89</f>
        <v>-163.67397852268459</v>
      </c>
      <c r="Q89" s="142">
        <f t="shared" ref="Q89:Q95" si="34">N89/K89</f>
        <v>0.85767480128462215</v>
      </c>
      <c r="R89" s="274"/>
      <c r="S89" s="143">
        <f>S73</f>
        <v>0.16666666666666666</v>
      </c>
      <c r="T89" s="144">
        <f>INDEX(T73:T88,COUNTA(T73:T88))</f>
        <v>0.46111111111111114</v>
      </c>
      <c r="U89" s="145"/>
      <c r="V89" s="156"/>
      <c r="W89" s="89"/>
      <c r="X89" s="91"/>
      <c r="Y89" s="261"/>
      <c r="Z89" s="262"/>
      <c r="AA89" s="157">
        <f t="shared" ref="AA89:AA95" si="35">M89-J89</f>
        <v>-491.02193556805378</v>
      </c>
      <c r="AB89" s="142">
        <f t="shared" ref="AB89:AB95" si="36">M89/J89</f>
        <v>0.85767480128462215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2303</v>
      </c>
      <c r="G90" s="159">
        <f t="shared" ref="G90:G95" si="37">E90*F90</f>
        <v>57644.090000000004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2865.8140338748699</v>
      </c>
      <c r="N90" s="163">
        <f t="shared" si="31"/>
        <v>716.45350846871747</v>
      </c>
      <c r="O90" s="165">
        <f t="shared" si="32"/>
        <v>0</v>
      </c>
      <c r="P90" s="166">
        <f t="shared" si="33"/>
        <v>-108.54649153128253</v>
      </c>
      <c r="Q90" s="152">
        <f t="shared" si="34"/>
        <v>0.86842849511359699</v>
      </c>
      <c r="R90" s="272">
        <f>Q106</f>
        <v>0.87567260598822183</v>
      </c>
      <c r="S90" s="167">
        <v>0.16666666666666666</v>
      </c>
      <c r="T90" s="168">
        <v>0.20015046296296296</v>
      </c>
      <c r="U90" s="169"/>
      <c r="V90" s="170">
        <v>48.216666666666676</v>
      </c>
      <c r="W90" s="168"/>
      <c r="X90" s="171"/>
      <c r="Y90" s="275"/>
      <c r="Z90" s="276"/>
      <c r="AA90" s="109">
        <f t="shared" si="35"/>
        <v>-434.18596612513011</v>
      </c>
      <c r="AB90" s="152">
        <f t="shared" si="36"/>
        <v>0.86842849511359699</v>
      </c>
      <c r="AC90" s="277">
        <f>AB106</f>
        <v>0.87567260598822183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2351</v>
      </c>
      <c r="G91" s="95">
        <f t="shared" si="37"/>
        <v>59832.95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2875.8409785932722</v>
      </c>
      <c r="N91" s="99">
        <f t="shared" si="31"/>
        <v>718.96024464831805</v>
      </c>
      <c r="O91" s="101">
        <f t="shared" si="32"/>
        <v>0</v>
      </c>
      <c r="P91" s="102">
        <f t="shared" si="33"/>
        <v>-106.03975535168195</v>
      </c>
      <c r="Q91" s="103">
        <f t="shared" si="34"/>
        <v>0.87146696321008243</v>
      </c>
      <c r="R91" s="273"/>
      <c r="S91" s="1">
        <v>0.21249999999999999</v>
      </c>
      <c r="T91" s="2">
        <v>0.24656249999999999</v>
      </c>
      <c r="U91" s="104">
        <v>17.783333333333328</v>
      </c>
      <c r="V91" s="105">
        <v>49.05</v>
      </c>
      <c r="W91" s="106"/>
      <c r="X91" s="113"/>
      <c r="Y91" s="265"/>
      <c r="Z91" s="266"/>
      <c r="AA91" s="111">
        <f t="shared" si="35"/>
        <v>-424.15902140672779</v>
      </c>
      <c r="AB91" s="103">
        <f t="shared" si="36"/>
        <v>0.87146696321008243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1132</v>
      </c>
      <c r="G92" s="95">
        <f t="shared" si="37"/>
        <v>30258.36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2867.8395496129492</v>
      </c>
      <c r="N92" s="99">
        <f t="shared" si="31"/>
        <v>716.9598874032373</v>
      </c>
      <c r="O92" s="101">
        <f t="shared" si="32"/>
        <v>0</v>
      </c>
      <c r="P92" s="102">
        <f t="shared" si="33"/>
        <v>-108.0401125967627</v>
      </c>
      <c r="Q92" s="103">
        <f t="shared" si="34"/>
        <v>0.86904228776149972</v>
      </c>
      <c r="R92" s="273"/>
      <c r="S92" s="1">
        <v>0.26063657407407409</v>
      </c>
      <c r="T92" s="2">
        <v>0.27708333333333335</v>
      </c>
      <c r="U92" s="104">
        <v>20.266666666666705</v>
      </c>
      <c r="V92" s="105">
        <v>23.68333333333333</v>
      </c>
      <c r="W92" s="106"/>
      <c r="X92" s="113"/>
      <c r="Y92" s="265"/>
      <c r="Z92" s="266"/>
      <c r="AA92" s="111">
        <f t="shared" si="35"/>
        <v>-432.16045038705079</v>
      </c>
      <c r="AB92" s="103">
        <f t="shared" si="36"/>
        <v>0.86904228776149972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3138</v>
      </c>
      <c r="G93" s="95">
        <f t="shared" si="37"/>
        <v>94140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2661.2014134275605</v>
      </c>
      <c r="N93" s="99">
        <f t="shared" si="31"/>
        <v>665.30035335689013</v>
      </c>
      <c r="O93" s="101">
        <f t="shared" si="32"/>
        <v>0</v>
      </c>
      <c r="P93" s="102">
        <f t="shared" si="33"/>
        <v>-84.699646643109872</v>
      </c>
      <c r="Q93" s="103">
        <f t="shared" si="34"/>
        <v>0.88706713780918689</v>
      </c>
      <c r="R93" s="273"/>
      <c r="S93" s="1">
        <v>0.28836805555555556</v>
      </c>
      <c r="T93" s="2">
        <v>0.33750000000000002</v>
      </c>
      <c r="U93" s="104">
        <v>16.249999999999982</v>
      </c>
      <c r="V93" s="105">
        <v>70.750000000000028</v>
      </c>
      <c r="W93" s="106"/>
      <c r="X93" s="107"/>
      <c r="Y93" s="265"/>
      <c r="Z93" s="266"/>
      <c r="AA93" s="111">
        <f t="shared" si="35"/>
        <v>-338.79858657243949</v>
      </c>
      <c r="AB93" s="103">
        <f t="shared" si="36"/>
        <v>0.88706713780918689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2411</v>
      </c>
      <c r="G94" s="95">
        <f t="shared" si="37"/>
        <v>59841.020000000004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2874.0397350993371</v>
      </c>
      <c r="N94" s="99">
        <f t="shared" si="31"/>
        <v>718.50993377483428</v>
      </c>
      <c r="O94" s="101">
        <f t="shared" si="32"/>
        <v>0</v>
      </c>
      <c r="P94" s="102">
        <f t="shared" si="33"/>
        <v>-106.49006622516572</v>
      </c>
      <c r="Q94" s="103">
        <f t="shared" si="34"/>
        <v>0.87092113184828401</v>
      </c>
      <c r="R94" s="273"/>
      <c r="S94" s="1">
        <v>0.35069444444444442</v>
      </c>
      <c r="T94" s="2">
        <v>0.38564814814814813</v>
      </c>
      <c r="U94" s="104">
        <v>18.999999999999932</v>
      </c>
      <c r="V94" s="105">
        <v>50.333333333333343</v>
      </c>
      <c r="W94" s="106"/>
      <c r="X94" s="107"/>
      <c r="Y94" s="265"/>
      <c r="Z94" s="266"/>
      <c r="AA94" s="111">
        <f t="shared" si="35"/>
        <v>-425.96026490066288</v>
      </c>
      <c r="AB94" s="103">
        <f t="shared" si="36"/>
        <v>0.87092113184828401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3857</v>
      </c>
      <c r="G95" s="115">
        <f t="shared" si="37"/>
        <v>115710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2668.1783243658738</v>
      </c>
      <c r="N95" s="99">
        <f t="shared" si="31"/>
        <v>889.39277478862459</v>
      </c>
      <c r="O95" s="101">
        <f t="shared" si="32"/>
        <v>0</v>
      </c>
      <c r="P95" s="102">
        <f t="shared" si="33"/>
        <v>-110.60722521137541</v>
      </c>
      <c r="Q95" s="103">
        <f t="shared" si="34"/>
        <v>0.88939277478862455</v>
      </c>
      <c r="R95" s="273"/>
      <c r="S95" s="1">
        <v>0.39810185185185187</v>
      </c>
      <c r="T95" s="2">
        <v>0.45833333333333331</v>
      </c>
      <c r="U95" s="104">
        <v>17.933333333333394</v>
      </c>
      <c r="V95" s="105">
        <v>86.733333333333277</v>
      </c>
      <c r="W95" s="106"/>
      <c r="X95" s="4"/>
      <c r="Y95" s="265"/>
      <c r="Z95" s="266"/>
      <c r="AA95" s="111">
        <f t="shared" si="35"/>
        <v>-331.82167563412622</v>
      </c>
      <c r="AB95" s="103">
        <f t="shared" si="36"/>
        <v>0.88939277478862455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2802.15233916231</v>
      </c>
      <c r="N106" s="139">
        <f>M106/L106</f>
        <v>730.99626239016777</v>
      </c>
      <c r="O106" s="140">
        <f>L106-I106</f>
        <v>0</v>
      </c>
      <c r="P106" s="141">
        <f>N106-K106</f>
        <v>-103.78634630548436</v>
      </c>
      <c r="Q106" s="142">
        <f>N106/K106</f>
        <v>0.87567260598822183</v>
      </c>
      <c r="R106" s="274"/>
      <c r="S106" s="143">
        <f>S90</f>
        <v>0.16666666666666666</v>
      </c>
      <c r="T106" s="144">
        <f>INDEX(T90:T105,COUNTA(T90:T105))</f>
        <v>0.45833333333333331</v>
      </c>
      <c r="U106" s="145"/>
      <c r="V106" s="156"/>
      <c r="W106" s="135"/>
      <c r="X106" s="139"/>
      <c r="Y106" s="261"/>
      <c r="Z106" s="262"/>
      <c r="AA106" s="157">
        <f>M106-J106</f>
        <v>-397.84766083769</v>
      </c>
      <c r="AB106" s="142">
        <f>M106/J106</f>
        <v>0.87567260598822183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953</v>
      </c>
      <c r="G107" s="159">
        <f t="shared" ref="G107:G110" si="42">E107*F107</f>
        <v>12789.26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3138.883806038441</v>
      </c>
      <c r="N107" s="163">
        <f>M107/L107</f>
        <v>523.14730100640679</v>
      </c>
      <c r="O107" s="165">
        <f>L107-I107</f>
        <v>0</v>
      </c>
      <c r="P107" s="166">
        <f>N107-K107</f>
        <v>-76.852698993593208</v>
      </c>
      <c r="Q107" s="152">
        <f>N107/K107</f>
        <v>0.87191216834401131</v>
      </c>
      <c r="R107" s="272">
        <f>Q123</f>
        <v>0.86238924706594422</v>
      </c>
      <c r="S107" s="167">
        <v>0.70833333333333337</v>
      </c>
      <c r="T107" s="168">
        <v>0.72098379629629628</v>
      </c>
      <c r="U107" s="169"/>
      <c r="V107" s="170">
        <v>18.216666666666583</v>
      </c>
      <c r="W107" s="168"/>
      <c r="X107" s="171"/>
      <c r="Y107" s="275"/>
      <c r="Z107" s="276"/>
      <c r="AA107" s="109">
        <f>M107-J107</f>
        <v>-461.11619396155902</v>
      </c>
      <c r="AB107" s="152">
        <f>M107/J107</f>
        <v>0.87191216834401142</v>
      </c>
      <c r="AC107" s="277">
        <f>AB123</f>
        <v>0.86238924706594422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2107</v>
      </c>
      <c r="G108" s="95">
        <f t="shared" si="42"/>
        <v>54023.48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3102.3312883435606</v>
      </c>
      <c r="N108" s="99">
        <f>M108/L108</f>
        <v>282.03011712214186</v>
      </c>
      <c r="O108" s="101">
        <f>L108-I108</f>
        <v>0</v>
      </c>
      <c r="P108" s="102">
        <f>N108-K108</f>
        <v>-45.242610150585392</v>
      </c>
      <c r="Q108" s="103">
        <f>N108/K108</f>
        <v>0.86175869120654458</v>
      </c>
      <c r="R108" s="273"/>
      <c r="S108" s="1">
        <v>0.72586805555555556</v>
      </c>
      <c r="T108" s="2">
        <v>0.75416666666666665</v>
      </c>
      <c r="U108" s="104">
        <v>7.033333333333367</v>
      </c>
      <c r="V108" s="105">
        <v>40.749999999999972</v>
      </c>
      <c r="W108" s="106"/>
      <c r="X108" s="113"/>
      <c r="Y108" s="265"/>
      <c r="Z108" s="266"/>
      <c r="AA108" s="111">
        <f>M108-J108</f>
        <v>-497.66871165643943</v>
      </c>
      <c r="AB108" s="103">
        <f>M108/J108</f>
        <v>0.86175869120654458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2467</v>
      </c>
      <c r="G109" s="95">
        <f t="shared" si="42"/>
        <v>72825.84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3084.8211184439119</v>
      </c>
      <c r="N109" s="99">
        <f>M109/L109</f>
        <v>181.46006579081836</v>
      </c>
      <c r="O109" s="101">
        <f>L109-I109</f>
        <v>0</v>
      </c>
      <c r="P109" s="102">
        <f>N109-K109</f>
        <v>-30.304640091534566</v>
      </c>
      <c r="Q109" s="103">
        <f>N109/K109</f>
        <v>0.85689475512330904</v>
      </c>
      <c r="R109" s="273"/>
      <c r="S109" s="1">
        <v>0.75973379629629634</v>
      </c>
      <c r="T109" s="2">
        <v>0.79305555555555551</v>
      </c>
      <c r="U109" s="104">
        <v>8.0166666666667474</v>
      </c>
      <c r="V109" s="105">
        <v>47.983333333333213</v>
      </c>
      <c r="W109" s="106"/>
      <c r="X109" s="113"/>
      <c r="Y109" s="265"/>
      <c r="Z109" s="266"/>
      <c r="AA109" s="111">
        <f>M109-J109</f>
        <v>-515.17888155608807</v>
      </c>
      <c r="AB109" s="103">
        <f>M109/J109</f>
        <v>0.85689475512330882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2589</v>
      </c>
      <c r="G110" s="95">
        <f t="shared" si="42"/>
        <v>77281.650000000009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3092.3689449236849</v>
      </c>
      <c r="N110" s="99">
        <f>M110/L110</f>
        <v>181.90405558374619</v>
      </c>
      <c r="O110" s="101">
        <f>L110-I110</f>
        <v>0</v>
      </c>
      <c r="P110" s="102">
        <f>N110-K110</f>
        <v>-29.860650298606743</v>
      </c>
      <c r="Q110" s="103">
        <f>N110/K110</f>
        <v>0.85899137358991262</v>
      </c>
      <c r="R110" s="273"/>
      <c r="S110" s="1">
        <v>0.79861111111111105</v>
      </c>
      <c r="T110" s="2">
        <v>0.83349537037037036</v>
      </c>
      <c r="U110" s="104">
        <v>7.9999999999999716</v>
      </c>
      <c r="V110" s="105">
        <v>50.233333333333405</v>
      </c>
      <c r="W110" s="106"/>
      <c r="X110" s="107"/>
      <c r="Y110" s="265"/>
      <c r="Z110" s="266"/>
      <c r="AA110" s="111">
        <f>M110-J110</f>
        <v>-507.63105507631508</v>
      </c>
      <c r="AB110" s="103">
        <f>M110/J110</f>
        <v>0.85899137358991251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3104.6012894373994</v>
      </c>
      <c r="N123" s="139">
        <f t="shared" ref="N123:N128" si="46">M123/L123</f>
        <v>243.49814034803131</v>
      </c>
      <c r="O123" s="140">
        <f t="shared" ref="O123:O128" si="47">L123-I123</f>
        <v>0</v>
      </c>
      <c r="P123" s="141">
        <f t="shared" ref="P123:P128" si="48">N123-K123</f>
        <v>-38.854800828439295</v>
      </c>
      <c r="Q123" s="142">
        <f t="shared" ref="Q123:Q128" si="49">N123/K123</f>
        <v>0.86238924706594422</v>
      </c>
      <c r="R123" s="274"/>
      <c r="S123" s="143">
        <f>S107</f>
        <v>0.70833333333333337</v>
      </c>
      <c r="T123" s="144">
        <f>INDEX(T107:T122,COUNTA(T107:T122))</f>
        <v>0.83349537037037036</v>
      </c>
      <c r="U123" s="145"/>
      <c r="V123" s="156"/>
      <c r="W123" s="135"/>
      <c r="X123" s="139"/>
      <c r="Y123" s="261"/>
      <c r="Z123" s="262"/>
      <c r="AA123" s="157">
        <f t="shared" ref="AA123:AA128" si="50">M123-J123</f>
        <v>-495.39871056260063</v>
      </c>
      <c r="AB123" s="142">
        <f t="shared" ref="AB123:AB128" si="51">M123/J123</f>
        <v>0.86238924706594422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1388</v>
      </c>
      <c r="G124" s="159">
        <f t="shared" ref="G124:G128" si="52">E124*F124</f>
        <v>38281.040000000001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2602.5000000000095</v>
      </c>
      <c r="N124" s="163">
        <f t="shared" si="46"/>
        <v>650.62500000000239</v>
      </c>
      <c r="O124" s="165">
        <f t="shared" si="47"/>
        <v>0</v>
      </c>
      <c r="P124" s="166">
        <f t="shared" si="48"/>
        <v>-99.374999999997613</v>
      </c>
      <c r="Q124" s="152">
        <f t="shared" si="49"/>
        <v>0.86750000000000316</v>
      </c>
      <c r="R124" s="272">
        <f>Q140</f>
        <v>0.85001380650765379</v>
      </c>
      <c r="S124" s="167">
        <v>0.70833333333333337</v>
      </c>
      <c r="T124" s="168">
        <v>0.73055555555555551</v>
      </c>
      <c r="U124" s="169"/>
      <c r="V124" s="170">
        <v>31.999999999999886</v>
      </c>
      <c r="W124" s="173"/>
      <c r="X124" s="151"/>
      <c r="Y124" s="275"/>
      <c r="Z124" s="276"/>
      <c r="AA124" s="109">
        <f t="shared" si="50"/>
        <v>-397.49999999999045</v>
      </c>
      <c r="AB124" s="152">
        <f t="shared" si="51"/>
        <v>0.86750000000000316</v>
      </c>
      <c r="AC124" s="277">
        <f>AB140</f>
        <v>0.85001380650765368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1052</v>
      </c>
      <c r="G125" s="95">
        <f t="shared" si="52"/>
        <v>25405.8</v>
      </c>
      <c r="H125" s="96"/>
      <c r="I125" s="97">
        <v>4</v>
      </c>
      <c r="J125" s="98">
        <v>3000</v>
      </c>
      <c r="K125" s="99">
        <f t="shared" ref="K125:K128" si="53">J125/I125</f>
        <v>750</v>
      </c>
      <c r="L125" s="100">
        <v>4</v>
      </c>
      <c r="M125" s="98">
        <f>F125/V125*60</f>
        <v>2593.972602739741</v>
      </c>
      <c r="N125" s="99">
        <f t="shared" si="46"/>
        <v>648.49315068493524</v>
      </c>
      <c r="O125" s="101">
        <f t="shared" si="47"/>
        <v>0</v>
      </c>
      <c r="P125" s="102">
        <f t="shared" si="48"/>
        <v>-101.50684931506476</v>
      </c>
      <c r="Q125" s="103">
        <f t="shared" si="49"/>
        <v>0.86465753424658032</v>
      </c>
      <c r="R125" s="273"/>
      <c r="S125" s="1">
        <v>0.73541666666666672</v>
      </c>
      <c r="T125" s="2">
        <v>0.75231481481481477</v>
      </c>
      <c r="U125" s="104">
        <v>7.000000000000135</v>
      </c>
      <c r="V125" s="105">
        <v>24.333333333333194</v>
      </c>
      <c r="W125" s="106"/>
      <c r="X125" s="107"/>
      <c r="Y125" s="265"/>
      <c r="Z125" s="266"/>
      <c r="AA125" s="111">
        <f t="shared" si="50"/>
        <v>-406.02739726025902</v>
      </c>
      <c r="AB125" s="103">
        <f t="shared" si="51"/>
        <v>0.86465753424658032</v>
      </c>
      <c r="AC125" s="278"/>
    </row>
    <row r="126" spans="1:29" ht="15.75" customHeight="1">
      <c r="A126" s="268"/>
      <c r="B126" s="92" t="s">
        <v>111</v>
      </c>
      <c r="C126" s="263" t="s">
        <v>233</v>
      </c>
      <c r="D126" s="264"/>
      <c r="E126" s="93">
        <v>16.7</v>
      </c>
      <c r="F126" s="94">
        <v>888</v>
      </c>
      <c r="G126" s="95">
        <f t="shared" si="52"/>
        <v>14829.599999999999</v>
      </c>
      <c r="H126" s="96"/>
      <c r="I126" s="97">
        <v>3</v>
      </c>
      <c r="J126" s="98">
        <v>3300</v>
      </c>
      <c r="K126" s="99">
        <f t="shared" si="53"/>
        <v>1100</v>
      </c>
      <c r="L126" s="100">
        <v>3</v>
      </c>
      <c r="M126" s="98">
        <f>F126/V126*60</f>
        <v>2697.721518987335</v>
      </c>
      <c r="N126" s="99">
        <f t="shared" si="46"/>
        <v>899.24050632911167</v>
      </c>
      <c r="O126" s="101">
        <f t="shared" si="47"/>
        <v>0</v>
      </c>
      <c r="P126" s="102">
        <f t="shared" si="48"/>
        <v>-200.75949367088833</v>
      </c>
      <c r="Q126" s="103">
        <f t="shared" si="49"/>
        <v>0.81749136939010147</v>
      </c>
      <c r="R126" s="273"/>
      <c r="S126" s="1">
        <v>0.7578125</v>
      </c>
      <c r="T126" s="2">
        <v>0.77152777777777781</v>
      </c>
      <c r="U126" s="104">
        <v>7.9166666666667318</v>
      </c>
      <c r="V126" s="105">
        <v>19.75000000000005</v>
      </c>
      <c r="W126" s="106"/>
      <c r="X126" s="107"/>
      <c r="Y126" s="265"/>
      <c r="Z126" s="266"/>
      <c r="AA126" s="111">
        <f t="shared" si="50"/>
        <v>-602.278481012665</v>
      </c>
      <c r="AB126" s="103">
        <f t="shared" si="51"/>
        <v>0.81749136939010147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6300</v>
      </c>
      <c r="G127" s="95">
        <f t="shared" si="52"/>
        <v>112707</v>
      </c>
      <c r="H127" s="96"/>
      <c r="I127" s="97">
        <v>4</v>
      </c>
      <c r="J127" s="98">
        <v>3300</v>
      </c>
      <c r="K127" s="99">
        <f t="shared" si="53"/>
        <v>825</v>
      </c>
      <c r="L127" s="100">
        <v>4</v>
      </c>
      <c r="M127" s="98">
        <f>F127/V127*60</f>
        <v>2919.2946325138373</v>
      </c>
      <c r="N127" s="99">
        <f t="shared" si="46"/>
        <v>729.82365812845933</v>
      </c>
      <c r="O127" s="101">
        <f t="shared" si="47"/>
        <v>0</v>
      </c>
      <c r="P127" s="102">
        <f t="shared" si="48"/>
        <v>-95.176341871540671</v>
      </c>
      <c r="Q127" s="103">
        <f t="shared" si="49"/>
        <v>0.8846347371254053</v>
      </c>
      <c r="R127" s="273"/>
      <c r="S127" s="1">
        <v>0.77638888888888891</v>
      </c>
      <c r="T127" s="2">
        <v>0.86630787037037038</v>
      </c>
      <c r="U127" s="104">
        <v>6.9999999999999751</v>
      </c>
      <c r="V127" s="105">
        <v>129.48333333333332</v>
      </c>
      <c r="W127" s="106">
        <v>0.86630787037037038</v>
      </c>
      <c r="X127" s="107">
        <v>0.90555555555555556</v>
      </c>
      <c r="Y127" s="265"/>
      <c r="Z127" s="266"/>
      <c r="AA127" s="111">
        <f t="shared" si="50"/>
        <v>-380.70536748616269</v>
      </c>
      <c r="AB127" s="103">
        <f t="shared" si="51"/>
        <v>0.8846347371254053</v>
      </c>
      <c r="AC127" s="278"/>
    </row>
    <row r="128" spans="1:29" ht="15.75" customHeight="1">
      <c r="A128" s="268"/>
      <c r="B128" s="92" t="s">
        <v>111</v>
      </c>
      <c r="C128" s="263" t="s">
        <v>233</v>
      </c>
      <c r="D128" s="264"/>
      <c r="E128" s="93">
        <v>16.7</v>
      </c>
      <c r="F128" s="94">
        <v>4683</v>
      </c>
      <c r="G128" s="95">
        <f t="shared" si="52"/>
        <v>78206.099999999991</v>
      </c>
      <c r="H128" s="113"/>
      <c r="I128" s="97">
        <v>3</v>
      </c>
      <c r="J128" s="98">
        <v>3300</v>
      </c>
      <c r="K128" s="99">
        <f t="shared" si="53"/>
        <v>1100</v>
      </c>
      <c r="L128" s="114">
        <v>3</v>
      </c>
      <c r="M128" s="98">
        <f>F128/V128*60</f>
        <v>2701.7307692307709</v>
      </c>
      <c r="N128" s="99">
        <f t="shared" si="46"/>
        <v>900.57692307692366</v>
      </c>
      <c r="O128" s="101">
        <f t="shared" si="47"/>
        <v>0</v>
      </c>
      <c r="P128" s="102">
        <f t="shared" si="48"/>
        <v>-199.42307692307634</v>
      </c>
      <c r="Q128" s="103">
        <f t="shared" si="49"/>
        <v>0.81870629370629422</v>
      </c>
      <c r="R128" s="273"/>
      <c r="S128" s="1">
        <v>0.90555555555555556</v>
      </c>
      <c r="T128" s="2">
        <v>0.97777777777777775</v>
      </c>
      <c r="U128" s="104">
        <v>56.516666666666652</v>
      </c>
      <c r="V128" s="105">
        <v>103.99999999999994</v>
      </c>
      <c r="W128" s="106"/>
      <c r="X128" s="107"/>
      <c r="Y128" s="265"/>
      <c r="Z128" s="266"/>
      <c r="AA128" s="111">
        <f t="shared" si="50"/>
        <v>-598.26923076922913</v>
      </c>
      <c r="AB128" s="103">
        <f t="shared" si="51"/>
        <v>0.81870629370629422</v>
      </c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54">AVERAGE(I124:I139)</f>
        <v>3.6</v>
      </c>
      <c r="J140" s="138">
        <f t="shared" si="54"/>
        <v>3180</v>
      </c>
      <c r="K140" s="139">
        <f t="shared" ref="K140" si="55">J140/I140</f>
        <v>883.33333333333326</v>
      </c>
      <c r="L140" s="137">
        <f t="shared" ref="L140:M140" si="56">AVERAGE(L124:L139)</f>
        <v>3.6</v>
      </c>
      <c r="M140" s="138">
        <f t="shared" si="56"/>
        <v>2703.0439046943388</v>
      </c>
      <c r="N140" s="139">
        <f t="shared" ref="N140:N145" si="57">M140/L140</f>
        <v>750.84552908176079</v>
      </c>
      <c r="O140" s="140">
        <f t="shared" ref="O140:O145" si="58">L140-I140</f>
        <v>0</v>
      </c>
      <c r="P140" s="141">
        <f t="shared" ref="P140:P145" si="59">N140-K140</f>
        <v>-132.48780425157247</v>
      </c>
      <c r="Q140" s="142">
        <f t="shared" ref="Q140:Q145" si="60">N140/K140</f>
        <v>0.85001380650765379</v>
      </c>
      <c r="R140" s="274"/>
      <c r="S140" s="143">
        <f>S124</f>
        <v>0.70833333333333337</v>
      </c>
      <c r="T140" s="144">
        <f>INDEX(T124:T139,COUNTA(T124:T139))</f>
        <v>0.97777777777777775</v>
      </c>
      <c r="U140" s="145"/>
      <c r="V140" s="156"/>
      <c r="W140" s="89"/>
      <c r="X140" s="91"/>
      <c r="Y140" s="261"/>
      <c r="Z140" s="262"/>
      <c r="AA140" s="157">
        <f t="shared" ref="AA140:AA145" si="61">M140-J140</f>
        <v>-476.95609530566117</v>
      </c>
      <c r="AB140" s="142">
        <f t="shared" ref="AB140:AB145" si="62">M140/J140</f>
        <v>0.85001380650765368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2013</v>
      </c>
      <c r="G141" s="159">
        <f t="shared" ref="G141:G145" si="63">E141*F141</f>
        <v>44849.64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2895.2457051538104</v>
      </c>
      <c r="N141" s="163">
        <f t="shared" si="57"/>
        <v>579.04914103076203</v>
      </c>
      <c r="O141" s="165">
        <f t="shared" si="58"/>
        <v>0</v>
      </c>
      <c r="P141" s="166">
        <f t="shared" si="59"/>
        <v>-80.95085896923797</v>
      </c>
      <c r="Q141" s="152">
        <f t="shared" si="60"/>
        <v>0.87734718337994244</v>
      </c>
      <c r="R141" s="272">
        <f>Q157</f>
        <v>0.88009832907745367</v>
      </c>
      <c r="S141" s="167">
        <v>0.70853009259259259</v>
      </c>
      <c r="T141" s="168">
        <v>0.73750000000000004</v>
      </c>
      <c r="U141" s="169"/>
      <c r="V141" s="170">
        <v>41.71666666666674</v>
      </c>
      <c r="W141" s="173"/>
      <c r="X141" s="151"/>
      <c r="Y141" s="275"/>
      <c r="Z141" s="276"/>
      <c r="AA141" s="109">
        <f t="shared" si="61"/>
        <v>-404.75429484618962</v>
      </c>
      <c r="AB141" s="152">
        <f t="shared" si="62"/>
        <v>0.87734718337994255</v>
      </c>
      <c r="AC141" s="277">
        <f>AB157</f>
        <v>0.88009832907745367</v>
      </c>
    </row>
    <row r="142" spans="1:29" ht="15.75" customHeight="1">
      <c r="A142" s="281"/>
      <c r="B142" s="92" t="s">
        <v>111</v>
      </c>
      <c r="C142" s="263" t="s">
        <v>202</v>
      </c>
      <c r="D142" s="264"/>
      <c r="E142" s="93">
        <v>15.71</v>
      </c>
      <c r="F142" s="94">
        <v>2911</v>
      </c>
      <c r="G142" s="95">
        <f t="shared" si="63"/>
        <v>45731.810000000005</v>
      </c>
      <c r="H142" s="96"/>
      <c r="I142" s="97">
        <v>3</v>
      </c>
      <c r="J142" s="98">
        <v>3300</v>
      </c>
      <c r="K142" s="99">
        <f t="shared" ref="K142:K180" si="64">J142/I142</f>
        <v>1100</v>
      </c>
      <c r="L142" s="100">
        <v>3</v>
      </c>
      <c r="M142" s="98">
        <f>F142/V142*60</f>
        <v>2908.5761865112431</v>
      </c>
      <c r="N142" s="99">
        <f t="shared" si="57"/>
        <v>969.52539550374775</v>
      </c>
      <c r="O142" s="101">
        <f t="shared" si="58"/>
        <v>0</v>
      </c>
      <c r="P142" s="102">
        <f t="shared" si="59"/>
        <v>-130.47460449625225</v>
      </c>
      <c r="Q142" s="103">
        <f t="shared" si="60"/>
        <v>0.88138672318522526</v>
      </c>
      <c r="R142" s="273"/>
      <c r="S142" s="1">
        <v>0.74097222222222225</v>
      </c>
      <c r="T142" s="2">
        <v>0.78267361111111111</v>
      </c>
      <c r="U142" s="104">
        <v>4.9999999999999822</v>
      </c>
      <c r="V142" s="105">
        <v>60.049999999999955</v>
      </c>
      <c r="W142" s="106"/>
      <c r="X142" s="107"/>
      <c r="Y142" s="265"/>
      <c r="Z142" s="266"/>
      <c r="AA142" s="111">
        <f t="shared" si="61"/>
        <v>-391.42381348875688</v>
      </c>
      <c r="AB142" s="103">
        <f t="shared" si="62"/>
        <v>0.88138672318522515</v>
      </c>
      <c r="AC142" s="278"/>
    </row>
    <row r="143" spans="1:29" ht="15.75" customHeight="1">
      <c r="A143" s="281"/>
      <c r="B143" s="92" t="s">
        <v>111</v>
      </c>
      <c r="C143" s="263" t="s">
        <v>132</v>
      </c>
      <c r="D143" s="264"/>
      <c r="E143" s="93">
        <v>18.18</v>
      </c>
      <c r="F143" s="94">
        <v>1653</v>
      </c>
      <c r="G143" s="95">
        <f t="shared" si="63"/>
        <v>30051.54</v>
      </c>
      <c r="H143" s="96"/>
      <c r="I143" s="97">
        <v>4</v>
      </c>
      <c r="J143" s="98">
        <v>3300</v>
      </c>
      <c r="K143" s="99">
        <f t="shared" si="64"/>
        <v>825</v>
      </c>
      <c r="L143" s="100">
        <v>4</v>
      </c>
      <c r="M143" s="98">
        <f>F143/V143*60</f>
        <v>2878.9550072568986</v>
      </c>
      <c r="N143" s="99">
        <f t="shared" si="57"/>
        <v>719.73875181422466</v>
      </c>
      <c r="O143" s="101">
        <f t="shared" si="58"/>
        <v>0</v>
      </c>
      <c r="P143" s="102">
        <f t="shared" si="59"/>
        <v>-105.26124818577534</v>
      </c>
      <c r="Q143" s="103">
        <f t="shared" si="60"/>
        <v>0.87241060825966621</v>
      </c>
      <c r="R143" s="273"/>
      <c r="S143" s="1">
        <v>0.78611111111111109</v>
      </c>
      <c r="T143" s="2">
        <v>0.81003472222222217</v>
      </c>
      <c r="U143" s="104">
        <v>4.9499999999999744</v>
      </c>
      <c r="V143" s="105">
        <v>34.449999999999946</v>
      </c>
      <c r="W143" s="106"/>
      <c r="X143" s="107"/>
      <c r="Y143" s="265"/>
      <c r="Z143" s="266"/>
      <c r="AA143" s="111">
        <f t="shared" si="61"/>
        <v>-421.04499274310137</v>
      </c>
      <c r="AB143" s="103">
        <f t="shared" si="62"/>
        <v>0.87241060825966621</v>
      </c>
      <c r="AC143" s="278"/>
    </row>
    <row r="144" spans="1:29" ht="15.75" customHeight="1">
      <c r="A144" s="281"/>
      <c r="B144" s="92" t="s">
        <v>111</v>
      </c>
      <c r="C144" s="263" t="s">
        <v>133</v>
      </c>
      <c r="D144" s="264"/>
      <c r="E144" s="93">
        <v>16.66</v>
      </c>
      <c r="F144" s="94">
        <v>2683</v>
      </c>
      <c r="G144" s="95">
        <f t="shared" si="63"/>
        <v>44698.78</v>
      </c>
      <c r="H144" s="96">
        <v>2</v>
      </c>
      <c r="I144" s="97">
        <v>4</v>
      </c>
      <c r="J144" s="98">
        <v>3300</v>
      </c>
      <c r="K144" s="99">
        <f t="shared" si="64"/>
        <v>825</v>
      </c>
      <c r="L144" s="100">
        <v>4</v>
      </c>
      <c r="M144" s="98">
        <f>F144/V144*60</f>
        <v>2918.0664652568012</v>
      </c>
      <c r="N144" s="99">
        <f t="shared" si="57"/>
        <v>729.51661631420029</v>
      </c>
      <c r="O144" s="101">
        <f t="shared" si="58"/>
        <v>0</v>
      </c>
      <c r="P144" s="102">
        <f t="shared" si="59"/>
        <v>-95.483383685799708</v>
      </c>
      <c r="Q144" s="103">
        <f t="shared" si="60"/>
        <v>0.88426256522933366</v>
      </c>
      <c r="R144" s="273"/>
      <c r="S144" s="1">
        <v>0.81458333333333333</v>
      </c>
      <c r="T144" s="2">
        <v>0.85289351851851847</v>
      </c>
      <c r="U144" s="104">
        <v>6.5500000000000647</v>
      </c>
      <c r="V144" s="105">
        <v>55.1666666666666</v>
      </c>
      <c r="W144" s="106">
        <v>0.85289351851851847</v>
      </c>
      <c r="X144" s="107">
        <v>0.89374999999999993</v>
      </c>
      <c r="Y144" s="265"/>
      <c r="Z144" s="266"/>
      <c r="AA144" s="111">
        <f t="shared" si="61"/>
        <v>-381.93353474319883</v>
      </c>
      <c r="AB144" s="103">
        <f t="shared" si="62"/>
        <v>0.88426256522933366</v>
      </c>
      <c r="AC144" s="278"/>
    </row>
    <row r="145" spans="1:29" ht="15.75" customHeight="1">
      <c r="A145" s="282"/>
      <c r="B145" s="92" t="s">
        <v>111</v>
      </c>
      <c r="C145" s="263" t="s">
        <v>133</v>
      </c>
      <c r="D145" s="264"/>
      <c r="E145" s="93">
        <v>16.66</v>
      </c>
      <c r="F145" s="94">
        <v>6790</v>
      </c>
      <c r="G145" s="95">
        <f t="shared" si="63"/>
        <v>113121.4</v>
      </c>
      <c r="H145" s="113"/>
      <c r="I145" s="97">
        <v>4</v>
      </c>
      <c r="J145" s="98">
        <v>3300</v>
      </c>
      <c r="K145" s="99">
        <f t="shared" si="64"/>
        <v>825</v>
      </c>
      <c r="L145" s="114">
        <v>4</v>
      </c>
      <c r="M145" s="98">
        <f>F145/V145*60</f>
        <v>2920.7790655992326</v>
      </c>
      <c r="N145" s="99">
        <f t="shared" si="57"/>
        <v>730.19476639980815</v>
      </c>
      <c r="O145" s="101">
        <f t="shared" si="58"/>
        <v>0</v>
      </c>
      <c r="P145" s="102">
        <f t="shared" si="59"/>
        <v>-94.805233600191855</v>
      </c>
      <c r="Q145" s="103">
        <f t="shared" si="60"/>
        <v>0.88508456533310076</v>
      </c>
      <c r="R145" s="273"/>
      <c r="S145" s="1">
        <v>0.89374999999999993</v>
      </c>
      <c r="T145" s="2">
        <v>0.99061342592592594</v>
      </c>
      <c r="U145" s="104">
        <v>58.833333333333314</v>
      </c>
      <c r="V145" s="105">
        <v>139.48333333333346</v>
      </c>
      <c r="W145" s="106"/>
      <c r="X145" s="107"/>
      <c r="Y145" s="265"/>
      <c r="Z145" s="266"/>
      <c r="AA145" s="111">
        <f t="shared" si="61"/>
        <v>-379.22093440076742</v>
      </c>
      <c r="AB145" s="103">
        <f t="shared" si="62"/>
        <v>0.88508456533310076</v>
      </c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65">AVERAGE(I141:I156)</f>
        <v>4</v>
      </c>
      <c r="J157" s="138">
        <f t="shared" si="65"/>
        <v>3300</v>
      </c>
      <c r="K157" s="139">
        <f t="shared" ref="K157" si="66">J157/I157</f>
        <v>825</v>
      </c>
      <c r="L157" s="137">
        <f t="shared" ref="L157:M157" si="67">AVERAGE(L141:L156)</f>
        <v>4</v>
      </c>
      <c r="M157" s="138">
        <f t="shared" si="67"/>
        <v>2904.3244859555971</v>
      </c>
      <c r="N157" s="139">
        <f>M157/L157</f>
        <v>726.08112148889927</v>
      </c>
      <c r="O157" s="140">
        <f>L157-I157</f>
        <v>0</v>
      </c>
      <c r="P157" s="141">
        <f>N157-K157</f>
        <v>-98.918878511100729</v>
      </c>
      <c r="Q157" s="142">
        <f>N157/K157</f>
        <v>0.88009832907745367</v>
      </c>
      <c r="R157" s="274"/>
      <c r="S157" s="143">
        <f>S141</f>
        <v>0.70853009259259259</v>
      </c>
      <c r="T157" s="144">
        <f>INDEX(T141:T156,COUNTA(T141:T156))</f>
        <v>0.99061342592592594</v>
      </c>
      <c r="U157" s="145"/>
      <c r="V157" s="156"/>
      <c r="W157" s="89"/>
      <c r="X157" s="91"/>
      <c r="Y157" s="261"/>
      <c r="Z157" s="262"/>
      <c r="AA157" s="157">
        <f>M157-J157</f>
        <v>-395.67551404440292</v>
      </c>
      <c r="AB157" s="142">
        <f>M157/J157</f>
        <v>0.88009832907745367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2616</v>
      </c>
      <c r="G158" s="159">
        <f t="shared" ref="G158:G161" si="68">E158*F158</f>
        <v>47558.879999999997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2657.3363431151283</v>
      </c>
      <c r="N158" s="163">
        <f>M158/L158</f>
        <v>664.33408577878208</v>
      </c>
      <c r="O158" s="165">
        <f>L158-I158</f>
        <v>0</v>
      </c>
      <c r="P158" s="166">
        <f>N158-K158</f>
        <v>-85.665914221217918</v>
      </c>
      <c r="Q158" s="152">
        <f>N158/K158</f>
        <v>0.88577878103837615</v>
      </c>
      <c r="R158" s="272">
        <f>Q174</f>
        <v>0.87439345718213524</v>
      </c>
      <c r="S158" s="167">
        <v>0.70833333333333337</v>
      </c>
      <c r="T158" s="168">
        <v>0.74935185185185182</v>
      </c>
      <c r="U158" s="169"/>
      <c r="V158" s="170">
        <v>59.066666666666578</v>
      </c>
      <c r="W158" s="173"/>
      <c r="X158" s="151"/>
      <c r="Y158" s="275"/>
      <c r="Z158" s="276"/>
      <c r="AA158" s="109">
        <f>M158-J158</f>
        <v>-342.66365688487167</v>
      </c>
      <c r="AB158" s="152">
        <f>M158/J158</f>
        <v>0.88577878103837615</v>
      </c>
      <c r="AC158" s="277">
        <f>AB174</f>
        <v>0.87439345718213535</v>
      </c>
    </row>
    <row r="159" spans="1:29" ht="15.75" customHeight="1">
      <c r="A159" s="268"/>
      <c r="B159" s="92" t="s">
        <v>111</v>
      </c>
      <c r="C159" s="355" t="s">
        <v>230</v>
      </c>
      <c r="D159" s="264"/>
      <c r="E159" s="93">
        <v>14.03</v>
      </c>
      <c r="F159" s="94">
        <v>1221</v>
      </c>
      <c r="G159" s="95">
        <f t="shared" si="68"/>
        <v>17130.63</v>
      </c>
      <c r="H159" s="96">
        <v>2</v>
      </c>
      <c r="I159" s="97">
        <v>3</v>
      </c>
      <c r="J159" s="98">
        <v>3000</v>
      </c>
      <c r="K159" s="99">
        <f t="shared" si="64"/>
        <v>1000</v>
      </c>
      <c r="L159" s="100">
        <v>3</v>
      </c>
      <c r="M159" s="98">
        <f>F159/V159*60</f>
        <v>2644.7653429602874</v>
      </c>
      <c r="N159" s="99">
        <f>M159/L159</f>
        <v>881.58844765342917</v>
      </c>
      <c r="O159" s="101">
        <f>L159-I159</f>
        <v>0</v>
      </c>
      <c r="P159" s="102">
        <f>N159-K159</f>
        <v>-118.41155234657083</v>
      </c>
      <c r="Q159" s="103">
        <f>N159/K159</f>
        <v>0.88158844765342914</v>
      </c>
      <c r="R159" s="273"/>
      <c r="S159" s="1">
        <v>0.75993055555555555</v>
      </c>
      <c r="T159" s="2">
        <v>0.77916666666666667</v>
      </c>
      <c r="U159" s="104">
        <v>15.23333333333337</v>
      </c>
      <c r="V159" s="105">
        <v>27.700000000000014</v>
      </c>
      <c r="W159" s="106"/>
      <c r="X159" s="107"/>
      <c r="Y159" s="265"/>
      <c r="Z159" s="266"/>
      <c r="AA159" s="111">
        <f>M159-J159</f>
        <v>-355.2346570397126</v>
      </c>
      <c r="AB159" s="103">
        <f>M159/J159</f>
        <v>0.88158844765342914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5680</v>
      </c>
      <c r="G160" s="95">
        <f t="shared" si="68"/>
        <v>81110.399999999994</v>
      </c>
      <c r="H160" s="96">
        <v>2</v>
      </c>
      <c r="I160" s="97">
        <v>3</v>
      </c>
      <c r="J160" s="98">
        <v>3600</v>
      </c>
      <c r="K160" s="99">
        <f t="shared" si="64"/>
        <v>1200</v>
      </c>
      <c r="L160" s="100">
        <v>3</v>
      </c>
      <c r="M160" s="98">
        <f>F160/V160*60</f>
        <v>3068.8878883385837</v>
      </c>
      <c r="N160" s="99">
        <f>M160/L160</f>
        <v>1022.9626294461946</v>
      </c>
      <c r="O160" s="101">
        <f>L160-I160</f>
        <v>0</v>
      </c>
      <c r="P160" s="102">
        <f>N160-K160</f>
        <v>-177.03737055380543</v>
      </c>
      <c r="Q160" s="103">
        <f>N160/K160</f>
        <v>0.8524688578718288</v>
      </c>
      <c r="R160" s="273"/>
      <c r="S160" s="1">
        <v>0.78888888888888886</v>
      </c>
      <c r="T160" s="2">
        <v>0.86600694444444448</v>
      </c>
      <c r="U160" s="104">
        <v>13.99999999999995</v>
      </c>
      <c r="V160" s="105">
        <v>111.0500000000001</v>
      </c>
      <c r="W160" s="106">
        <v>0.86600694444444448</v>
      </c>
      <c r="X160" s="107">
        <v>0.92320601851851847</v>
      </c>
      <c r="Y160" s="265"/>
      <c r="Z160" s="266"/>
      <c r="AA160" s="111">
        <f>M160-J160</f>
        <v>-531.11211166141629</v>
      </c>
      <c r="AB160" s="103">
        <f>M160/J160</f>
        <v>0.8524688578718288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8450</v>
      </c>
      <c r="G161" s="95">
        <f t="shared" si="68"/>
        <v>118553.5</v>
      </c>
      <c r="H161" s="96"/>
      <c r="I161" s="97">
        <v>3</v>
      </c>
      <c r="J161" s="98">
        <v>3000</v>
      </c>
      <c r="K161" s="99">
        <f t="shared" si="64"/>
        <v>1000</v>
      </c>
      <c r="L161" s="100">
        <v>3</v>
      </c>
      <c r="M161" s="98">
        <f>F161/V161*60</f>
        <v>2646.3679860809057</v>
      </c>
      <c r="N161" s="99">
        <f>M161/L161</f>
        <v>882.12266202696856</v>
      </c>
      <c r="O161" s="101">
        <f>L161-I161</f>
        <v>0</v>
      </c>
      <c r="P161" s="102">
        <f>N161-K161</f>
        <v>-117.87733797303144</v>
      </c>
      <c r="Q161" s="103">
        <f>N161/K161</f>
        <v>0.88212266202696854</v>
      </c>
      <c r="R161" s="273"/>
      <c r="S161" s="1">
        <v>0.92320601851851847</v>
      </c>
      <c r="T161" s="2">
        <v>1.0562499999999999</v>
      </c>
      <c r="U161" s="104">
        <v>82.366666666666532</v>
      </c>
      <c r="V161" s="105">
        <v>191.58333333333329</v>
      </c>
      <c r="W161" s="106"/>
      <c r="X161" s="107"/>
      <c r="Y161" s="265"/>
      <c r="Z161" s="266"/>
      <c r="AA161" s="111">
        <f>M161-J161</f>
        <v>-353.63201391909433</v>
      </c>
      <c r="AB161" s="103">
        <f>M161/J161</f>
        <v>0.88212266202696854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69">AVERAGE(I158:I173)</f>
        <v>3.25</v>
      </c>
      <c r="J174" s="138">
        <f t="shared" si="69"/>
        <v>3150</v>
      </c>
      <c r="K174" s="139">
        <f t="shared" ref="K174" si="70">J174/I174</f>
        <v>969.23076923076928</v>
      </c>
      <c r="L174" s="137">
        <f t="shared" ref="L174:M174" si="71">AVERAGE(L158:L173)</f>
        <v>3.25</v>
      </c>
      <c r="M174" s="138">
        <f t="shared" si="71"/>
        <v>2754.3393901237264</v>
      </c>
      <c r="N174" s="139">
        <f t="shared" ref="N174:N180" si="72">M174/L174</f>
        <v>847.48904311499268</v>
      </c>
      <c r="O174" s="140">
        <f t="shared" ref="O174:O180" si="73">L174-I174</f>
        <v>0</v>
      </c>
      <c r="P174" s="141">
        <f t="shared" ref="P174:P180" si="74">N174-K174</f>
        <v>-121.7417261157766</v>
      </c>
      <c r="Q174" s="142">
        <f t="shared" ref="Q174:Q180" si="75">N174/K174</f>
        <v>0.87439345718213524</v>
      </c>
      <c r="R174" s="274"/>
      <c r="S174" s="143">
        <f>S158</f>
        <v>0.70833333333333337</v>
      </c>
      <c r="T174" s="144">
        <f>INDEX(T158:T173,COUNTA(T158:T173))</f>
        <v>1.0562499999999999</v>
      </c>
      <c r="U174" s="145"/>
      <c r="V174" s="156"/>
      <c r="W174" s="89"/>
      <c r="X174" s="91"/>
      <c r="Y174" s="261"/>
      <c r="Z174" s="262"/>
      <c r="AA174" s="157">
        <f t="shared" ref="AA174:AA180" si="76">M174-J174</f>
        <v>-395.66060987627361</v>
      </c>
      <c r="AB174" s="142">
        <f t="shared" ref="AB174:AB180" si="77">M174/J174</f>
        <v>0.87439345718213535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638</v>
      </c>
      <c r="G175" s="159">
        <f t="shared" ref="G175:G180" si="78">E175*F175</f>
        <v>11598.84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79">F175/V175*60</f>
        <v>3066.4886515353987</v>
      </c>
      <c r="N175" s="163">
        <f t="shared" si="72"/>
        <v>1022.1628838451329</v>
      </c>
      <c r="O175" s="165">
        <f t="shared" si="73"/>
        <v>0</v>
      </c>
      <c r="P175" s="166">
        <f t="shared" si="74"/>
        <v>-177.83711615486709</v>
      </c>
      <c r="Q175" s="152">
        <f t="shared" si="75"/>
        <v>0.85180240320427747</v>
      </c>
      <c r="R175" s="272">
        <f>Q191</f>
        <v>0.85786673182513395</v>
      </c>
      <c r="S175" s="167">
        <v>0.70833333333333337</v>
      </c>
      <c r="T175" s="168">
        <v>0.7170023148148148</v>
      </c>
      <c r="U175" s="169"/>
      <c r="V175" s="170">
        <v>12.48333333333326</v>
      </c>
      <c r="W175" s="168"/>
      <c r="X175" s="171"/>
      <c r="Y175" s="275"/>
      <c r="Z175" s="276"/>
      <c r="AA175" s="174">
        <f t="shared" si="76"/>
        <v>-533.51134846460127</v>
      </c>
      <c r="AB175" s="152">
        <f t="shared" si="77"/>
        <v>0.85180240320427747</v>
      </c>
      <c r="AC175" s="277">
        <f>AB191</f>
        <v>0.85786673182513407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2229</v>
      </c>
      <c r="G176" s="95">
        <f t="shared" si="78"/>
        <v>40523.22</v>
      </c>
      <c r="H176" s="96"/>
      <c r="I176" s="97">
        <v>3</v>
      </c>
      <c r="J176" s="98">
        <v>3600</v>
      </c>
      <c r="K176" s="99">
        <f t="shared" si="64"/>
        <v>1200</v>
      </c>
      <c r="L176" s="100">
        <v>3</v>
      </c>
      <c r="M176" s="98">
        <f t="shared" si="79"/>
        <v>3062.7480916030604</v>
      </c>
      <c r="N176" s="99">
        <f t="shared" si="72"/>
        <v>1020.9160305343535</v>
      </c>
      <c r="O176" s="101">
        <f t="shared" si="73"/>
        <v>0</v>
      </c>
      <c r="P176" s="102">
        <f t="shared" si="74"/>
        <v>-179.08396946564653</v>
      </c>
      <c r="Q176" s="103">
        <f t="shared" si="75"/>
        <v>0.85076335877862785</v>
      </c>
      <c r="R176" s="273"/>
      <c r="S176" s="1">
        <v>0.72731481481481486</v>
      </c>
      <c r="T176" s="2">
        <v>0.75763888888888886</v>
      </c>
      <c r="U176" s="104">
        <v>14.850000000000083</v>
      </c>
      <c r="V176" s="105">
        <v>43.666666666666565</v>
      </c>
      <c r="W176" s="106"/>
      <c r="X176" s="113"/>
      <c r="Y176" s="265"/>
      <c r="Z176" s="266"/>
      <c r="AA176" s="175">
        <f t="shared" si="76"/>
        <v>-537.2519083969396</v>
      </c>
      <c r="AB176" s="103">
        <f t="shared" si="77"/>
        <v>0.85076335877862785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3339</v>
      </c>
      <c r="G177" s="95">
        <f t="shared" si="78"/>
        <v>82873.98</v>
      </c>
      <c r="H177" s="96"/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 t="shared" si="79"/>
        <v>2864.0457469621201</v>
      </c>
      <c r="N177" s="99">
        <f t="shared" si="72"/>
        <v>716.01143674053003</v>
      </c>
      <c r="O177" s="101">
        <f t="shared" si="73"/>
        <v>0</v>
      </c>
      <c r="P177" s="102">
        <f t="shared" si="74"/>
        <v>-108.98856325946997</v>
      </c>
      <c r="Q177" s="103">
        <f t="shared" si="75"/>
        <v>0.86789265059458187</v>
      </c>
      <c r="R177" s="273"/>
      <c r="S177" s="1">
        <v>0.76809027777777783</v>
      </c>
      <c r="T177" s="2">
        <v>0.81666666666666665</v>
      </c>
      <c r="U177" s="104">
        <v>15.050000000000114</v>
      </c>
      <c r="V177" s="105">
        <v>69.949999999999903</v>
      </c>
      <c r="W177" s="106"/>
      <c r="X177" s="113"/>
      <c r="Y177" s="265"/>
      <c r="Z177" s="266"/>
      <c r="AA177" s="175">
        <f t="shared" si="76"/>
        <v>-435.95425303787988</v>
      </c>
      <c r="AB177" s="103">
        <f t="shared" si="77"/>
        <v>0.86789265059458187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2873</v>
      </c>
      <c r="G178" s="95">
        <f t="shared" si="78"/>
        <v>71911.19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 t="shared" si="79"/>
        <v>2886.6313145408872</v>
      </c>
      <c r="N178" s="99">
        <f t="shared" si="72"/>
        <v>721.65782863522179</v>
      </c>
      <c r="O178" s="101">
        <f t="shared" si="73"/>
        <v>0</v>
      </c>
      <c r="P178" s="102">
        <f t="shared" si="74"/>
        <v>-103.34217136477821</v>
      </c>
      <c r="Q178" s="103">
        <f t="shared" si="75"/>
        <v>0.87473676198208705</v>
      </c>
      <c r="R178" s="273"/>
      <c r="S178" s="1">
        <v>0.82658564814814817</v>
      </c>
      <c r="T178" s="2">
        <v>0.86805555555555558</v>
      </c>
      <c r="U178" s="104">
        <v>14.283333333333381</v>
      </c>
      <c r="V178" s="105">
        <v>59.716666666666676</v>
      </c>
      <c r="W178" s="106">
        <v>0.86805555555555558</v>
      </c>
      <c r="X178" s="107">
        <v>0.92086805555555551</v>
      </c>
      <c r="Y178" s="265"/>
      <c r="Z178" s="266"/>
      <c r="AA178" s="175">
        <f t="shared" si="76"/>
        <v>-413.36868545911284</v>
      </c>
      <c r="AB178" s="103">
        <f t="shared" si="77"/>
        <v>0.87473676198208705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3626</v>
      </c>
      <c r="G179" s="95">
        <f t="shared" si="78"/>
        <v>65920.679999999993</v>
      </c>
      <c r="H179" s="113"/>
      <c r="I179" s="97">
        <v>3</v>
      </c>
      <c r="J179" s="98">
        <v>3600</v>
      </c>
      <c r="K179" s="99">
        <f t="shared" si="64"/>
        <v>1200</v>
      </c>
      <c r="L179" s="114">
        <v>3</v>
      </c>
      <c r="M179" s="98">
        <f t="shared" si="79"/>
        <v>3066.3847780126825</v>
      </c>
      <c r="N179" s="99">
        <f t="shared" si="72"/>
        <v>1022.1282593375608</v>
      </c>
      <c r="O179" s="101">
        <f t="shared" si="73"/>
        <v>0</v>
      </c>
      <c r="P179" s="102">
        <f t="shared" si="74"/>
        <v>-177.87174066243915</v>
      </c>
      <c r="Q179" s="103">
        <f t="shared" si="75"/>
        <v>0.85177354944796735</v>
      </c>
      <c r="R179" s="273"/>
      <c r="S179" s="1">
        <v>0.92086805555555551</v>
      </c>
      <c r="T179" s="2">
        <v>0.97013888888888888</v>
      </c>
      <c r="U179" s="104">
        <v>76.049999999999898</v>
      </c>
      <c r="V179" s="105">
        <v>70.95000000000006</v>
      </c>
      <c r="W179" s="106"/>
      <c r="X179" s="107"/>
      <c r="Y179" s="265"/>
      <c r="Z179" s="266"/>
      <c r="AA179" s="175">
        <f t="shared" si="76"/>
        <v>-533.61522198731745</v>
      </c>
      <c r="AB179" s="103">
        <f t="shared" si="77"/>
        <v>0.85177354944796735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5998</v>
      </c>
      <c r="G180" s="115">
        <f t="shared" si="78"/>
        <v>85651.44</v>
      </c>
      <c r="H180" s="116"/>
      <c r="I180" s="97">
        <v>3</v>
      </c>
      <c r="J180" s="98">
        <v>3600</v>
      </c>
      <c r="K180" s="99">
        <f t="shared" si="64"/>
        <v>1200</v>
      </c>
      <c r="L180" s="100">
        <v>3</v>
      </c>
      <c r="M180" s="98">
        <f t="shared" si="79"/>
        <v>3068.9027856736684</v>
      </c>
      <c r="N180" s="99">
        <f t="shared" si="72"/>
        <v>1022.9675952245561</v>
      </c>
      <c r="O180" s="101">
        <f t="shared" si="73"/>
        <v>0</v>
      </c>
      <c r="P180" s="102">
        <f t="shared" si="74"/>
        <v>-177.03240477544387</v>
      </c>
      <c r="Q180" s="103">
        <f t="shared" si="75"/>
        <v>0.85247299602046345</v>
      </c>
      <c r="R180" s="273"/>
      <c r="S180" s="1">
        <v>0.98124999999999984</v>
      </c>
      <c r="T180" s="2">
        <v>1.0626851851851853</v>
      </c>
      <c r="U180" s="104">
        <v>15.999999999999783</v>
      </c>
      <c r="V180" s="105">
        <v>117.26666666666704</v>
      </c>
      <c r="W180" s="106"/>
      <c r="X180" s="4"/>
      <c r="Y180" s="265"/>
      <c r="Z180" s="266"/>
      <c r="AA180" s="175">
        <f t="shared" si="76"/>
        <v>-531.0972143263316</v>
      </c>
      <c r="AB180" s="103">
        <f t="shared" si="77"/>
        <v>0.85247299602046345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80">AVERAGE(I175:I190)</f>
        <v>3.3333333333333335</v>
      </c>
      <c r="J191" s="138">
        <f t="shared" si="80"/>
        <v>3500</v>
      </c>
      <c r="K191" s="139">
        <f t="shared" ref="K191" si="81">J191/I191</f>
        <v>1050</v>
      </c>
      <c r="L191" s="137">
        <f t="shared" ref="L191:M191" si="82">AVERAGE(L175:L190)</f>
        <v>3.3333333333333335</v>
      </c>
      <c r="M191" s="138">
        <f t="shared" si="82"/>
        <v>3002.5335613879693</v>
      </c>
      <c r="N191" s="139">
        <f>M191/L191</f>
        <v>900.76006841639071</v>
      </c>
      <c r="O191" s="140">
        <f>L191-I191</f>
        <v>0</v>
      </c>
      <c r="P191" s="141">
        <f>N191-K191</f>
        <v>-149.23993158360929</v>
      </c>
      <c r="Q191" s="142">
        <f>N191/K191</f>
        <v>0.85786673182513395</v>
      </c>
      <c r="R191" s="274"/>
      <c r="S191" s="143">
        <f>S175</f>
        <v>0.70833333333333337</v>
      </c>
      <c r="T191" s="144">
        <f>INDEX(T175:T190,COUNTA(T175:T190))</f>
        <v>1.0626851851851853</v>
      </c>
      <c r="U191" s="145"/>
      <c r="V191" s="156"/>
      <c r="W191" s="135"/>
      <c r="X191" s="139"/>
      <c r="Y191" s="261"/>
      <c r="Z191" s="262"/>
      <c r="AA191" s="177">
        <f>M191-J191</f>
        <v>-497.46643861203074</v>
      </c>
      <c r="AB191" s="142">
        <f>M191/J191</f>
        <v>0.85786673182513407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150" priority="1" operator="greaterThan">
      <formula>0</formula>
    </cfRule>
  </conditionalFormatting>
  <conditionalFormatting sqref="P5:P191 AA5:AA191">
    <cfRule type="cellIs" dxfId="149" priority="4" operator="lessThan">
      <formula>0</formula>
    </cfRule>
  </conditionalFormatting>
  <conditionalFormatting sqref="Q5:Q191 AB5:AB191">
    <cfRule type="cellIs" dxfId="148" priority="2" operator="greaterThan">
      <formula>1</formula>
    </cfRule>
    <cfRule type="cellIs" dxfId="147" priority="3" operator="lessThan">
      <formula>0.8</formula>
    </cfRule>
  </conditionalFormatting>
  <conditionalFormatting sqref="AC5:AC23 R5:R191 AC107:AC112">
    <cfRule type="cellIs" dxfId="146" priority="5" operator="lessThan">
      <formula>0.8</formula>
    </cfRule>
  </conditionalFormatting>
  <conditionalFormatting sqref="AC29:AC37">
    <cfRule type="cellIs" dxfId="145" priority="14" operator="lessThan">
      <formula>0.8</formula>
    </cfRule>
  </conditionalFormatting>
  <conditionalFormatting sqref="AC39:AC44">
    <cfRule type="cellIs" dxfId="144" priority="13" operator="lessThan">
      <formula>0.8</formula>
    </cfRule>
  </conditionalFormatting>
  <conditionalFormatting sqref="AC56">
    <cfRule type="cellIs" dxfId="143" priority="12" operator="lessThan">
      <formula>0.8</formula>
    </cfRule>
  </conditionalFormatting>
  <conditionalFormatting sqref="AC73">
    <cfRule type="cellIs" dxfId="142" priority="7" operator="lessThan">
      <formula>0.8</formula>
    </cfRule>
  </conditionalFormatting>
  <conditionalFormatting sqref="AC90:AC95">
    <cfRule type="cellIs" dxfId="141" priority="6" operator="lessThan">
      <formula>0.8</formula>
    </cfRule>
  </conditionalFormatting>
  <conditionalFormatting sqref="AC124">
    <cfRule type="cellIs" dxfId="140" priority="11" operator="lessThan">
      <formula>0.8</formula>
    </cfRule>
  </conditionalFormatting>
  <conditionalFormatting sqref="AC141">
    <cfRule type="cellIs" dxfId="139" priority="10" operator="lessThan">
      <formula>0.8</formula>
    </cfRule>
  </conditionalFormatting>
  <conditionalFormatting sqref="AC158">
    <cfRule type="cellIs" dxfId="138" priority="9" operator="lessThan">
      <formula>0.8</formula>
    </cfRule>
  </conditionalFormatting>
  <conditionalFormatting sqref="AC175:AC180">
    <cfRule type="cellIs" dxfId="137" priority="8" operator="lessThan">
      <formula>0.8</formula>
    </cfRule>
  </conditionalFormatting>
  <dataValidations count="1">
    <dataValidation type="list" allowBlank="1" showInputMessage="1" showErrorMessage="1" sqref="Y5:Z191" xr:uid="{63D2B1FC-1F1E-496B-B3F0-1AF0B84B06B0}">
      <formula1>$Y$193:$Y$221</formula1>
    </dataValidation>
  </dataValidations>
  <pageMargins left="0" right="0" top="0" bottom="0" header="0" footer="0"/>
  <pageSetup paperSize="9" scale="16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A7FE-BB4B-4478-B490-E20E2B06E0FF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I42" sqref="I42"/>
      <selection pane="bottomLeft" activeCell="Y150" sqref="Y150:Z15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112015</v>
      </c>
      <c r="E1" s="77" t="s">
        <v>3</v>
      </c>
      <c r="F1" s="78">
        <f>SUM(G5:G174)</f>
        <v>5220154.3000000007</v>
      </c>
      <c r="G1" s="79" t="s">
        <v>73</v>
      </c>
      <c r="H1" s="80">
        <f>L21+L38+L55+L72+L89+L106+L123+L140+L157+L174</f>
        <v>191.28333333333333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45936</v>
      </c>
      <c r="B2" s="326"/>
      <c r="C2" s="82" t="s">
        <v>34</v>
      </c>
      <c r="D2" s="83">
        <f>AVERAGE(N21,N38,N55,N72,N89,N106,N123,N140,N157,N174)</f>
        <v>145.45682792656117</v>
      </c>
      <c r="E2" s="83" t="s">
        <v>80</v>
      </c>
      <c r="F2" s="84">
        <f>F1/D1</f>
        <v>46.60227915904121</v>
      </c>
      <c r="G2" s="85" t="s">
        <v>81</v>
      </c>
      <c r="H2" s="86">
        <f>COUNT(H5:H174)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3681</v>
      </c>
      <c r="G5" s="159">
        <f t="shared" ref="G5:G6" si="0">E5*F5</f>
        <v>72515.7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1072.1359223300972</v>
      </c>
      <c r="N5" s="163">
        <f>M5/L5</f>
        <v>82.471994025392092</v>
      </c>
      <c r="O5" s="179">
        <f>L5-I5</f>
        <v>0</v>
      </c>
      <c r="P5" s="180">
        <f>N5-K5</f>
        <v>-9.8356982823002141</v>
      </c>
      <c r="Q5" s="132">
        <f>N5/K5</f>
        <v>0.89344660194174763</v>
      </c>
      <c r="R5" s="273">
        <f>Q21</f>
        <v>0.88797627246672972</v>
      </c>
      <c r="S5" s="167">
        <v>0.16666666666666666</v>
      </c>
      <c r="T5" s="168">
        <v>0.30972222222222223</v>
      </c>
      <c r="U5" s="169"/>
      <c r="V5" s="170">
        <v>206</v>
      </c>
      <c r="W5" s="87"/>
      <c r="X5" s="88"/>
      <c r="Y5" s="275"/>
      <c r="Z5" s="276"/>
      <c r="AA5" s="109">
        <f>M5-J5</f>
        <v>-127.86407766990283</v>
      </c>
      <c r="AB5" s="110">
        <f>M5/J5</f>
        <v>0.89344660194174763</v>
      </c>
      <c r="AC5" s="292">
        <f>AB21</f>
        <v>0.88797627246672972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2471</v>
      </c>
      <c r="G6" s="95">
        <f t="shared" si="0"/>
        <v>74055.87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2302.1739130434757</v>
      </c>
      <c r="N6" s="99">
        <f>M6/L6</f>
        <v>115.10869565217379</v>
      </c>
      <c r="O6" s="101">
        <f>L6-I6</f>
        <v>0</v>
      </c>
      <c r="P6" s="102">
        <f>N6-K6</f>
        <v>-14.891304347826207</v>
      </c>
      <c r="Q6" s="103">
        <f>N6/K6</f>
        <v>0.88545150501672154</v>
      </c>
      <c r="R6" s="273"/>
      <c r="S6" s="1">
        <v>0.39097222222222217</v>
      </c>
      <c r="T6" s="2">
        <v>0.43569444444444444</v>
      </c>
      <c r="U6" s="104">
        <v>7.5999999999999091</v>
      </c>
      <c r="V6" s="105">
        <v>64.400000000000077</v>
      </c>
      <c r="W6" s="2"/>
      <c r="X6" s="107"/>
      <c r="Y6" s="265"/>
      <c r="Z6" s="266"/>
      <c r="AA6" s="111">
        <f>M6-J6</f>
        <v>-297.82608695652425</v>
      </c>
      <c r="AB6" s="112">
        <f>M6/J6</f>
        <v>0.88545150501672143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6"/>
      <c r="D12" s="286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43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43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43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43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43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1687.1549176867866</v>
      </c>
      <c r="N21" s="139">
        <f t="shared" ref="N21:N27" si="5">M21/L21</f>
        <v>102.25181319313857</v>
      </c>
      <c r="O21" s="140">
        <f t="shared" ref="O21:O27" si="6">L21-I21</f>
        <v>0</v>
      </c>
      <c r="P21" s="141">
        <f t="shared" ref="P21:P27" si="7">N21-K21</f>
        <v>-12.899701958376582</v>
      </c>
      <c r="Q21" s="142">
        <f t="shared" ref="Q21:Q27" si="8">N21/K21</f>
        <v>0.88797627246672972</v>
      </c>
      <c r="R21" s="274"/>
      <c r="S21" s="143">
        <f>S5</f>
        <v>0.16666666666666666</v>
      </c>
      <c r="T21" s="144">
        <f>INDEX(T5:T20,COUNTA(T5:T20))</f>
        <v>0.43569444444444444</v>
      </c>
      <c r="U21" s="145"/>
      <c r="V21" s="145"/>
      <c r="W21" s="146"/>
      <c r="X21" s="147"/>
      <c r="Y21" s="261"/>
      <c r="Z21" s="262"/>
      <c r="AA21" s="148">
        <f t="shared" ref="AA21:AA27" si="9">M21-J21</f>
        <v>-212.84508231321342</v>
      </c>
      <c r="AB21" s="149">
        <f t="shared" ref="AB21:AB27" si="10">M21/J21</f>
        <v>0.88797627246672972</v>
      </c>
      <c r="AC21" s="295"/>
    </row>
    <row r="22" spans="1:43" ht="15.75" customHeight="1">
      <c r="A22" s="267" t="s">
        <v>160</v>
      </c>
      <c r="B22" s="108" t="s">
        <v>161</v>
      </c>
      <c r="C22" s="291" t="s">
        <v>198</v>
      </c>
      <c r="D22" s="291"/>
      <c r="E22" s="158">
        <v>57.3</v>
      </c>
      <c r="F22" s="162">
        <v>922</v>
      </c>
      <c r="G22" s="159">
        <f t="shared" ref="G22:G27" si="11">E22*F22</f>
        <v>52830.6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1746.9473684210536</v>
      </c>
      <c r="N22" s="163">
        <f t="shared" si="5"/>
        <v>67.190283400809761</v>
      </c>
      <c r="O22" s="165">
        <f t="shared" si="6"/>
        <v>0</v>
      </c>
      <c r="P22" s="166">
        <f t="shared" si="7"/>
        <v>-9.7327935222671584</v>
      </c>
      <c r="Q22" s="152">
        <f t="shared" si="8"/>
        <v>0.87347368421052696</v>
      </c>
      <c r="R22" s="272">
        <f>Q38</f>
        <v>0.87893612439784186</v>
      </c>
      <c r="S22" s="167">
        <v>0.16689814814814816</v>
      </c>
      <c r="T22" s="168">
        <v>0.18888888888888888</v>
      </c>
      <c r="U22" s="169"/>
      <c r="V22" s="170">
        <v>31.666666666666647</v>
      </c>
      <c r="W22" s="181"/>
      <c r="X22" s="163"/>
      <c r="Y22" s="275"/>
      <c r="Z22" s="276"/>
      <c r="AA22" s="109">
        <f t="shared" si="9"/>
        <v>-253.05263157894638</v>
      </c>
      <c r="AB22" s="152">
        <f t="shared" si="10"/>
        <v>0.87347368421052685</v>
      </c>
      <c r="AC22" s="352">
        <f>AB38</f>
        <v>0.87893612439784197</v>
      </c>
    </row>
    <row r="23" spans="1:43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1685</v>
      </c>
      <c r="G23" s="95">
        <f t="shared" si="11"/>
        <v>87384.1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1745.6115107913668</v>
      </c>
      <c r="N23" s="99">
        <f t="shared" si="5"/>
        <v>67.13890426120642</v>
      </c>
      <c r="O23" s="101">
        <f t="shared" si="6"/>
        <v>0</v>
      </c>
      <c r="P23" s="102">
        <f t="shared" si="7"/>
        <v>-9.7841726618704996</v>
      </c>
      <c r="Q23" s="103">
        <f t="shared" si="8"/>
        <v>0.8728057553956835</v>
      </c>
      <c r="R23" s="273"/>
      <c r="S23" s="1">
        <v>0.19241898148148148</v>
      </c>
      <c r="T23" s="2">
        <v>0.2326388888888889</v>
      </c>
      <c r="U23" s="104">
        <v>5.0833333333333419</v>
      </c>
      <c r="V23" s="105">
        <v>57.916666666666671</v>
      </c>
      <c r="W23" s="106"/>
      <c r="X23" s="107"/>
      <c r="Y23" s="265"/>
      <c r="Z23" s="266"/>
      <c r="AA23" s="111">
        <f t="shared" si="9"/>
        <v>-254.38848920863325</v>
      </c>
      <c r="AB23" s="103">
        <f t="shared" si="10"/>
        <v>0.87280575539568339</v>
      </c>
      <c r="AC23" s="294"/>
    </row>
    <row r="24" spans="1:43" ht="15.75" customHeight="1">
      <c r="A24" s="268"/>
      <c r="B24" s="92" t="s">
        <v>161</v>
      </c>
      <c r="C24" s="286" t="s">
        <v>163</v>
      </c>
      <c r="D24" s="286"/>
      <c r="E24" s="93">
        <v>56.77</v>
      </c>
      <c r="F24" s="94">
        <v>4542</v>
      </c>
      <c r="G24" s="95">
        <f t="shared" si="11"/>
        <v>257849.34000000003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1767.8884203697694</v>
      </c>
      <c r="N24" s="99">
        <f t="shared" si="5"/>
        <v>67.995708475760367</v>
      </c>
      <c r="O24" s="101">
        <f t="shared" si="6"/>
        <v>0</v>
      </c>
      <c r="P24" s="102">
        <f t="shared" si="7"/>
        <v>-8.9273684473165531</v>
      </c>
      <c r="Q24" s="103">
        <f t="shared" si="8"/>
        <v>0.88394421018488478</v>
      </c>
      <c r="R24" s="273"/>
      <c r="S24" s="1">
        <v>0.23819444444444443</v>
      </c>
      <c r="T24" s="2">
        <v>0.34524305555555557</v>
      </c>
      <c r="U24" s="104">
        <v>7.9999999999999716</v>
      </c>
      <c r="V24" s="105">
        <v>154.15000000000003</v>
      </c>
      <c r="W24" s="106"/>
      <c r="X24" s="107"/>
      <c r="Y24" s="265"/>
      <c r="Z24" s="266"/>
      <c r="AA24" s="111">
        <f t="shared" si="9"/>
        <v>-232.11157963023061</v>
      </c>
      <c r="AB24" s="103">
        <f t="shared" si="10"/>
        <v>0.88394421018488467</v>
      </c>
      <c r="AC24" s="294"/>
    </row>
    <row r="25" spans="1:43" ht="15.75" customHeight="1">
      <c r="A25" s="268"/>
      <c r="B25" s="92" t="s">
        <v>161</v>
      </c>
      <c r="C25" s="286" t="s">
        <v>199</v>
      </c>
      <c r="D25" s="286"/>
      <c r="E25" s="93">
        <v>57.3</v>
      </c>
      <c r="F25" s="94">
        <v>1322</v>
      </c>
      <c r="G25" s="95">
        <f t="shared" si="11"/>
        <v>75750.599999999991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1749.7058823529403</v>
      </c>
      <c r="N25" s="99">
        <f t="shared" si="5"/>
        <v>69.988235294117615</v>
      </c>
      <c r="O25" s="101">
        <f t="shared" si="6"/>
        <v>0</v>
      </c>
      <c r="P25" s="102">
        <f t="shared" si="7"/>
        <v>-10.011764705882385</v>
      </c>
      <c r="Q25" s="103">
        <f t="shared" si="8"/>
        <v>0.87485294117647017</v>
      </c>
      <c r="R25" s="273"/>
      <c r="S25" s="1">
        <v>0.34930555555555554</v>
      </c>
      <c r="T25" s="2">
        <v>0.38078703703703703</v>
      </c>
      <c r="U25" s="104">
        <v>5.8499999999999552</v>
      </c>
      <c r="V25" s="105">
        <v>45.333333333333357</v>
      </c>
      <c r="W25" s="106"/>
      <c r="X25" s="107"/>
      <c r="Y25" s="265"/>
      <c r="Z25" s="266"/>
      <c r="AA25" s="111">
        <f t="shared" si="9"/>
        <v>-250.29411764705969</v>
      </c>
      <c r="AB25" s="103">
        <f t="shared" si="10"/>
        <v>0.87485294117647017</v>
      </c>
      <c r="AC25" s="294"/>
    </row>
    <row r="26" spans="1:43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3565</v>
      </c>
      <c r="G26" s="95">
        <f t="shared" si="11"/>
        <v>275717.10000000003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1762.4279044218615</v>
      </c>
      <c r="N26" s="99">
        <f t="shared" si="5"/>
        <v>70.497116176874457</v>
      </c>
      <c r="O26" s="101">
        <f t="shared" si="6"/>
        <v>0</v>
      </c>
      <c r="P26" s="102">
        <f t="shared" si="7"/>
        <v>-9.5028838231255435</v>
      </c>
      <c r="Q26" s="103">
        <f t="shared" si="8"/>
        <v>0.88121395221093068</v>
      </c>
      <c r="R26" s="273"/>
      <c r="S26" s="1">
        <v>0.38402777777777775</v>
      </c>
      <c r="T26" s="2">
        <v>0.46831018518518519</v>
      </c>
      <c r="U26" s="104">
        <v>4.6666666666666234</v>
      </c>
      <c r="V26" s="105">
        <v>121.36666666666672</v>
      </c>
      <c r="W26" s="106">
        <v>0.46831018518518519</v>
      </c>
      <c r="X26" s="107">
        <v>0.50694444444444442</v>
      </c>
      <c r="Y26" s="265"/>
      <c r="Z26" s="266"/>
      <c r="AA26" s="111">
        <f t="shared" si="9"/>
        <v>-237.57209557813849</v>
      </c>
      <c r="AB26" s="103">
        <f t="shared" si="10"/>
        <v>0.8812139522109308</v>
      </c>
      <c r="AC26" s="294"/>
    </row>
    <row r="27" spans="1:43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5531</v>
      </c>
      <c r="G27" s="115">
        <f t="shared" si="11"/>
        <v>329205.12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1774.6524064171126</v>
      </c>
      <c r="N27" s="99">
        <f t="shared" si="5"/>
        <v>70.986096256684505</v>
      </c>
      <c r="O27" s="101">
        <f t="shared" si="6"/>
        <v>0</v>
      </c>
      <c r="P27" s="102">
        <f t="shared" si="7"/>
        <v>-9.0139037433154954</v>
      </c>
      <c r="Q27" s="103">
        <f t="shared" si="8"/>
        <v>0.88732620320855626</v>
      </c>
      <c r="R27" s="273"/>
      <c r="S27" s="1">
        <v>0.50694444444444442</v>
      </c>
      <c r="T27" s="2">
        <v>0.63680555555555551</v>
      </c>
      <c r="U27" s="104">
        <v>55.63333333333329</v>
      </c>
      <c r="V27" s="105">
        <v>186.99999999999997</v>
      </c>
      <c r="W27" s="106"/>
      <c r="X27" s="107"/>
      <c r="Y27" s="265"/>
      <c r="Z27" s="266"/>
      <c r="AA27" s="111">
        <f t="shared" si="9"/>
        <v>-225.34759358288738</v>
      </c>
      <c r="AB27" s="103">
        <f t="shared" si="10"/>
        <v>0.88732620320855626</v>
      </c>
      <c r="AC27" s="294"/>
    </row>
    <row r="28" spans="1:43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43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  <c r="AQ29" s="81">
        <f>AI8</f>
        <v>0</v>
      </c>
    </row>
    <row r="30" spans="1:43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43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43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1757.8722487956838</v>
      </c>
      <c r="N38" s="139">
        <f t="shared" ref="N38:N44" si="17">M38/L38</f>
        <v>68.93616661943858</v>
      </c>
      <c r="O38" s="140">
        <f t="shared" ref="O38:O44" si="18">L38-I38</f>
        <v>0</v>
      </c>
      <c r="P38" s="141">
        <f t="shared" ref="P38:P44" si="19">N38-K38</f>
        <v>-9.4952059295810329</v>
      </c>
      <c r="Q38" s="142">
        <f t="shared" ref="Q38:Q44" si="20">N38/K38</f>
        <v>0.87893612439784186</v>
      </c>
      <c r="R38" s="274"/>
      <c r="S38" s="143">
        <f>S22</f>
        <v>0.16689814814814816</v>
      </c>
      <c r="T38" s="144">
        <f>INDEX(T22:T37,COUNTA(T22:T37))</f>
        <v>0.63680555555555551</v>
      </c>
      <c r="U38" s="145"/>
      <c r="V38" s="156"/>
      <c r="W38" s="135"/>
      <c r="X38" s="139"/>
      <c r="Y38" s="261"/>
      <c r="Z38" s="262"/>
      <c r="AA38" s="157">
        <f t="shared" ref="AA38:AA44" si="21">M38-J38</f>
        <v>-242.12775120431616</v>
      </c>
      <c r="AB38" s="142">
        <f t="shared" ref="AB38:AB44" si="22">M38/J38</f>
        <v>0.87893612439784197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1837</v>
      </c>
      <c r="G39" s="159">
        <f t="shared" ref="G39:G44" si="23">E39*F39</f>
        <v>90968.24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1745.8289334741287</v>
      </c>
      <c r="N39" s="163">
        <f t="shared" si="17"/>
        <v>72.7428722280887</v>
      </c>
      <c r="O39" s="165">
        <f t="shared" si="18"/>
        <v>0</v>
      </c>
      <c r="P39" s="166">
        <f t="shared" si="19"/>
        <v>-10.590461105244628</v>
      </c>
      <c r="Q39" s="152">
        <f t="shared" si="20"/>
        <v>0.87291446673706441</v>
      </c>
      <c r="R39" s="272">
        <f>Q55</f>
        <v>0.87479904776056805</v>
      </c>
      <c r="S39" s="167">
        <v>0.25</v>
      </c>
      <c r="T39" s="168">
        <v>0.2938425925925926</v>
      </c>
      <c r="U39" s="169"/>
      <c r="V39" s="170">
        <v>63.13333333333334</v>
      </c>
      <c r="W39" s="87"/>
      <c r="X39" s="88"/>
      <c r="Y39" s="275"/>
      <c r="Z39" s="276"/>
      <c r="AA39" s="109">
        <f t="shared" si="21"/>
        <v>-254.17106652587131</v>
      </c>
      <c r="AB39" s="152">
        <f t="shared" si="22"/>
        <v>0.8729144667370643</v>
      </c>
      <c r="AC39" s="352">
        <f>AB55</f>
        <v>0.87479904776056816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1024</v>
      </c>
      <c r="G40" s="95">
        <f t="shared" si="23"/>
        <v>67420.160000000003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1747.1090047393361</v>
      </c>
      <c r="N40" s="99">
        <f t="shared" si="17"/>
        <v>83.195666892349337</v>
      </c>
      <c r="O40" s="101">
        <f t="shared" si="18"/>
        <v>0</v>
      </c>
      <c r="P40" s="102">
        <f t="shared" si="19"/>
        <v>-12.042428345745904</v>
      </c>
      <c r="Q40" s="103">
        <f t="shared" si="20"/>
        <v>0.87355450236966803</v>
      </c>
      <c r="R40" s="273"/>
      <c r="S40" s="1">
        <v>0.29722222222222222</v>
      </c>
      <c r="T40" s="2">
        <v>0.32164351851851852</v>
      </c>
      <c r="U40" s="104">
        <v>4.8666666666666547</v>
      </c>
      <c r="V40" s="105">
        <v>35.166666666666671</v>
      </c>
      <c r="W40" s="106"/>
      <c r="X40" s="107"/>
      <c r="Y40" s="265"/>
      <c r="Z40" s="266"/>
      <c r="AA40" s="111">
        <f t="shared" si="21"/>
        <v>-252.89099526066389</v>
      </c>
      <c r="AB40" s="103">
        <f t="shared" si="22"/>
        <v>0.87355450236966803</v>
      </c>
      <c r="AC40" s="294"/>
    </row>
    <row r="41" spans="1:29" ht="15.75" customHeight="1">
      <c r="A41" s="281"/>
      <c r="B41" s="153" t="s">
        <v>155</v>
      </c>
      <c r="C41" s="263" t="s">
        <v>212</v>
      </c>
      <c r="D41" s="264"/>
      <c r="E41" s="93">
        <v>45.66</v>
      </c>
      <c r="F41" s="104">
        <v>1320</v>
      </c>
      <c r="G41" s="95">
        <f t="shared" si="23"/>
        <v>60271.199999999997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 t="shared" si="24"/>
        <v>1573.5099337748341</v>
      </c>
      <c r="N41" s="99">
        <f t="shared" si="17"/>
        <v>78.675496688741703</v>
      </c>
      <c r="O41" s="101">
        <f t="shared" si="18"/>
        <v>0</v>
      </c>
      <c r="P41" s="102">
        <f t="shared" si="19"/>
        <v>-11.324503311258297</v>
      </c>
      <c r="Q41" s="103">
        <f t="shared" si="20"/>
        <v>0.87417218543046338</v>
      </c>
      <c r="R41" s="273"/>
      <c r="S41" s="1">
        <v>0.32500000000000001</v>
      </c>
      <c r="T41" s="2">
        <v>0.35995370370370372</v>
      </c>
      <c r="U41" s="104">
        <v>4.8333333333333428</v>
      </c>
      <c r="V41" s="105">
        <v>50.333333333333343</v>
      </c>
      <c r="W41" s="106"/>
      <c r="X41" s="107"/>
      <c r="Y41" s="265"/>
      <c r="Z41" s="266"/>
      <c r="AA41" s="111">
        <f t="shared" si="21"/>
        <v>-226.49006622516595</v>
      </c>
      <c r="AB41" s="103">
        <f t="shared" si="22"/>
        <v>0.87417218543046338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1618</v>
      </c>
      <c r="G42" s="95">
        <f t="shared" si="23"/>
        <v>92711.4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 t="shared" si="24"/>
        <v>1746.5667166416781</v>
      </c>
      <c r="N42" s="99">
        <f t="shared" si="17"/>
        <v>87.328335832083908</v>
      </c>
      <c r="O42" s="101">
        <f t="shared" si="18"/>
        <v>0</v>
      </c>
      <c r="P42" s="102">
        <f t="shared" si="19"/>
        <v>-12.671664167916092</v>
      </c>
      <c r="Q42" s="103">
        <f t="shared" si="20"/>
        <v>0.87328335832083903</v>
      </c>
      <c r="R42" s="273"/>
      <c r="S42" s="1">
        <v>0.36348379629629629</v>
      </c>
      <c r="T42" s="2">
        <v>0.40208333333333335</v>
      </c>
      <c r="U42" s="104">
        <v>5.083333333333302</v>
      </c>
      <c r="V42" s="105">
        <v>55.583333333333364</v>
      </c>
      <c r="W42" s="106"/>
      <c r="X42" s="107"/>
      <c r="Y42" s="265"/>
      <c r="Z42" s="266"/>
      <c r="AA42" s="111">
        <f t="shared" si="21"/>
        <v>-253.43328335832189</v>
      </c>
      <c r="AB42" s="103">
        <f t="shared" si="22"/>
        <v>0.87328335832083903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1984</v>
      </c>
      <c r="G43" s="95">
        <f t="shared" si="23"/>
        <v>93982.080000000002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 t="shared" si="24"/>
        <v>1750.5882352941176</v>
      </c>
      <c r="N43" s="99">
        <f t="shared" si="17"/>
        <v>83.361344537815128</v>
      </c>
      <c r="O43" s="101">
        <f t="shared" si="18"/>
        <v>0</v>
      </c>
      <c r="P43" s="102">
        <f t="shared" si="19"/>
        <v>-11.876750700280112</v>
      </c>
      <c r="Q43" s="103">
        <f t="shared" si="20"/>
        <v>0.87529411764705878</v>
      </c>
      <c r="R43" s="273"/>
      <c r="S43" s="1">
        <v>0.40555555555555556</v>
      </c>
      <c r="T43" s="2">
        <v>0.45277777777777778</v>
      </c>
      <c r="U43" s="104">
        <v>4.9999999999999822</v>
      </c>
      <c r="V43" s="105">
        <v>68</v>
      </c>
      <c r="W43" s="106">
        <v>0.45277777777777778</v>
      </c>
      <c r="X43" s="107">
        <v>0.49513888888888885</v>
      </c>
      <c r="Y43" s="265"/>
      <c r="Z43" s="266"/>
      <c r="AA43" s="111">
        <f t="shared" si="21"/>
        <v>-249.41176470588243</v>
      </c>
      <c r="AB43" s="103">
        <f t="shared" si="22"/>
        <v>0.87529411764705878</v>
      </c>
      <c r="AC43" s="294"/>
    </row>
    <row r="44" spans="1:29" ht="15.75" customHeight="1">
      <c r="A44" s="282"/>
      <c r="B44" s="153" t="s">
        <v>161</v>
      </c>
      <c r="C44" s="263" t="s">
        <v>201</v>
      </c>
      <c r="D44" s="264"/>
      <c r="E44" s="93">
        <v>56.43</v>
      </c>
      <c r="F44" s="104">
        <v>2769</v>
      </c>
      <c r="G44" s="115">
        <f t="shared" si="23"/>
        <v>156254.67000000001</v>
      </c>
      <c r="H44" s="116"/>
      <c r="I44" s="100">
        <v>22</v>
      </c>
      <c r="J44" s="98">
        <v>2000</v>
      </c>
      <c r="K44" s="99">
        <f t="shared" si="13"/>
        <v>90.909090909090907</v>
      </c>
      <c r="L44" s="100">
        <v>22</v>
      </c>
      <c r="M44" s="98">
        <f t="shared" si="24"/>
        <v>1759.0259396506092</v>
      </c>
      <c r="N44" s="99">
        <f t="shared" si="17"/>
        <v>79.955724529573146</v>
      </c>
      <c r="O44" s="101">
        <f t="shared" si="18"/>
        <v>0</v>
      </c>
      <c r="P44" s="102">
        <f t="shared" si="19"/>
        <v>-10.95336637951776</v>
      </c>
      <c r="Q44" s="103">
        <f t="shared" si="20"/>
        <v>0.87951296982530458</v>
      </c>
      <c r="R44" s="273"/>
      <c r="S44" s="1">
        <v>0.49513888888888885</v>
      </c>
      <c r="T44" s="2">
        <v>0.56072916666666661</v>
      </c>
      <c r="U44" s="104">
        <v>60.999999999999943</v>
      </c>
      <c r="V44" s="105">
        <v>94.449999999999974</v>
      </c>
      <c r="W44" s="106"/>
      <c r="X44" s="107"/>
      <c r="Y44" s="265"/>
      <c r="Z44" s="266"/>
      <c r="AA44" s="111">
        <f t="shared" si="21"/>
        <v>-240.97406034939081</v>
      </c>
      <c r="AB44" s="103">
        <f t="shared" si="22"/>
        <v>0.87951296982530458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21.333333333333332</v>
      </c>
      <c r="J55" s="138">
        <f t="shared" si="25"/>
        <v>1966.6666666666667</v>
      </c>
      <c r="K55" s="139">
        <f t="shared" ref="K55" si="26">J55/I55</f>
        <v>92.187500000000014</v>
      </c>
      <c r="L55" s="137">
        <f t="shared" ref="L55:M55" si="27">AVERAGE(L39:L54)</f>
        <v>21.333333333333332</v>
      </c>
      <c r="M55" s="138">
        <f t="shared" si="27"/>
        <v>1720.4381272624507</v>
      </c>
      <c r="N55" s="139">
        <f>M55/L55</f>
        <v>80.645537215427382</v>
      </c>
      <c r="O55" s="140">
        <f>L55-I55</f>
        <v>0</v>
      </c>
      <c r="P55" s="141">
        <f>N55-K55</f>
        <v>-11.541962784572632</v>
      </c>
      <c r="Q55" s="142">
        <f>N55/K55</f>
        <v>0.87479904776056805</v>
      </c>
      <c r="R55" s="274"/>
      <c r="S55" s="143">
        <f>S39</f>
        <v>0.25</v>
      </c>
      <c r="T55" s="144">
        <f>INDEX(T39:T54,COUNTA(T39:T54))</f>
        <v>0.56072916666666661</v>
      </c>
      <c r="U55" s="145"/>
      <c r="V55" s="156"/>
      <c r="W55" s="188"/>
      <c r="X55" s="189"/>
      <c r="Y55" s="261"/>
      <c r="Z55" s="262"/>
      <c r="AA55" s="157">
        <f>M55-J55</f>
        <v>-246.22853940421601</v>
      </c>
      <c r="AB55" s="142">
        <f>M55/J55</f>
        <v>0.87479904776056816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2644</v>
      </c>
      <c r="G56" s="159">
        <f t="shared" ref="G56:G59" si="28">E56*F56</f>
        <v>156894.96000000002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1758.7583148558751</v>
      </c>
      <c r="N56" s="163">
        <f>M56/L56</f>
        <v>73.281596452328131</v>
      </c>
      <c r="O56" s="165">
        <f>L56-I56</f>
        <v>0</v>
      </c>
      <c r="P56" s="166">
        <f>N56-K56</f>
        <v>-10.051736881005198</v>
      </c>
      <c r="Q56" s="152">
        <f>N56/K56</f>
        <v>0.8793791574279376</v>
      </c>
      <c r="R56" s="272">
        <f>Q72</f>
        <v>0.87976092606854195</v>
      </c>
      <c r="S56" s="167">
        <v>0.25</v>
      </c>
      <c r="T56" s="168">
        <v>0.31263888888888891</v>
      </c>
      <c r="U56" s="169"/>
      <c r="V56" s="170">
        <v>90.200000000000031</v>
      </c>
      <c r="W56" s="168"/>
      <c r="X56" s="171"/>
      <c r="Y56" s="275"/>
      <c r="Z56" s="276"/>
      <c r="AA56" s="109">
        <f>M56-J56</f>
        <v>-241.24168514412486</v>
      </c>
      <c r="AB56" s="152">
        <f>M56/J56</f>
        <v>0.8793791574279376</v>
      </c>
      <c r="AC56" s="277">
        <f>AB72</f>
        <v>0.87976092606854195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4877</v>
      </c>
      <c r="G57" s="95">
        <f t="shared" si="28"/>
        <v>286133.59000000003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1768.2747507301842</v>
      </c>
      <c r="N57" s="99">
        <f>M57/L57</f>
        <v>73.678114613757671</v>
      </c>
      <c r="O57" s="101">
        <f>L57-I57</f>
        <v>0</v>
      </c>
      <c r="P57" s="102">
        <f>N57-K57</f>
        <v>-9.6552187195756574</v>
      </c>
      <c r="Q57" s="103">
        <f>N57/K57</f>
        <v>0.88413737536509207</v>
      </c>
      <c r="R57" s="273"/>
      <c r="S57" s="1">
        <v>0.31597222222222221</v>
      </c>
      <c r="T57" s="2">
        <v>0.43089120370370371</v>
      </c>
      <c r="U57" s="104">
        <v>4.799999999999951</v>
      </c>
      <c r="V57" s="105">
        <v>165.48333333333335</v>
      </c>
      <c r="W57" s="106"/>
      <c r="X57" s="107"/>
      <c r="Y57" s="265"/>
      <c r="Z57" s="266"/>
      <c r="AA57" s="111">
        <f>M57-J57</f>
        <v>-231.72524926981578</v>
      </c>
      <c r="AB57" s="103">
        <f>M57/J57</f>
        <v>0.88413737536509207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3139</v>
      </c>
      <c r="G58" s="95">
        <f t="shared" si="28"/>
        <v>224595.44999999998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1751.7284141993496</v>
      </c>
      <c r="N58" s="99">
        <f>M58/L58</f>
        <v>72.988683924972904</v>
      </c>
      <c r="O58" s="101">
        <f>L58-I58</f>
        <v>0</v>
      </c>
      <c r="P58" s="102">
        <f>N58-K58</f>
        <v>-10.344649408360425</v>
      </c>
      <c r="Q58" s="103">
        <f>N58/K58</f>
        <v>0.87586420709967494</v>
      </c>
      <c r="R58" s="273"/>
      <c r="S58" s="1">
        <v>0.43436342592592592</v>
      </c>
      <c r="T58" s="2">
        <v>0.50902777777777775</v>
      </c>
      <c r="U58" s="104">
        <v>4.9999999999999822</v>
      </c>
      <c r="V58" s="105">
        <v>107.51666666666664</v>
      </c>
      <c r="W58" s="106">
        <v>0.50902777777777775</v>
      </c>
      <c r="X58" s="107">
        <v>0.54753472222222221</v>
      </c>
      <c r="Y58" s="265"/>
      <c r="Z58" s="266"/>
      <c r="AA58" s="111">
        <f>M58-J58</f>
        <v>-248.27158580065043</v>
      </c>
      <c r="AB58" s="103">
        <f>M58/J58</f>
        <v>0.87586420709967483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3828</v>
      </c>
      <c r="G59" s="95">
        <f t="shared" si="28"/>
        <v>227919.12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1759.3259287629267</v>
      </c>
      <c r="N59" s="99">
        <f>M59/L59</f>
        <v>76.492431685344641</v>
      </c>
      <c r="O59" s="101">
        <f>L59-I59</f>
        <v>0</v>
      </c>
      <c r="P59" s="102">
        <f>N59-K59</f>
        <v>-10.464090053785796</v>
      </c>
      <c r="Q59" s="103">
        <f>N59/K59</f>
        <v>0.8796629643814633</v>
      </c>
      <c r="R59" s="273"/>
      <c r="S59" s="1">
        <v>0.54753472222222221</v>
      </c>
      <c r="T59" s="2">
        <v>0.6381944444444444</v>
      </c>
      <c r="U59" s="104">
        <v>55.450000000000031</v>
      </c>
      <c r="V59" s="105">
        <v>130.54999999999995</v>
      </c>
      <c r="W59" s="106"/>
      <c r="X59" s="107"/>
      <c r="Y59" s="265"/>
      <c r="Z59" s="266"/>
      <c r="AA59" s="111">
        <f>M59-J59</f>
        <v>-240.67407123707335</v>
      </c>
      <c r="AB59" s="103">
        <f>M59/J59</f>
        <v>0.8796629643814633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1759.5218521370839</v>
      </c>
      <c r="N72" s="139">
        <f t="shared" ref="N72:N78" si="32">M72/L72</f>
        <v>74.085130616298272</v>
      </c>
      <c r="O72" s="140">
        <f t="shared" ref="O72:O78" si="33">L72-I72</f>
        <v>0</v>
      </c>
      <c r="P72" s="141">
        <f t="shared" ref="P72:P78" si="34">N72-K72</f>
        <v>-10.125395699491207</v>
      </c>
      <c r="Q72" s="142">
        <f t="shared" ref="Q72:Q78" si="35">N72/K72</f>
        <v>0.87976092606854195</v>
      </c>
      <c r="R72" s="274"/>
      <c r="S72" s="143">
        <f>S56</f>
        <v>0.25</v>
      </c>
      <c r="T72" s="144">
        <f>INDEX(T56:T71,COUNTA(T56:T71))</f>
        <v>0.6381944444444444</v>
      </c>
      <c r="U72" s="145"/>
      <c r="V72" s="156"/>
      <c r="W72" s="135"/>
      <c r="X72" s="139"/>
      <c r="Y72" s="261"/>
      <c r="Z72" s="262"/>
      <c r="AA72" s="157">
        <f t="shared" ref="AA72:AA78" si="36">M72-J72</f>
        <v>-240.4781478629161</v>
      </c>
      <c r="AB72" s="142">
        <f t="shared" ref="AB72:AB78" si="37">M72/J72</f>
        <v>0.87976092606854195</v>
      </c>
      <c r="AC72" s="279"/>
    </row>
    <row r="73" spans="1:29" ht="15.75" customHeight="1">
      <c r="A73" s="280" t="s">
        <v>176</v>
      </c>
      <c r="B73" s="108" t="s">
        <v>155</v>
      </c>
      <c r="C73" s="291" t="s">
        <v>219</v>
      </c>
      <c r="D73" s="291"/>
      <c r="E73" s="158">
        <v>57.73</v>
      </c>
      <c r="F73" s="87">
        <v>2878</v>
      </c>
      <c r="G73" s="159">
        <f t="shared" ref="G73:G78" si="38">E73*F73</f>
        <v>166146.94</v>
      </c>
      <c r="H73" s="160"/>
      <c r="I73" s="161">
        <v>22</v>
      </c>
      <c r="J73" s="162">
        <v>1800</v>
      </c>
      <c r="K73" s="163">
        <f>J73/I73</f>
        <v>81.818181818181813</v>
      </c>
      <c r="L73" s="164">
        <v>22</v>
      </c>
      <c r="M73" s="162">
        <f t="shared" ref="M73:M78" si="39">F73/V73*60</f>
        <v>1576.7463095419262</v>
      </c>
      <c r="N73" s="163">
        <f t="shared" si="32"/>
        <v>71.670286797360276</v>
      </c>
      <c r="O73" s="165">
        <f t="shared" si="33"/>
        <v>0</v>
      </c>
      <c r="P73" s="166">
        <f t="shared" si="34"/>
        <v>-10.147895020821537</v>
      </c>
      <c r="Q73" s="152">
        <f t="shared" si="35"/>
        <v>0.87597017196773674</v>
      </c>
      <c r="R73" s="272">
        <f>Q89</f>
        <v>0.87899524832232245</v>
      </c>
      <c r="S73" s="167">
        <v>0.25033564814814813</v>
      </c>
      <c r="T73" s="168">
        <v>0.3263888888888889</v>
      </c>
      <c r="U73" s="169"/>
      <c r="V73" s="170">
        <v>109.51666666666671</v>
      </c>
      <c r="W73" s="168"/>
      <c r="X73" s="171"/>
      <c r="Y73" s="275"/>
      <c r="Z73" s="276"/>
      <c r="AA73" s="109">
        <f t="shared" si="36"/>
        <v>-223.25369045807383</v>
      </c>
      <c r="AB73" s="152">
        <f t="shared" si="37"/>
        <v>0.87597017196773674</v>
      </c>
      <c r="AC73" s="277">
        <f>AB89</f>
        <v>0.87899524832232245</v>
      </c>
    </row>
    <row r="74" spans="1:29" ht="15.75" customHeight="1">
      <c r="A74" s="281"/>
      <c r="B74" s="92" t="s">
        <v>171</v>
      </c>
      <c r="C74" s="286" t="s">
        <v>177</v>
      </c>
      <c r="D74" s="286"/>
      <c r="E74" s="93">
        <v>37.94</v>
      </c>
      <c r="F74" s="94">
        <v>5616</v>
      </c>
      <c r="G74" s="95">
        <f t="shared" si="38"/>
        <v>213071.03999999998</v>
      </c>
      <c r="H74" s="96"/>
      <c r="I74" s="97">
        <v>21</v>
      </c>
      <c r="J74" s="98">
        <v>3600</v>
      </c>
      <c r="K74" s="99">
        <f t="shared" ref="K74:K111" si="40">J74/I74</f>
        <v>171.42857142857142</v>
      </c>
      <c r="L74" s="100">
        <v>21</v>
      </c>
      <c r="M74" s="98">
        <f t="shared" si="39"/>
        <v>3076.7919646933506</v>
      </c>
      <c r="N74" s="99">
        <f t="shared" si="32"/>
        <v>146.51390308063574</v>
      </c>
      <c r="O74" s="101">
        <f t="shared" si="33"/>
        <v>0</v>
      </c>
      <c r="P74" s="102">
        <f t="shared" si="34"/>
        <v>-24.914668347935674</v>
      </c>
      <c r="Q74" s="103">
        <f t="shared" si="35"/>
        <v>0.85466443463704189</v>
      </c>
      <c r="R74" s="273"/>
      <c r="S74" s="1">
        <v>0.33228009259259261</v>
      </c>
      <c r="T74" s="2">
        <v>0.40833333333333333</v>
      </c>
      <c r="U74" s="104">
        <v>8.4833333333333538</v>
      </c>
      <c r="V74" s="105">
        <v>109.51666666666662</v>
      </c>
      <c r="W74" s="106"/>
      <c r="X74" s="107"/>
      <c r="Y74" s="265"/>
      <c r="Z74" s="266"/>
      <c r="AA74" s="111">
        <f t="shared" si="36"/>
        <v>-523.20803530664944</v>
      </c>
      <c r="AB74" s="103">
        <f t="shared" si="37"/>
        <v>0.85466443463704178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4038</v>
      </c>
      <c r="G75" s="95">
        <f t="shared" si="38"/>
        <v>126268.26</v>
      </c>
      <c r="H75" s="96"/>
      <c r="I75" s="97">
        <v>19</v>
      </c>
      <c r="J75" s="98">
        <v>3600</v>
      </c>
      <c r="K75" s="99">
        <f t="shared" si="40"/>
        <v>189.47368421052633</v>
      </c>
      <c r="L75" s="100">
        <v>19</v>
      </c>
      <c r="M75" s="98">
        <f t="shared" si="39"/>
        <v>3072.0202874049041</v>
      </c>
      <c r="N75" s="99">
        <f t="shared" si="32"/>
        <v>161.68527828446864</v>
      </c>
      <c r="O75" s="101">
        <f t="shared" si="33"/>
        <v>0</v>
      </c>
      <c r="P75" s="102">
        <f t="shared" si="34"/>
        <v>-27.788405926057692</v>
      </c>
      <c r="Q75" s="103">
        <f t="shared" si="35"/>
        <v>0.85333896872358439</v>
      </c>
      <c r="R75" s="273"/>
      <c r="S75" s="1">
        <v>0.41467592592592595</v>
      </c>
      <c r="T75" s="2">
        <v>0.46944444444444444</v>
      </c>
      <c r="U75" s="104">
        <v>9.1333333333333755</v>
      </c>
      <c r="V75" s="105">
        <v>78.866666666666632</v>
      </c>
      <c r="W75" s="106">
        <v>0.46944444444444444</v>
      </c>
      <c r="X75" s="107">
        <v>0.51197916666666665</v>
      </c>
      <c r="Y75" s="265"/>
      <c r="Z75" s="266"/>
      <c r="AA75" s="111">
        <f t="shared" si="36"/>
        <v>-527.97971259509586</v>
      </c>
      <c r="AB75" s="103">
        <f t="shared" si="37"/>
        <v>0.8533389687235845</v>
      </c>
      <c r="AC75" s="278"/>
    </row>
    <row r="76" spans="1:29" ht="15.75" customHeight="1">
      <c r="A76" s="281"/>
      <c r="B76" s="92" t="s">
        <v>171</v>
      </c>
      <c r="C76" s="286" t="s">
        <v>179</v>
      </c>
      <c r="D76" s="286"/>
      <c r="E76" s="93">
        <v>38.630000000000003</v>
      </c>
      <c r="F76" s="94">
        <v>1437</v>
      </c>
      <c r="G76" s="95">
        <f t="shared" si="38"/>
        <v>55511.310000000005</v>
      </c>
      <c r="H76" s="96">
        <v>2</v>
      </c>
      <c r="I76" s="97">
        <v>20</v>
      </c>
      <c r="J76" s="98">
        <v>3600</v>
      </c>
      <c r="K76" s="99">
        <f t="shared" si="40"/>
        <v>180</v>
      </c>
      <c r="L76" s="100">
        <v>20</v>
      </c>
      <c r="M76" s="98">
        <f t="shared" si="39"/>
        <v>3223.177570093455</v>
      </c>
      <c r="N76" s="99">
        <f t="shared" si="32"/>
        <v>161.15887850467274</v>
      </c>
      <c r="O76" s="101">
        <f t="shared" si="33"/>
        <v>0</v>
      </c>
      <c r="P76" s="102">
        <f t="shared" si="34"/>
        <v>-18.841121495327258</v>
      </c>
      <c r="Q76" s="103">
        <f t="shared" si="35"/>
        <v>0.89532710280373751</v>
      </c>
      <c r="R76" s="273"/>
      <c r="S76" s="1">
        <v>0.51197916666666665</v>
      </c>
      <c r="T76" s="2">
        <v>0.53055555555555556</v>
      </c>
      <c r="U76" s="104">
        <v>61.249999999999986</v>
      </c>
      <c r="V76" s="105">
        <v>26.750000000000025</v>
      </c>
      <c r="W76" s="106"/>
      <c r="X76" s="107"/>
      <c r="Y76" s="265"/>
      <c r="Z76" s="266"/>
      <c r="AA76" s="191">
        <f t="shared" si="36"/>
        <v>-376.82242990654504</v>
      </c>
      <c r="AB76" s="192">
        <f t="shared" si="37"/>
        <v>0.89532710280373751</v>
      </c>
      <c r="AC76" s="278"/>
    </row>
    <row r="77" spans="1:29" ht="15.75" customHeight="1">
      <c r="A77" s="282"/>
      <c r="B77" s="92" t="s">
        <v>171</v>
      </c>
      <c r="C77" s="286" t="s">
        <v>180</v>
      </c>
      <c r="D77" s="286"/>
      <c r="E77" s="93">
        <v>38</v>
      </c>
      <c r="F77" s="98">
        <v>6562</v>
      </c>
      <c r="G77" s="95">
        <f t="shared" si="38"/>
        <v>249356</v>
      </c>
      <c r="H77" s="113"/>
      <c r="I77" s="97">
        <v>21</v>
      </c>
      <c r="J77" s="98">
        <v>3600</v>
      </c>
      <c r="K77" s="99">
        <f t="shared" si="40"/>
        <v>171.42857142857142</v>
      </c>
      <c r="L77" s="114">
        <v>21</v>
      </c>
      <c r="M77" s="98">
        <f t="shared" si="39"/>
        <v>3229.4190020505816</v>
      </c>
      <c r="N77" s="99">
        <f t="shared" si="32"/>
        <v>153.78185724050388</v>
      </c>
      <c r="O77" s="101">
        <f t="shared" si="33"/>
        <v>0</v>
      </c>
      <c r="P77" s="102">
        <f t="shared" si="34"/>
        <v>-17.646714188067534</v>
      </c>
      <c r="Q77" s="103">
        <f t="shared" si="35"/>
        <v>0.89706083390293934</v>
      </c>
      <c r="R77" s="273"/>
      <c r="S77" s="1">
        <v>0.53547453703703707</v>
      </c>
      <c r="T77" s="2">
        <v>0.62013888888888891</v>
      </c>
      <c r="U77" s="104">
        <v>7.0833333333333748</v>
      </c>
      <c r="V77" s="105">
        <v>121.91666666666664</v>
      </c>
      <c r="W77" s="106"/>
      <c r="X77" s="107"/>
      <c r="Y77" s="265"/>
      <c r="Z77" s="266"/>
      <c r="AA77" s="191">
        <f t="shared" si="36"/>
        <v>-370.58099794941836</v>
      </c>
      <c r="AB77" s="192">
        <f t="shared" si="37"/>
        <v>0.89706083390293934</v>
      </c>
      <c r="AC77" s="278"/>
    </row>
    <row r="78" spans="1:29" ht="15.75" customHeight="1">
      <c r="A78" s="282"/>
      <c r="B78" s="92" t="s">
        <v>171</v>
      </c>
      <c r="C78" s="286" t="s">
        <v>179</v>
      </c>
      <c r="D78" s="286"/>
      <c r="E78" s="93">
        <v>38.630000000000003</v>
      </c>
      <c r="F78" s="98">
        <v>3605</v>
      </c>
      <c r="G78" s="115">
        <f t="shared" si="38"/>
        <v>139261.15000000002</v>
      </c>
      <c r="H78" s="116"/>
      <c r="I78" s="97">
        <v>20</v>
      </c>
      <c r="J78" s="98">
        <v>3600</v>
      </c>
      <c r="K78" s="99">
        <f t="shared" si="40"/>
        <v>180</v>
      </c>
      <c r="L78" s="100">
        <v>20</v>
      </c>
      <c r="M78" s="98">
        <f t="shared" si="39"/>
        <v>3225.9507829977665</v>
      </c>
      <c r="N78" s="99">
        <f t="shared" si="32"/>
        <v>161.29753914988834</v>
      </c>
      <c r="O78" s="101">
        <f t="shared" si="33"/>
        <v>0</v>
      </c>
      <c r="P78" s="102">
        <f t="shared" si="34"/>
        <v>-18.702460850111663</v>
      </c>
      <c r="Q78" s="103">
        <f t="shared" si="35"/>
        <v>0.89609743972160183</v>
      </c>
      <c r="R78" s="273"/>
      <c r="S78" s="1">
        <v>0.62569444444444444</v>
      </c>
      <c r="T78" s="2">
        <v>0.67225694444444439</v>
      </c>
      <c r="U78" s="104">
        <v>7.9999999999999716</v>
      </c>
      <c r="V78" s="105">
        <v>67.049999999999926</v>
      </c>
      <c r="W78" s="106"/>
      <c r="X78" s="107"/>
      <c r="Y78" s="265"/>
      <c r="Z78" s="266"/>
      <c r="AA78" s="191">
        <f t="shared" si="36"/>
        <v>-374.04921700223349</v>
      </c>
      <c r="AB78" s="192">
        <f t="shared" si="37"/>
        <v>0.89609743972160183</v>
      </c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1">AVERAGE(I73:I88)</f>
        <v>20.5</v>
      </c>
      <c r="J89" s="138">
        <f t="shared" si="41"/>
        <v>3300</v>
      </c>
      <c r="K89" s="139">
        <f t="shared" ref="K89" si="42">J89/I89</f>
        <v>160.97560975609755</v>
      </c>
      <c r="L89" s="137">
        <f t="shared" ref="L89:M89" si="43">AVERAGE(L73:L88)</f>
        <v>20.5</v>
      </c>
      <c r="M89" s="138">
        <f t="shared" si="43"/>
        <v>2900.684319463664</v>
      </c>
      <c r="N89" s="139">
        <f t="shared" ref="N89:N94" si="44">M89/L89</f>
        <v>141.49679607139825</v>
      </c>
      <c r="O89" s="140">
        <f t="shared" ref="O89:O94" si="45">L89-I89</f>
        <v>0</v>
      </c>
      <c r="P89" s="141">
        <f t="shared" ref="P89:P94" si="46">N89-K89</f>
        <v>-19.478813684699304</v>
      </c>
      <c r="Q89" s="142">
        <f t="shared" ref="Q89:Q94" si="47">N89/K89</f>
        <v>0.87899524832232245</v>
      </c>
      <c r="R89" s="274"/>
      <c r="S89" s="143">
        <f>S73</f>
        <v>0.25033564814814813</v>
      </c>
      <c r="T89" s="144">
        <f>INDEX(T73:T88,COUNTA(T73:T88))</f>
        <v>0.67225694444444439</v>
      </c>
      <c r="U89" s="145"/>
      <c r="V89" s="156"/>
      <c r="W89" s="135"/>
      <c r="X89" s="139"/>
      <c r="Y89" s="261"/>
      <c r="Z89" s="262"/>
      <c r="AA89" s="157">
        <f t="shared" ref="AA89:AA94" si="48">M89-J89</f>
        <v>-399.315680536336</v>
      </c>
      <c r="AB89" s="142">
        <f t="shared" ref="AB89:AB94" si="49">M89/J89</f>
        <v>0.87899524832232245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1993</v>
      </c>
      <c r="G90" s="159">
        <f t="shared" ref="G90:G94" si="50">E90*F90</f>
        <v>68220.39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2605.2287581699356</v>
      </c>
      <c r="N90" s="163">
        <f t="shared" si="44"/>
        <v>162.82679738562098</v>
      </c>
      <c r="O90" s="165">
        <f t="shared" si="45"/>
        <v>0</v>
      </c>
      <c r="P90" s="166">
        <f t="shared" si="46"/>
        <v>-24.673202614379022</v>
      </c>
      <c r="Q90" s="152">
        <f t="shared" si="47"/>
        <v>0.8684095860566452</v>
      </c>
      <c r="R90" s="272">
        <f>Q106</f>
        <v>0.85935583619289435</v>
      </c>
      <c r="S90" s="167">
        <v>0.16673611111111111</v>
      </c>
      <c r="T90" s="168">
        <v>0.1986111111111111</v>
      </c>
      <c r="U90" s="169"/>
      <c r="V90" s="170">
        <v>45.899999999999977</v>
      </c>
      <c r="W90" s="173"/>
      <c r="X90" s="151"/>
      <c r="Y90" s="275"/>
      <c r="Z90" s="276"/>
      <c r="AA90" s="109">
        <f t="shared" si="48"/>
        <v>-394.77124183006435</v>
      </c>
      <c r="AB90" s="152">
        <f t="shared" si="49"/>
        <v>0.8684095860566452</v>
      </c>
      <c r="AC90" s="277">
        <f>AB106</f>
        <v>0.87257669521124659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1604</v>
      </c>
      <c r="G91" s="95">
        <f t="shared" si="50"/>
        <v>55771.08</v>
      </c>
      <c r="H91" s="96"/>
      <c r="I91" s="97">
        <v>11</v>
      </c>
      <c r="J91" s="98">
        <v>3000</v>
      </c>
      <c r="K91" s="99">
        <f t="shared" si="40"/>
        <v>272.72727272727275</v>
      </c>
      <c r="L91" s="100">
        <v>11</v>
      </c>
      <c r="M91" s="98">
        <f>F91/V91*60</f>
        <v>2595.2359550561814</v>
      </c>
      <c r="N91" s="99">
        <f t="shared" si="44"/>
        <v>235.93054136874377</v>
      </c>
      <c r="O91" s="101">
        <f t="shared" si="45"/>
        <v>0</v>
      </c>
      <c r="P91" s="102">
        <f t="shared" si="46"/>
        <v>-36.796731358528973</v>
      </c>
      <c r="Q91" s="103">
        <f t="shared" si="47"/>
        <v>0.86507865168539377</v>
      </c>
      <c r="R91" s="273"/>
      <c r="S91" s="1">
        <v>0.20208333333333334</v>
      </c>
      <c r="T91" s="2">
        <v>0.22783564814814813</v>
      </c>
      <c r="U91" s="104">
        <v>5.0000000000000222</v>
      </c>
      <c r="V91" s="105">
        <v>37.083333333333307</v>
      </c>
      <c r="W91" s="106"/>
      <c r="X91" s="107"/>
      <c r="Y91" s="265"/>
      <c r="Z91" s="266"/>
      <c r="AA91" s="111">
        <f t="shared" si="48"/>
        <v>-404.76404494381859</v>
      </c>
      <c r="AB91" s="103">
        <f t="shared" si="49"/>
        <v>0.86507865168539377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6094</v>
      </c>
      <c r="G92" s="95">
        <f t="shared" si="50"/>
        <v>218348.02</v>
      </c>
      <c r="H92" s="96"/>
      <c r="I92" s="97">
        <v>12</v>
      </c>
      <c r="J92" s="98">
        <v>3273</v>
      </c>
      <c r="K92" s="99">
        <f t="shared" si="40"/>
        <v>272.75</v>
      </c>
      <c r="L92" s="100">
        <v>12</v>
      </c>
      <c r="M92" s="98">
        <f>F92/V92*60</f>
        <v>2899.6034892942098</v>
      </c>
      <c r="N92" s="99">
        <f t="shared" si="44"/>
        <v>241.63362410785081</v>
      </c>
      <c r="O92" s="101">
        <f t="shared" si="45"/>
        <v>0</v>
      </c>
      <c r="P92" s="102">
        <f t="shared" si="46"/>
        <v>-31.116375892149193</v>
      </c>
      <c r="Q92" s="103">
        <f t="shared" si="47"/>
        <v>0.8859161287180598</v>
      </c>
      <c r="R92" s="273"/>
      <c r="S92" s="1">
        <v>0.26111111111111107</v>
      </c>
      <c r="T92" s="2">
        <v>0.34868055555555555</v>
      </c>
      <c r="U92" s="104">
        <v>4.9999999999999822</v>
      </c>
      <c r="V92" s="105">
        <v>126.10000000000005</v>
      </c>
      <c r="W92" s="106"/>
      <c r="X92" s="107"/>
      <c r="Y92" s="265"/>
      <c r="Z92" s="266"/>
      <c r="AA92" s="111">
        <f t="shared" si="48"/>
        <v>-373.39651070579021</v>
      </c>
      <c r="AB92" s="103">
        <f t="shared" si="49"/>
        <v>0.8859161287180598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4478</v>
      </c>
      <c r="G93" s="95">
        <f t="shared" si="50"/>
        <v>163043.97999999998</v>
      </c>
      <c r="H93" s="113"/>
      <c r="I93" s="97">
        <v>11</v>
      </c>
      <c r="J93" s="98">
        <v>3273</v>
      </c>
      <c r="K93" s="99">
        <f t="shared" si="40"/>
        <v>297.54545454545456</v>
      </c>
      <c r="L93" s="114">
        <v>11</v>
      </c>
      <c r="M93" s="98">
        <f>F93/V93*60</f>
        <v>2887.4798495432537</v>
      </c>
      <c r="N93" s="99">
        <f t="shared" si="44"/>
        <v>262.49816814029577</v>
      </c>
      <c r="O93" s="101">
        <f t="shared" si="45"/>
        <v>0</v>
      </c>
      <c r="P93" s="102">
        <f t="shared" si="46"/>
        <v>-35.047286405158786</v>
      </c>
      <c r="Q93" s="103">
        <f t="shared" si="47"/>
        <v>0.88221199191666766</v>
      </c>
      <c r="R93" s="273"/>
      <c r="S93" s="1">
        <v>0.35277777777777775</v>
      </c>
      <c r="T93" s="2">
        <v>0.41739583333333335</v>
      </c>
      <c r="U93" s="104">
        <v>5.8999999999999631</v>
      </c>
      <c r="V93" s="105">
        <v>93.050000000000082</v>
      </c>
      <c r="W93" s="106"/>
      <c r="X93" s="107"/>
      <c r="Y93" s="265"/>
      <c r="Z93" s="266"/>
      <c r="AA93" s="111">
        <f t="shared" si="48"/>
        <v>-385.52015045674625</v>
      </c>
      <c r="AB93" s="103">
        <f t="shared" si="49"/>
        <v>0.88221199191666777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2163</v>
      </c>
      <c r="G94" s="115">
        <f t="shared" si="50"/>
        <v>92857.59</v>
      </c>
      <c r="H94" s="116"/>
      <c r="I94" s="97">
        <v>15</v>
      </c>
      <c r="J94" s="98">
        <v>3600</v>
      </c>
      <c r="K94" s="99">
        <f t="shared" si="40"/>
        <v>240</v>
      </c>
      <c r="L94" s="100">
        <v>16</v>
      </c>
      <c r="M94" s="98">
        <f>F94/V94*60</f>
        <v>3101.0752688172056</v>
      </c>
      <c r="N94" s="99">
        <f t="shared" si="44"/>
        <v>193.81720430107535</v>
      </c>
      <c r="O94" s="101">
        <f t="shared" si="45"/>
        <v>1</v>
      </c>
      <c r="P94" s="102">
        <f t="shared" si="46"/>
        <v>-46.18279569892465</v>
      </c>
      <c r="Q94" s="103">
        <f t="shared" si="47"/>
        <v>0.80757168458781392</v>
      </c>
      <c r="R94" s="273"/>
      <c r="S94" s="1">
        <v>0.42093750000000002</v>
      </c>
      <c r="T94" s="2">
        <v>0.45</v>
      </c>
      <c r="U94" s="104">
        <v>5.0999999999999979</v>
      </c>
      <c r="V94" s="105">
        <v>41.849999999999987</v>
      </c>
      <c r="W94" s="106"/>
      <c r="X94" s="107"/>
      <c r="Y94" s="265" t="s">
        <v>236</v>
      </c>
      <c r="Z94" s="266"/>
      <c r="AA94" s="111">
        <f t="shared" si="48"/>
        <v>-498.9247311827944</v>
      </c>
      <c r="AB94" s="103">
        <f t="shared" si="49"/>
        <v>0.86140979689366826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1">AVERAGE(I90:I105)</f>
        <v>13</v>
      </c>
      <c r="J106" s="138">
        <f t="shared" si="51"/>
        <v>3229.2</v>
      </c>
      <c r="K106" s="139">
        <f t="shared" ref="K106" si="52">J106/I106</f>
        <v>248.39999999999998</v>
      </c>
      <c r="L106" s="137">
        <f t="shared" ref="L106:M106" si="53">AVERAGE(L90:L105)</f>
        <v>13.2</v>
      </c>
      <c r="M106" s="138">
        <f t="shared" si="53"/>
        <v>2817.7246641761571</v>
      </c>
      <c r="N106" s="139">
        <f t="shared" ref="N106:N111" si="54">M106/L106</f>
        <v>213.46398971031493</v>
      </c>
      <c r="O106" s="140">
        <f t="shared" ref="O106:O111" si="55">L106-I106</f>
        <v>0.19999999999999929</v>
      </c>
      <c r="P106" s="141">
        <f t="shared" ref="P106:P111" si="56">N106-K106</f>
        <v>-34.936010289685044</v>
      </c>
      <c r="Q106" s="142">
        <f t="shared" ref="Q106:Q111" si="57">N106/K106</f>
        <v>0.85935583619289435</v>
      </c>
      <c r="R106" s="274"/>
      <c r="S106" s="143">
        <f>S90</f>
        <v>0.16673611111111111</v>
      </c>
      <c r="T106" s="144">
        <f>INDEX(T90:T105,COUNTA(T90:T105))</f>
        <v>0.45</v>
      </c>
      <c r="U106" s="145"/>
      <c r="V106" s="156"/>
      <c r="W106" s="135"/>
      <c r="X106" s="139"/>
      <c r="Y106" s="261"/>
      <c r="Z106" s="262"/>
      <c r="AA106" s="157">
        <f t="shared" ref="AA106:AA111" si="58">M106-J106</f>
        <v>-411.47533582384267</v>
      </c>
      <c r="AB106" s="142">
        <f t="shared" ref="AB106:AB111" si="59">M106/J106</f>
        <v>0.87257669521124659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1142</v>
      </c>
      <c r="G107" s="159">
        <f t="shared" ref="G107:G111" si="60">E107*F107</f>
        <v>30411.46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2839.2265193370181</v>
      </c>
      <c r="N107" s="163">
        <f t="shared" si="54"/>
        <v>473.20441988950301</v>
      </c>
      <c r="O107" s="165">
        <f t="shared" si="55"/>
        <v>0</v>
      </c>
      <c r="P107" s="166">
        <f t="shared" si="56"/>
        <v>-72.295580110496985</v>
      </c>
      <c r="Q107" s="152">
        <f t="shared" si="57"/>
        <v>0.8674691473684748</v>
      </c>
      <c r="R107" s="272">
        <f>Q123</f>
        <v>0.89951799442159641</v>
      </c>
      <c r="S107" s="193">
        <v>0.25</v>
      </c>
      <c r="T107" s="194">
        <v>0.26675925925925925</v>
      </c>
      <c r="U107" s="169"/>
      <c r="V107" s="170">
        <v>24.133333333333322</v>
      </c>
      <c r="W107" s="168"/>
      <c r="X107" s="171"/>
      <c r="Y107" s="275"/>
      <c r="Z107" s="276"/>
      <c r="AA107" s="109">
        <f t="shared" si="58"/>
        <v>-433.77348066298191</v>
      </c>
      <c r="AB107" s="152">
        <f t="shared" si="59"/>
        <v>0.8674691473684748</v>
      </c>
      <c r="AC107" s="277">
        <f>AB123</f>
        <v>0.89951799442159652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1025</v>
      </c>
      <c r="G108" s="95">
        <f t="shared" si="60"/>
        <v>20612.75</v>
      </c>
      <c r="H108" s="96"/>
      <c r="I108" s="97">
        <v>6</v>
      </c>
      <c r="J108" s="98">
        <v>3600</v>
      </c>
      <c r="K108" s="99">
        <f t="shared" si="40"/>
        <v>600</v>
      </c>
      <c r="L108" s="100">
        <v>6</v>
      </c>
      <c r="M108" s="98">
        <f>F108/V108*60</f>
        <v>3256.8402471315148</v>
      </c>
      <c r="N108" s="99">
        <f t="shared" si="54"/>
        <v>542.80670785525251</v>
      </c>
      <c r="O108" s="101">
        <f t="shared" si="55"/>
        <v>0</v>
      </c>
      <c r="P108" s="102">
        <f t="shared" si="56"/>
        <v>-57.193292144747488</v>
      </c>
      <c r="Q108" s="103">
        <f t="shared" si="57"/>
        <v>0.90467784642542082</v>
      </c>
      <c r="R108" s="273"/>
      <c r="S108" s="1">
        <v>0.27091435185185186</v>
      </c>
      <c r="T108" s="2">
        <v>0.28402777777777777</v>
      </c>
      <c r="U108" s="104">
        <v>5.9833333333333627</v>
      </c>
      <c r="V108" s="105">
        <v>18.883333333333301</v>
      </c>
      <c r="W108" s="106"/>
      <c r="X108" s="113"/>
      <c r="Y108" s="265"/>
      <c r="Z108" s="266"/>
      <c r="AA108" s="111">
        <f t="shared" si="58"/>
        <v>-343.15975286848516</v>
      </c>
      <c r="AB108" s="103">
        <f t="shared" si="59"/>
        <v>0.90467784642542082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1484</v>
      </c>
      <c r="G109" s="95">
        <f t="shared" si="60"/>
        <v>37010.959999999999</v>
      </c>
      <c r="H109" s="96"/>
      <c r="I109" s="97">
        <v>6</v>
      </c>
      <c r="J109" s="98">
        <v>3600</v>
      </c>
      <c r="K109" s="99">
        <f t="shared" si="40"/>
        <v>600</v>
      </c>
      <c r="L109" s="100">
        <v>6</v>
      </c>
      <c r="M109" s="98">
        <f>F109/V109*60</f>
        <v>3259.5485051860819</v>
      </c>
      <c r="N109" s="99">
        <f t="shared" si="54"/>
        <v>543.25808419768032</v>
      </c>
      <c r="O109" s="101">
        <f t="shared" si="55"/>
        <v>0</v>
      </c>
      <c r="P109" s="102">
        <f t="shared" si="56"/>
        <v>-56.741915802319681</v>
      </c>
      <c r="Q109" s="103">
        <f t="shared" si="57"/>
        <v>0.90543014032946723</v>
      </c>
      <c r="R109" s="273"/>
      <c r="S109" s="1">
        <v>0.28888888888888886</v>
      </c>
      <c r="T109" s="2">
        <v>0.30785879629629631</v>
      </c>
      <c r="U109" s="104">
        <v>6.9999999999999751</v>
      </c>
      <c r="V109" s="105">
        <v>27.316666666666727</v>
      </c>
      <c r="W109" s="106"/>
      <c r="X109" s="107"/>
      <c r="Y109" s="265"/>
      <c r="Z109" s="266"/>
      <c r="AA109" s="111">
        <f t="shared" si="58"/>
        <v>-340.45149481391809</v>
      </c>
      <c r="AB109" s="103">
        <f t="shared" si="59"/>
        <v>0.90543014032946723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2075</v>
      </c>
      <c r="G110" s="95">
        <f t="shared" si="60"/>
        <v>51314.75</v>
      </c>
      <c r="H110" s="96"/>
      <c r="I110" s="97">
        <v>6</v>
      </c>
      <c r="J110" s="98">
        <v>3600</v>
      </c>
      <c r="K110" s="99">
        <f t="shared" si="40"/>
        <v>600</v>
      </c>
      <c r="L110" s="100">
        <v>6</v>
      </c>
      <c r="M110" s="98">
        <f>F110/V110*60</f>
        <v>3270.5779334500821</v>
      </c>
      <c r="N110" s="99">
        <f t="shared" si="54"/>
        <v>545.09632224168035</v>
      </c>
      <c r="O110" s="101">
        <f t="shared" si="55"/>
        <v>0</v>
      </c>
      <c r="P110" s="102">
        <f t="shared" si="56"/>
        <v>-54.903677758319645</v>
      </c>
      <c r="Q110" s="103">
        <f t="shared" si="57"/>
        <v>0.90849387040280061</v>
      </c>
      <c r="R110" s="273"/>
      <c r="S110" s="1">
        <v>0.31111111111111106</v>
      </c>
      <c r="T110" s="2">
        <v>0.33754629629629629</v>
      </c>
      <c r="U110" s="104">
        <v>4.6833333333332394</v>
      </c>
      <c r="V110" s="105">
        <v>38.066666666666727</v>
      </c>
      <c r="W110" s="106"/>
      <c r="X110" s="113"/>
      <c r="Y110" s="265"/>
      <c r="Z110" s="266"/>
      <c r="AA110" s="111">
        <f t="shared" si="58"/>
        <v>-329.42206654991787</v>
      </c>
      <c r="AB110" s="103">
        <f t="shared" si="59"/>
        <v>0.90849387040280061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1710</v>
      </c>
      <c r="G111" s="95">
        <f t="shared" si="60"/>
        <v>42288.3</v>
      </c>
      <c r="H111" s="113"/>
      <c r="I111" s="97">
        <v>6</v>
      </c>
      <c r="J111" s="98">
        <v>3600</v>
      </c>
      <c r="K111" s="99">
        <f t="shared" si="40"/>
        <v>600</v>
      </c>
      <c r="L111" s="114">
        <v>6</v>
      </c>
      <c r="M111" s="98">
        <f>F111/V111*60</f>
        <v>3270.988310308177</v>
      </c>
      <c r="N111" s="99">
        <f t="shared" si="54"/>
        <v>545.16471838469613</v>
      </c>
      <c r="O111" s="101">
        <f t="shared" si="55"/>
        <v>0</v>
      </c>
      <c r="P111" s="102">
        <f t="shared" si="56"/>
        <v>-54.83528161530387</v>
      </c>
      <c r="Q111" s="103">
        <f t="shared" si="57"/>
        <v>0.90860786397449356</v>
      </c>
      <c r="R111" s="273"/>
      <c r="S111" s="1">
        <v>0.34097222222222218</v>
      </c>
      <c r="T111" s="2">
        <v>0.36275462962962962</v>
      </c>
      <c r="U111" s="104">
        <v>4.9333333333332785</v>
      </c>
      <c r="V111" s="105">
        <v>31.36666666666672</v>
      </c>
      <c r="W111" s="106"/>
      <c r="X111" s="113"/>
      <c r="Y111" s="265"/>
      <c r="Z111" s="266"/>
      <c r="AA111" s="111">
        <f t="shared" si="58"/>
        <v>-329.01168969182299</v>
      </c>
      <c r="AB111" s="103">
        <f t="shared" si="59"/>
        <v>0.90860786397449367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3534.6</v>
      </c>
      <c r="K123" s="139">
        <f t="shared" ref="K123" si="62">J123/I123</f>
        <v>589.1</v>
      </c>
      <c r="L123" s="137">
        <f t="shared" ref="L123:M123" si="63">AVERAGE(L107:L122)</f>
        <v>6</v>
      </c>
      <c r="M123" s="138">
        <f t="shared" si="63"/>
        <v>3179.4363030825748</v>
      </c>
      <c r="N123" s="139">
        <f>M123/L123</f>
        <v>529.90605051376247</v>
      </c>
      <c r="O123" s="140">
        <f>L123-I123</f>
        <v>0</v>
      </c>
      <c r="P123" s="141">
        <f>N123-K123</f>
        <v>-59.193949486237557</v>
      </c>
      <c r="Q123" s="142">
        <f>N123/K123</f>
        <v>0.89951799442159641</v>
      </c>
      <c r="R123" s="274"/>
      <c r="S123" s="143">
        <f>S107</f>
        <v>0.25</v>
      </c>
      <c r="T123" s="144">
        <f>INDEX(T107:T122,COUNTA(T107:T122))</f>
        <v>0.36275462962962962</v>
      </c>
      <c r="U123" s="145"/>
      <c r="V123" s="156"/>
      <c r="W123" s="135"/>
      <c r="X123" s="139"/>
      <c r="Y123" s="261"/>
      <c r="Z123" s="262"/>
      <c r="AA123" s="157">
        <f>M123-J123</f>
        <v>-355.16369691742511</v>
      </c>
      <c r="AB123" s="142">
        <f>M123/J123</f>
        <v>0.89951799442159652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1645</v>
      </c>
      <c r="G124" s="159">
        <f t="shared" ref="G124:G125" si="64">E124*F124</f>
        <v>83352.150000000009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1752.0710059171627</v>
      </c>
      <c r="N124" s="163">
        <f>M124/L124</f>
        <v>87.603550295858128</v>
      </c>
      <c r="O124" s="165">
        <f>L124-I124</f>
        <v>0</v>
      </c>
      <c r="P124" s="166">
        <f>N124-K124</f>
        <v>-12.396449704141872</v>
      </c>
      <c r="Q124" s="152">
        <f>N124/K124</f>
        <v>0.87603550295858124</v>
      </c>
      <c r="R124" s="272">
        <f>Q140</f>
        <v>0.87595700103259688</v>
      </c>
      <c r="S124" s="167">
        <v>0.70833333333333337</v>
      </c>
      <c r="T124" s="168">
        <v>0.74745370370370368</v>
      </c>
      <c r="U124" s="169"/>
      <c r="V124" s="170">
        <v>56.333333333333243</v>
      </c>
      <c r="W124" s="168"/>
      <c r="X124" s="171"/>
      <c r="Y124" s="275"/>
      <c r="Z124" s="276"/>
      <c r="AA124" s="109">
        <f>M124-J124</f>
        <v>-247.92899408283733</v>
      </c>
      <c r="AB124" s="152">
        <f>M124/J124</f>
        <v>0.87603550295858135</v>
      </c>
      <c r="AC124" s="277">
        <f>AB140</f>
        <v>0.87595700103259699</v>
      </c>
    </row>
    <row r="125" spans="1:29" ht="15.75" customHeight="1">
      <c r="A125" s="268"/>
      <c r="B125" s="153" t="s">
        <v>161</v>
      </c>
      <c r="C125" s="263" t="s">
        <v>193</v>
      </c>
      <c r="D125" s="264"/>
      <c r="E125" s="93">
        <v>44.3</v>
      </c>
      <c r="F125" s="94">
        <v>1634</v>
      </c>
      <c r="G125" s="95">
        <f t="shared" si="64"/>
        <v>72386.2</v>
      </c>
      <c r="H125" s="96"/>
      <c r="I125" s="97">
        <v>17</v>
      </c>
      <c r="J125" s="98">
        <v>2000</v>
      </c>
      <c r="K125" s="99">
        <f t="shared" ref="K125" si="65">J125/I125</f>
        <v>117.64705882352941</v>
      </c>
      <c r="L125" s="100">
        <v>17</v>
      </c>
      <c r="M125" s="98">
        <f>F125/V125*60</f>
        <v>1751.7569982132254</v>
      </c>
      <c r="N125" s="99">
        <f>M125/L125</f>
        <v>103.04452930666032</v>
      </c>
      <c r="O125" s="101">
        <f>L125-I125</f>
        <v>0</v>
      </c>
      <c r="P125" s="102">
        <f>N125-K125</f>
        <v>-14.602529516869083</v>
      </c>
      <c r="Q125" s="103">
        <f>N125/K125</f>
        <v>0.87587849910661275</v>
      </c>
      <c r="R125" s="273"/>
      <c r="S125" s="1">
        <v>0.75280092592592596</v>
      </c>
      <c r="T125" s="2">
        <v>0.79166666666666663</v>
      </c>
      <c r="U125" s="104">
        <v>7.7000000000000846</v>
      </c>
      <c r="V125" s="105">
        <v>55.966666666666569</v>
      </c>
      <c r="W125" s="106"/>
      <c r="X125" s="107"/>
      <c r="Y125" s="265"/>
      <c r="Z125" s="266"/>
      <c r="AA125" s="111">
        <f>M125-J125</f>
        <v>-248.24300178677458</v>
      </c>
      <c r="AB125" s="103">
        <f>M125/J125</f>
        <v>0.87587849910661275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6">AVERAGE(I124:I139)</f>
        <v>18.5</v>
      </c>
      <c r="J140" s="138">
        <f t="shared" si="66"/>
        <v>2000</v>
      </c>
      <c r="K140" s="139">
        <f t="shared" ref="K140" si="67">J140/I140</f>
        <v>108.10810810810811</v>
      </c>
      <c r="L140" s="137">
        <f t="shared" ref="L140:M140" si="68">AVERAGE(L124:L139)</f>
        <v>18.5</v>
      </c>
      <c r="M140" s="138">
        <f t="shared" si="68"/>
        <v>1751.9140020651939</v>
      </c>
      <c r="N140" s="139">
        <f>M140/L140</f>
        <v>94.698054165686159</v>
      </c>
      <c r="O140" s="140">
        <f>L140-I140</f>
        <v>0</v>
      </c>
      <c r="P140" s="141">
        <f>N140-K140</f>
        <v>-13.410053942421953</v>
      </c>
      <c r="Q140" s="142">
        <f>N140/K140</f>
        <v>0.87595700103259688</v>
      </c>
      <c r="R140" s="274"/>
      <c r="S140" s="143">
        <f>S124</f>
        <v>0.70833333333333337</v>
      </c>
      <c r="T140" s="144">
        <f>INDEX(T124:T139,COUNTA(T124:T139))</f>
        <v>0.79166666666666663</v>
      </c>
      <c r="U140" s="145"/>
      <c r="V140" s="156"/>
      <c r="W140" s="135"/>
      <c r="X140" s="139"/>
      <c r="Y140" s="261"/>
      <c r="Z140" s="262"/>
      <c r="AA140" s="157">
        <f>M140-J140</f>
        <v>-248.08599793480607</v>
      </c>
      <c r="AB140" s="142">
        <f>M140/J140</f>
        <v>0.87595700103259699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234</v>
      </c>
      <c r="D141" s="271"/>
      <c r="E141" s="158">
        <v>54.7</v>
      </c>
      <c r="F141" s="169">
        <v>5329</v>
      </c>
      <c r="G141" s="159">
        <f t="shared" ref="G141" si="69">E141*F141</f>
        <v>291496.3</v>
      </c>
      <c r="H141" s="160"/>
      <c r="I141" s="161">
        <v>22</v>
      </c>
      <c r="J141" s="162">
        <v>2000</v>
      </c>
      <c r="K141" s="163">
        <f>J141/I141</f>
        <v>90.909090909090907</v>
      </c>
      <c r="L141" s="164">
        <v>23</v>
      </c>
      <c r="M141" s="162">
        <f>F141/V141*60</f>
        <v>1672.8636205092441</v>
      </c>
      <c r="N141" s="163">
        <f>M141/L141</f>
        <v>72.733200891706261</v>
      </c>
      <c r="O141" s="165">
        <f>L141-I141</f>
        <v>1</v>
      </c>
      <c r="P141" s="166">
        <f>N141-K141</f>
        <v>-18.175890017384646</v>
      </c>
      <c r="Q141" s="152">
        <f>N141/K141</f>
        <v>0.80006520980876894</v>
      </c>
      <c r="R141" s="272">
        <f>Q157</f>
        <v>0.80006520980876894</v>
      </c>
      <c r="S141" s="167">
        <v>0.70833333333333337</v>
      </c>
      <c r="T141" s="168">
        <v>0.84106481481481477</v>
      </c>
      <c r="U141" s="169"/>
      <c r="V141" s="170">
        <v>191.13333333333321</v>
      </c>
      <c r="W141" s="87"/>
      <c r="X141" s="88"/>
      <c r="Y141" s="275" t="s">
        <v>236</v>
      </c>
      <c r="Z141" s="276"/>
      <c r="AA141" s="109">
        <f>M141-J141</f>
        <v>-327.13637949075587</v>
      </c>
      <c r="AB141" s="152">
        <f>M141/J141</f>
        <v>0.8364318102546221</v>
      </c>
      <c r="AC141" s="352">
        <f>AB157</f>
        <v>0.8364318102546221</v>
      </c>
    </row>
    <row r="142" spans="1:29" ht="15.75" customHeight="1">
      <c r="A142" s="281"/>
      <c r="B142" s="153"/>
      <c r="C142" s="263"/>
      <c r="D142" s="264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3"/>
      <c r="S142" s="1"/>
      <c r="T142" s="2"/>
      <c r="U142" s="104"/>
      <c r="V142" s="105"/>
      <c r="W142" s="106"/>
      <c r="X142" s="107"/>
      <c r="Y142" s="265"/>
      <c r="Z142" s="266"/>
      <c r="AA142" s="111"/>
      <c r="AB142" s="103"/>
      <c r="AC142" s="294"/>
    </row>
    <row r="143" spans="1:29" ht="15.75" customHeight="1">
      <c r="A143" s="281"/>
      <c r="B143" s="153"/>
      <c r="C143" s="263"/>
      <c r="D143" s="264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3"/>
      <c r="S143" s="1"/>
      <c r="T143" s="2"/>
      <c r="U143" s="104"/>
      <c r="V143" s="105"/>
      <c r="W143" s="106"/>
      <c r="X143" s="107"/>
      <c r="Y143" s="265"/>
      <c r="Z143" s="266"/>
      <c r="AA143" s="111"/>
      <c r="AB143" s="103"/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22</v>
      </c>
      <c r="J157" s="138">
        <f t="shared" si="70"/>
        <v>2000</v>
      </c>
      <c r="K157" s="139">
        <f t="shared" ref="K157" si="71">J157/I157</f>
        <v>90.909090909090907</v>
      </c>
      <c r="L157" s="137">
        <f t="shared" ref="L157:M157" si="72">AVERAGE(L141:L156)</f>
        <v>23</v>
      </c>
      <c r="M157" s="138">
        <f t="shared" si="72"/>
        <v>1672.8636205092441</v>
      </c>
      <c r="N157" s="139">
        <f>M157/L157</f>
        <v>72.733200891706261</v>
      </c>
      <c r="O157" s="140">
        <f>L157-I157</f>
        <v>1</v>
      </c>
      <c r="P157" s="141">
        <f>N157-K157</f>
        <v>-18.175890017384646</v>
      </c>
      <c r="Q157" s="142">
        <f>N157/K157</f>
        <v>0.80006520980876894</v>
      </c>
      <c r="R157" s="274"/>
      <c r="S157" s="143">
        <f>S141</f>
        <v>0.70833333333333337</v>
      </c>
      <c r="T157" s="144">
        <f>INDEX(T141:T156,COUNTA(T141:T156))</f>
        <v>0.84106481481481477</v>
      </c>
      <c r="U157" s="145"/>
      <c r="V157" s="156"/>
      <c r="W157" s="188"/>
      <c r="X157" s="189"/>
      <c r="Y157" s="261"/>
      <c r="Z157" s="262"/>
      <c r="AA157" s="157">
        <f>M157-J157</f>
        <v>-327.13637949075587</v>
      </c>
      <c r="AB157" s="142">
        <f>M157/J157</f>
        <v>0.8364318102546221</v>
      </c>
      <c r="AC157" s="295"/>
    </row>
    <row r="158" spans="1:29" ht="15.75" customHeight="1">
      <c r="A158" s="267" t="s">
        <v>235</v>
      </c>
      <c r="B158" s="183" t="s">
        <v>161</v>
      </c>
      <c r="C158" s="270" t="s">
        <v>192</v>
      </c>
      <c r="D158" s="271"/>
      <c r="E158" s="158">
        <v>56.79</v>
      </c>
      <c r="F158" s="87">
        <v>2455</v>
      </c>
      <c r="G158" s="159">
        <f t="shared" ref="G158:G160" si="73">E158*F158</f>
        <v>139419.45000000001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1758.4560286510127</v>
      </c>
      <c r="N158" s="163">
        <f>M158/L158</f>
        <v>76.45460994134838</v>
      </c>
      <c r="O158" s="165">
        <f>L158-I158</f>
        <v>0</v>
      </c>
      <c r="P158" s="166">
        <f>N158-K158</f>
        <v>-10.501911797782057</v>
      </c>
      <c r="Q158" s="152">
        <f>N158/K158</f>
        <v>0.87922801432550635</v>
      </c>
      <c r="R158" s="272">
        <f>Q174</f>
        <v>0.87804271308706716</v>
      </c>
      <c r="S158" s="167">
        <v>0.70849537037037036</v>
      </c>
      <c r="T158" s="168">
        <v>0.76666666666666672</v>
      </c>
      <c r="U158" s="169"/>
      <c r="V158" s="170">
        <v>83.766666666666765</v>
      </c>
      <c r="W158" s="168"/>
      <c r="X158" s="171"/>
      <c r="Y158" s="275"/>
      <c r="Z158" s="276"/>
      <c r="AA158" s="109">
        <f>M158-J158</f>
        <v>-241.54397134898727</v>
      </c>
      <c r="AB158" s="152">
        <f>M158/J158</f>
        <v>0.87922801432550635</v>
      </c>
      <c r="AC158" s="277">
        <f>AB174</f>
        <v>0.87804271308706727</v>
      </c>
    </row>
    <row r="159" spans="1:29" ht="15.75" customHeight="1">
      <c r="A159" s="268"/>
      <c r="B159" s="153" t="s">
        <v>161</v>
      </c>
      <c r="C159" s="263" t="s">
        <v>189</v>
      </c>
      <c r="D159" s="264"/>
      <c r="E159" s="93">
        <v>56.87</v>
      </c>
      <c r="F159" s="94">
        <v>1876</v>
      </c>
      <c r="G159" s="95">
        <f t="shared" si="73"/>
        <v>106688.12</v>
      </c>
      <c r="H159" s="96"/>
      <c r="I159" s="97">
        <v>23</v>
      </c>
      <c r="J159" s="98">
        <v>2000</v>
      </c>
      <c r="K159" s="99">
        <f t="shared" ref="K159:K160" si="74">J159/I159</f>
        <v>86.956521739130437</v>
      </c>
      <c r="L159" s="100">
        <v>23</v>
      </c>
      <c r="M159" s="98">
        <f>F159/V159*60</f>
        <v>1754.1818181818207</v>
      </c>
      <c r="N159" s="99">
        <f>M159/L159</f>
        <v>76.268774703557426</v>
      </c>
      <c r="O159" s="101">
        <f>L159-I159</f>
        <v>0</v>
      </c>
      <c r="P159" s="102">
        <f>N159-K159</f>
        <v>-10.687747035573011</v>
      </c>
      <c r="Q159" s="103">
        <f>N159/K159</f>
        <v>0.87709090909091036</v>
      </c>
      <c r="R159" s="273"/>
      <c r="S159" s="1">
        <v>0.76944444444444449</v>
      </c>
      <c r="T159" s="2">
        <v>0.81400462962962961</v>
      </c>
      <c r="U159" s="104">
        <v>3.9999999999999858</v>
      </c>
      <c r="V159" s="105">
        <v>64.166666666666572</v>
      </c>
      <c r="W159" s="106"/>
      <c r="X159" s="107"/>
      <c r="Y159" s="265"/>
      <c r="Z159" s="266"/>
      <c r="AA159" s="111">
        <f>M159-J159</f>
        <v>-245.81818181817926</v>
      </c>
      <c r="AB159" s="103">
        <f>M159/J159</f>
        <v>0.87709090909091036</v>
      </c>
      <c r="AC159" s="278"/>
    </row>
    <row r="160" spans="1:29" ht="15.75" customHeight="1">
      <c r="A160" s="268"/>
      <c r="B160" s="153" t="s">
        <v>161</v>
      </c>
      <c r="C160" s="263" t="s">
        <v>190</v>
      </c>
      <c r="D160" s="264"/>
      <c r="E160" s="93">
        <v>47.6</v>
      </c>
      <c r="F160" s="94">
        <v>2413</v>
      </c>
      <c r="G160" s="95">
        <f t="shared" si="73"/>
        <v>114858.8</v>
      </c>
      <c r="H160" s="96"/>
      <c r="I160" s="97">
        <v>23</v>
      </c>
      <c r="J160" s="98">
        <v>2000</v>
      </c>
      <c r="K160" s="99">
        <f t="shared" si="74"/>
        <v>86.956521739130437</v>
      </c>
      <c r="L160" s="100">
        <v>23</v>
      </c>
      <c r="M160" s="98">
        <f>F160/V160*60</f>
        <v>1755.6184316895706</v>
      </c>
      <c r="N160" s="99">
        <f>M160/L160</f>
        <v>76.331236160416111</v>
      </c>
      <c r="O160" s="101">
        <f>L160-I160</f>
        <v>0</v>
      </c>
      <c r="P160" s="102">
        <f>N160-K160</f>
        <v>-10.625285578714326</v>
      </c>
      <c r="Q160" s="103">
        <f>N160/K160</f>
        <v>0.87780921584478522</v>
      </c>
      <c r="R160" s="273"/>
      <c r="S160" s="1">
        <v>0.81736111111111109</v>
      </c>
      <c r="T160" s="2">
        <v>0.87462962962962965</v>
      </c>
      <c r="U160" s="104">
        <v>4.8333333333333428</v>
      </c>
      <c r="V160" s="105">
        <v>82.466666666666711</v>
      </c>
      <c r="W160" s="106"/>
      <c r="X160" s="107"/>
      <c r="Y160" s="265"/>
      <c r="Z160" s="266"/>
      <c r="AA160" s="111">
        <f>M160-J160</f>
        <v>-244.38156831042943</v>
      </c>
      <c r="AB160" s="103">
        <f>M160/J160</f>
        <v>0.87780921584478533</v>
      </c>
      <c r="AC160" s="278"/>
    </row>
    <row r="161" spans="1:29" ht="15.75" customHeight="1">
      <c r="A161" s="268"/>
      <c r="B161" s="153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153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153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153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17"/>
      <c r="T164" s="118"/>
      <c r="U164" s="104"/>
      <c r="V164" s="105"/>
      <c r="W164" s="118"/>
      <c r="X164" s="190"/>
      <c r="Y164" s="265"/>
      <c r="Z164" s="266"/>
      <c r="AA164" s="111"/>
      <c r="AB164" s="103"/>
      <c r="AC164" s="278"/>
    </row>
    <row r="165" spans="1:29" ht="15.75" customHeight="1">
      <c r="A165" s="268"/>
      <c r="B165" s="153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17"/>
      <c r="T165" s="118"/>
      <c r="U165" s="104"/>
      <c r="V165" s="105"/>
      <c r="W165" s="118"/>
      <c r="X165" s="190"/>
      <c r="Y165" s="265"/>
      <c r="Z165" s="266"/>
      <c r="AA165" s="111"/>
      <c r="AB165" s="103"/>
      <c r="AC165" s="278"/>
    </row>
    <row r="166" spans="1:29" ht="15.75" customHeight="1">
      <c r="A166" s="268"/>
      <c r="B166" s="153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17"/>
      <c r="T166" s="118"/>
      <c r="U166" s="104"/>
      <c r="V166" s="105"/>
      <c r="W166" s="118"/>
      <c r="X166" s="190"/>
      <c r="Y166" s="265"/>
      <c r="Z166" s="266"/>
      <c r="AA166" s="111"/>
      <c r="AB166" s="103"/>
      <c r="AC166" s="278"/>
    </row>
    <row r="167" spans="1:29" ht="15.75" customHeight="1">
      <c r="A167" s="268"/>
      <c r="B167" s="153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17"/>
      <c r="T167" s="118"/>
      <c r="U167" s="104"/>
      <c r="V167" s="105"/>
      <c r="W167" s="118"/>
      <c r="X167" s="190"/>
      <c r="Y167" s="265"/>
      <c r="Z167" s="266"/>
      <c r="AA167" s="111"/>
      <c r="AB167" s="103"/>
      <c r="AC167" s="278"/>
    </row>
    <row r="168" spans="1:29" ht="15.75" customHeight="1">
      <c r="A168" s="268"/>
      <c r="B168" s="153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17"/>
      <c r="T168" s="118"/>
      <c r="U168" s="104"/>
      <c r="V168" s="105"/>
      <c r="W168" s="118"/>
      <c r="X168" s="190"/>
      <c r="Y168" s="265"/>
      <c r="Z168" s="266"/>
      <c r="AA168" s="111"/>
      <c r="AB168" s="103"/>
      <c r="AC168" s="278"/>
    </row>
    <row r="169" spans="1:29" ht="15.75" customHeight="1">
      <c r="A169" s="268"/>
      <c r="B169" s="153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17"/>
      <c r="T169" s="118"/>
      <c r="U169" s="104"/>
      <c r="V169" s="105"/>
      <c r="W169" s="118"/>
      <c r="X169" s="190"/>
      <c r="Y169" s="265"/>
      <c r="Z169" s="266"/>
      <c r="AA169" s="111"/>
      <c r="AB169" s="103"/>
      <c r="AC169" s="278"/>
    </row>
    <row r="170" spans="1:29" ht="15.75" customHeight="1">
      <c r="A170" s="268"/>
      <c r="B170" s="153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17"/>
      <c r="T170" s="118"/>
      <c r="U170" s="104"/>
      <c r="V170" s="105"/>
      <c r="W170" s="118"/>
      <c r="X170" s="190"/>
      <c r="Y170" s="265"/>
      <c r="Z170" s="266"/>
      <c r="AA170" s="111"/>
      <c r="AB170" s="103"/>
      <c r="AC170" s="278"/>
    </row>
    <row r="171" spans="1:29" ht="15.75" customHeight="1">
      <c r="A171" s="268"/>
      <c r="B171" s="153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17"/>
      <c r="T171" s="118"/>
      <c r="U171" s="104"/>
      <c r="V171" s="105"/>
      <c r="W171" s="118"/>
      <c r="X171" s="190"/>
      <c r="Y171" s="265"/>
      <c r="Z171" s="266"/>
      <c r="AA171" s="111"/>
      <c r="AB171" s="103"/>
      <c r="AC171" s="278"/>
    </row>
    <row r="172" spans="1:29" ht="15.75" customHeight="1">
      <c r="A172" s="268"/>
      <c r="B172" s="153"/>
      <c r="C172" s="263"/>
      <c r="D172" s="264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17"/>
      <c r="T172" s="118"/>
      <c r="U172" s="104"/>
      <c r="V172" s="105"/>
      <c r="W172" s="118"/>
      <c r="X172" s="190"/>
      <c r="Y172" s="265"/>
      <c r="Z172" s="266"/>
      <c r="AA172" s="111"/>
      <c r="AB172" s="103"/>
      <c r="AC172" s="278"/>
    </row>
    <row r="173" spans="1:29" ht="15.75" customHeight="1">
      <c r="A173" s="268"/>
      <c r="B173" s="153"/>
      <c r="C173" s="263"/>
      <c r="D173" s="264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135"/>
      <c r="G174" s="136"/>
      <c r="H174" s="91"/>
      <c r="I174" s="137">
        <f t="shared" ref="I174:J174" si="75">AVERAGE(I158:I173)</f>
        <v>23</v>
      </c>
      <c r="J174" s="138">
        <f t="shared" si="75"/>
        <v>2000</v>
      </c>
      <c r="K174" s="139">
        <f t="shared" ref="K174" si="76">J174/I174</f>
        <v>86.956521739130437</v>
      </c>
      <c r="L174" s="137">
        <f t="shared" ref="L174:M174" si="77">AVERAGE(L158:L173)</f>
        <v>23</v>
      </c>
      <c r="M174" s="138">
        <f t="shared" si="77"/>
        <v>1756.0854261741345</v>
      </c>
      <c r="N174" s="139">
        <f>M174/L174</f>
        <v>76.35154026844063</v>
      </c>
      <c r="O174" s="140">
        <f>L174-I174</f>
        <v>0</v>
      </c>
      <c r="P174" s="141">
        <f>N174-K174</f>
        <v>-10.604981470689808</v>
      </c>
      <c r="Q174" s="142">
        <f>N174/K174</f>
        <v>0.87804271308706716</v>
      </c>
      <c r="R174" s="274"/>
      <c r="S174" s="143">
        <f>S158</f>
        <v>0.70849537037037036</v>
      </c>
      <c r="T174" s="144">
        <f>INDEX(T158:T173,COUNTA(T158:T173))</f>
        <v>0.87462962962962965</v>
      </c>
      <c r="U174" s="145"/>
      <c r="V174" s="156"/>
      <c r="W174" s="135"/>
      <c r="X174" s="139"/>
      <c r="Y174" s="261"/>
      <c r="Z174" s="262"/>
      <c r="AA174" s="157">
        <f>M174-J174</f>
        <v>-243.91457382586555</v>
      </c>
      <c r="AB174" s="142">
        <f>M174/J174</f>
        <v>0.87804271308706727</v>
      </c>
      <c r="AC174" s="279"/>
    </row>
    <row r="176" spans="1:29">
      <c r="Y176" s="259" t="s">
        <v>142</v>
      </c>
      <c r="Z176" s="259"/>
    </row>
    <row r="177" spans="25:26">
      <c r="Y177" s="259" t="s">
        <v>143</v>
      </c>
      <c r="Z177" s="259"/>
    </row>
    <row r="178" spans="25:26">
      <c r="Y178" s="259" t="s">
        <v>144</v>
      </c>
      <c r="Z178" s="259"/>
    </row>
    <row r="179" spans="25:26">
      <c r="Y179" s="259" t="s">
        <v>145</v>
      </c>
      <c r="Z179" s="259"/>
    </row>
    <row r="180" spans="25:26">
      <c r="Y180" s="259" t="s">
        <v>146</v>
      </c>
      <c r="Z180" s="259"/>
    </row>
    <row r="181" spans="25:26">
      <c r="Y181" s="259" t="s">
        <v>147</v>
      </c>
      <c r="Z181" s="259"/>
    </row>
    <row r="182" spans="25:26">
      <c r="Y182" s="259" t="s">
        <v>148</v>
      </c>
      <c r="Z182" s="259"/>
    </row>
    <row r="183" spans="25:26">
      <c r="Y183" s="259" t="s">
        <v>149</v>
      </c>
      <c r="Z183" s="259"/>
    </row>
    <row r="184" spans="25:26">
      <c r="Y184" s="259" t="s">
        <v>150</v>
      </c>
      <c r="Z184" s="259"/>
    </row>
    <row r="185" spans="25:26">
      <c r="Y185" s="259" t="s">
        <v>151</v>
      </c>
      <c r="Z185" s="259"/>
    </row>
    <row r="186" spans="25:26">
      <c r="Y186" s="259" t="s">
        <v>152</v>
      </c>
      <c r="Z186" s="259"/>
    </row>
    <row r="187" spans="25:26">
      <c r="Y187" s="259" t="s">
        <v>153</v>
      </c>
      <c r="Z187" s="259"/>
    </row>
    <row r="188" spans="25:26">
      <c r="Y188" s="259" t="s">
        <v>154</v>
      </c>
      <c r="Z188" s="25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136" priority="3" operator="greaterThan">
      <formula>0</formula>
    </cfRule>
  </conditionalFormatting>
  <conditionalFormatting sqref="P5:P174 AA5:AA174">
    <cfRule type="cellIs" dxfId="135" priority="6" operator="lessThan">
      <formula>0</formula>
    </cfRule>
  </conditionalFormatting>
  <conditionalFormatting sqref="Q5:Q174 AB5:AB174">
    <cfRule type="cellIs" dxfId="134" priority="4" operator="greaterThan">
      <formula>1</formula>
    </cfRule>
    <cfRule type="cellIs" dxfId="133" priority="5" operator="lessThan">
      <formula>0.8</formula>
    </cfRule>
  </conditionalFormatting>
  <conditionalFormatting sqref="R5:R174 AC124:AC141">
    <cfRule type="cellIs" dxfId="132" priority="7" operator="lessThan">
      <formula>0.8</formula>
    </cfRule>
  </conditionalFormatting>
  <conditionalFormatting sqref="AC5:AC22 AC56:AC91">
    <cfRule type="cellIs" dxfId="131" priority="9" operator="lessThan">
      <formula>0.8</formula>
    </cfRule>
  </conditionalFormatting>
  <conditionalFormatting sqref="AC39">
    <cfRule type="cellIs" dxfId="130" priority="12" operator="lessThan">
      <formula>0.8</formula>
    </cfRule>
  </conditionalFormatting>
  <conditionalFormatting sqref="AC54">
    <cfRule type="cellIs" dxfId="129" priority="11" operator="lessThan">
      <formula>0.8</formula>
    </cfRule>
  </conditionalFormatting>
  <conditionalFormatting sqref="AC97:AC105">
    <cfRule type="cellIs" dxfId="128" priority="10" operator="lessThan">
      <formula>0.8</formula>
    </cfRule>
  </conditionalFormatting>
  <conditionalFormatting sqref="AC107:AC112">
    <cfRule type="cellIs" dxfId="127" priority="8" operator="lessThan">
      <formula>0.8</formula>
    </cfRule>
  </conditionalFormatting>
  <conditionalFormatting sqref="AC156">
    <cfRule type="cellIs" dxfId="126" priority="2" operator="lessThan">
      <formula>0.8</formula>
    </cfRule>
  </conditionalFormatting>
  <conditionalFormatting sqref="AC158:AC174">
    <cfRule type="cellIs" dxfId="125" priority="1" operator="lessThan">
      <formula>0.8</formula>
    </cfRule>
  </conditionalFormatting>
  <dataValidations count="1">
    <dataValidation type="list" allowBlank="1" showInputMessage="1" showErrorMessage="1" sqref="Y5:Z174" xr:uid="{DDDAD846-B162-4760-9615-B37647386EF9}">
      <formula1>$Y$176:$Y$204</formula1>
    </dataValidation>
  </dataValidations>
  <pageMargins left="0" right="0" top="0" bottom="0" header="0" footer="0"/>
  <pageSetup paperSize="9" scale="1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38D6-59BA-4668-8057-17338B956B20}">
  <sheetPr>
    <tabColor theme="8" tint="0.59999389629810485"/>
  </sheetPr>
  <dimension ref="B1:AR36"/>
  <sheetViews>
    <sheetView zoomScale="70" zoomScaleNormal="70" workbookViewId="0">
      <selection activeCell="Y29" sqref="Y29:Z2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227</v>
      </c>
      <c r="D3" s="249"/>
      <c r="E3" s="7" t="s">
        <v>2</v>
      </c>
      <c r="F3" s="250">
        <f>'1005(18度C)'!D1+'1005(4度C)'!D1</f>
        <v>187872</v>
      </c>
      <c r="G3" s="251"/>
      <c r="H3" s="7" t="s">
        <v>3</v>
      </c>
      <c r="I3" s="252">
        <f>'1005(18度C)'!F1+'1005(4度C)'!F1</f>
        <v>5928058.96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463.70844654067952</v>
      </c>
      <c r="F6" s="227" t="e">
        <f>AVERAGE(#REF!,D13:K13)</f>
        <v>#REF!</v>
      </c>
      <c r="G6" s="228">
        <f>AVERAGE(D13:K13)</f>
        <v>194.96606677348322</v>
      </c>
      <c r="H6" s="229"/>
      <c r="I6" s="228">
        <f>AVERAGE(L13:O13)</f>
        <v>94.130675526024362</v>
      </c>
      <c r="J6" s="229"/>
      <c r="K6" s="228">
        <f>AVERAGE(D27:O27)</f>
        <v>636.33715673357608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403.7093514355098</v>
      </c>
      <c r="F7" s="231" t="e">
        <f>AVERAGE(#REF!,D14:K14)</f>
        <v>#REF!</v>
      </c>
      <c r="G7" s="218">
        <f>AVERAGE(D14:K14)</f>
        <v>172.27725861184814</v>
      </c>
      <c r="H7" s="219"/>
      <c r="I7" s="218">
        <f>AVERAGE(L14:O14)</f>
        <v>82.379335875556592</v>
      </c>
      <c r="J7" s="219"/>
      <c r="K7" s="218">
        <f>AVERAGE(D28:O28)</f>
        <v>552.06024461663844</v>
      </c>
      <c r="L7" s="219"/>
      <c r="M7" s="218">
        <f>AVERAGE(P28:X28)</f>
        <v>678.22521579526301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0.87173681569284311</v>
      </c>
      <c r="F8" s="223" t="e">
        <f>AVERAGE(D15:K15,#REF!)</f>
        <v>#REF!</v>
      </c>
      <c r="G8" s="224">
        <f>AVERAGE(D15:K15)</f>
        <v>0.87823879211378453</v>
      </c>
      <c r="H8" s="225"/>
      <c r="I8" s="224">
        <f>AVERAGE(L15:O15)</f>
        <v>0.87516098505060669</v>
      </c>
      <c r="J8" s="225"/>
      <c r="K8" s="224">
        <f>AVERAGE(D29:O29)</f>
        <v>0.86593570625128635</v>
      </c>
      <c r="L8" s="225"/>
      <c r="M8" s="224">
        <f>AVERAGE(P29:X29)</f>
        <v>0.86822571229028722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92.187500000000014</v>
      </c>
      <c r="G13" s="24">
        <v>84.21052631578948</v>
      </c>
      <c r="H13" s="24">
        <v>157.28155339805824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93.023255813953483</v>
      </c>
      <c r="N13" s="24">
        <v>95.238095238095241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102.19885377780112</v>
      </c>
      <c r="E14" s="28">
        <v>68.83420411912779</v>
      </c>
      <c r="F14" s="28">
        <v>80.445619479818816</v>
      </c>
      <c r="G14" s="28">
        <v>73.889073733466688</v>
      </c>
      <c r="H14" s="28">
        <v>137.50804401713935</v>
      </c>
      <c r="I14" s="28">
        <v>213.38680464630011</v>
      </c>
      <c r="J14" s="28" t="s">
        <v>36</v>
      </c>
      <c r="K14" s="55">
        <v>529.67821050928308</v>
      </c>
      <c r="L14" s="27" t="s">
        <v>36</v>
      </c>
      <c r="M14" s="67">
        <v>81.423666858098699</v>
      </c>
      <c r="N14" s="28">
        <v>83.335004893014499</v>
      </c>
      <c r="O14" s="29" t="s">
        <v>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0.88751636175458859</v>
      </c>
      <c r="E15" s="32">
        <f t="shared" si="0"/>
        <v>0.87763610251887925</v>
      </c>
      <c r="F15" s="32">
        <f t="shared" si="0"/>
        <v>0.87263044859464467</v>
      </c>
      <c r="G15" s="32">
        <f t="shared" si="0"/>
        <v>0.87743275058491688</v>
      </c>
      <c r="H15" s="32">
        <f t="shared" si="0"/>
        <v>0.87427953912131817</v>
      </c>
      <c r="I15" s="32">
        <f t="shared" si="0"/>
        <v>0.85904510727173966</v>
      </c>
      <c r="J15" s="32" t="s">
        <v>36</v>
      </c>
      <c r="K15" s="56">
        <f t="shared" ref="K15" si="1">K14/K13</f>
        <v>0.89913123495040415</v>
      </c>
      <c r="L15" s="31" t="s">
        <v>36</v>
      </c>
      <c r="M15" s="68">
        <f t="shared" ref="M15:N15" si="2">M14/M13</f>
        <v>0.87530441872456111</v>
      </c>
      <c r="N15" s="32">
        <f t="shared" si="2"/>
        <v>0.87501755137665227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0.29166666666666669</v>
      </c>
      <c r="F16" s="2">
        <v>0.33348379629629632</v>
      </c>
      <c r="G16" s="2">
        <v>0.33359953703703704</v>
      </c>
      <c r="H16" s="2">
        <v>0.25011574074074072</v>
      </c>
      <c r="I16" s="2">
        <v>0.25028935185185186</v>
      </c>
      <c r="J16" s="2" t="s">
        <v>36</v>
      </c>
      <c r="K16" s="3">
        <v>0.37533564814814813</v>
      </c>
      <c r="L16" s="1" t="s">
        <v>36</v>
      </c>
      <c r="M16" s="69">
        <v>0.70862268518518523</v>
      </c>
      <c r="N16" s="2">
        <v>0.70833333333333337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0.46111111111111114</v>
      </c>
      <c r="E17" s="2">
        <v>0.65763888888888888</v>
      </c>
      <c r="F17" s="2">
        <v>0.5662152777777778</v>
      </c>
      <c r="G17" s="2">
        <v>0.66041666666666665</v>
      </c>
      <c r="H17" s="2">
        <v>0.62456018518518519</v>
      </c>
      <c r="I17" s="2">
        <v>0.48075231481481484</v>
      </c>
      <c r="J17" s="2" t="s">
        <v>36</v>
      </c>
      <c r="K17" s="3">
        <v>0.45277777777777778</v>
      </c>
      <c r="L17" s="1" t="s">
        <v>36</v>
      </c>
      <c r="M17" s="69">
        <v>0.80083333333333329</v>
      </c>
      <c r="N17" s="2">
        <v>0.84392361111111114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21.333333333333332</v>
      </c>
      <c r="G18" s="35">
        <v>23.75</v>
      </c>
      <c r="H18" s="35">
        <v>20.6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21.5</v>
      </c>
      <c r="N18" s="35">
        <v>21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181.3253474963889</v>
      </c>
      <c r="E28" s="28" t="s">
        <v>36</v>
      </c>
      <c r="F28" s="28" t="s">
        <v>36</v>
      </c>
      <c r="G28" s="28">
        <v>281.14549298481711</v>
      </c>
      <c r="H28" s="28">
        <v>376.18973600120449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757.3388222966978</v>
      </c>
      <c r="N28" s="28">
        <v>985.60833464221776</v>
      </c>
      <c r="O28" s="28">
        <v>730.75373427850434</v>
      </c>
      <c r="P28" s="27">
        <v>242.69261911382594</v>
      </c>
      <c r="Q28" s="28" t="s">
        <v>36</v>
      </c>
      <c r="R28" s="28" t="s">
        <v>36</v>
      </c>
      <c r="S28" s="28" t="s">
        <v>36</v>
      </c>
      <c r="T28" s="28">
        <v>733.99176833695458</v>
      </c>
      <c r="U28" s="28" t="s">
        <v>36</v>
      </c>
      <c r="V28" s="28">
        <v>668.43926519792012</v>
      </c>
      <c r="W28" s="28">
        <v>846.52462661869697</v>
      </c>
      <c r="X28" s="29">
        <v>899.47779970891781</v>
      </c>
    </row>
    <row r="29" spans="2:44" ht="40.15" customHeight="1">
      <c r="B29" s="206"/>
      <c r="C29" s="30" t="s">
        <v>38</v>
      </c>
      <c r="D29" s="32">
        <f>D28/D27</f>
        <v>0.8562585853996143</v>
      </c>
      <c r="E29" s="32" t="s">
        <v>36</v>
      </c>
      <c r="F29" s="32" t="s">
        <v>36</v>
      </c>
      <c r="G29" s="32">
        <f>G28/G27</f>
        <v>0.85905567300916341</v>
      </c>
      <c r="H29" s="32">
        <f>H28/H27</f>
        <v>0.86813016000277965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0.8797370157991945</v>
      </c>
      <c r="N29" s="32">
        <f>N28/N27</f>
        <v>0.85705072577584152</v>
      </c>
      <c r="O29" s="32">
        <f>O28/O27</f>
        <v>0.87538207752112507</v>
      </c>
      <c r="P29" s="31">
        <f>P28/P27</f>
        <v>0.85953635936146677</v>
      </c>
      <c r="Q29" s="32" t="s">
        <v>36</v>
      </c>
      <c r="R29" s="32" t="s">
        <v>36</v>
      </c>
      <c r="S29" s="32" t="s">
        <v>36</v>
      </c>
      <c r="T29" s="32">
        <f>T28/T27</f>
        <v>0.87379972421066021</v>
      </c>
      <c r="U29" s="32" t="s">
        <v>36</v>
      </c>
      <c r="V29" s="32">
        <f>V28/V27</f>
        <v>0.8777485300578749</v>
      </c>
      <c r="W29" s="32">
        <f>W28/W27</f>
        <v>0.87339842428913173</v>
      </c>
      <c r="X29" s="33">
        <f>X28/X27</f>
        <v>0.85664552353230272</v>
      </c>
    </row>
    <row r="30" spans="2:44" ht="17.25" customHeight="1">
      <c r="B30" s="207" t="s">
        <v>39</v>
      </c>
      <c r="C30" s="15" t="s">
        <v>40</v>
      </c>
      <c r="D30" s="2">
        <v>0.36329861111111111</v>
      </c>
      <c r="E30" s="2" t="s">
        <v>36</v>
      </c>
      <c r="F30" s="2" t="s">
        <v>36</v>
      </c>
      <c r="G30" s="2">
        <v>0.30093750000000002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0.25003472222222223</v>
      </c>
      <c r="N30" s="2">
        <v>0.25011574074074072</v>
      </c>
      <c r="O30" s="2">
        <v>0.25024305555555554</v>
      </c>
      <c r="P30" s="1">
        <v>0.70856481481481481</v>
      </c>
      <c r="Q30" s="2" t="s">
        <v>36</v>
      </c>
      <c r="R30" s="2" t="s">
        <v>36</v>
      </c>
      <c r="S30" s="2" t="s">
        <v>36</v>
      </c>
      <c r="T30" s="2">
        <v>0.708587962962963</v>
      </c>
      <c r="U30" s="2" t="s">
        <v>36</v>
      </c>
      <c r="V30" s="2">
        <v>0.70862268518518523</v>
      </c>
      <c r="W30" s="2">
        <v>0.7083680555555556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0.41538194444444443</v>
      </c>
      <c r="E31" s="2" t="s">
        <v>36</v>
      </c>
      <c r="F31" s="2" t="s">
        <v>36</v>
      </c>
      <c r="G31" s="2">
        <v>0.31736111111111109</v>
      </c>
      <c r="H31" s="2">
        <v>0.37040509259259258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0.43420138888888887</v>
      </c>
      <c r="N31" s="2">
        <v>0.47499999999999998</v>
      </c>
      <c r="O31" s="2">
        <v>0.44725694444444447</v>
      </c>
      <c r="P31" s="1">
        <v>0.80138888888888893</v>
      </c>
      <c r="Q31" s="2" t="s">
        <v>36</v>
      </c>
      <c r="R31" s="2" t="s">
        <v>36</v>
      </c>
      <c r="S31" s="2" t="s">
        <v>36</v>
      </c>
      <c r="T31" s="2">
        <v>0.86751157407407409</v>
      </c>
      <c r="U31" s="2" t="s">
        <v>36</v>
      </c>
      <c r="V31" s="2">
        <v>0.87708333333333333</v>
      </c>
      <c r="W31" s="2">
        <v>1.0263888888888888</v>
      </c>
      <c r="X31" s="4">
        <v>1.0270833333333329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607E-79A2-41A2-8B90-01819A0D58D1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Y29" sqref="Y29:Z29"/>
      <selection pane="bottomLeft" activeCell="Y29" sqref="Y29:Z2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102479</v>
      </c>
      <c r="E1" s="77" t="s">
        <v>3</v>
      </c>
      <c r="F1" s="78">
        <f>SUM(G5:G191)</f>
        <v>1962007.3199999998</v>
      </c>
      <c r="G1" s="79" t="s">
        <v>73</v>
      </c>
      <c r="H1" s="80">
        <f>L21+L38+L55+L72+L89+L106+L123+L140+L157+L174+L191</f>
        <v>72.083333333333329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45935</v>
      </c>
      <c r="B2" s="326"/>
      <c r="C2" s="82" t="s">
        <v>34</v>
      </c>
      <c r="D2" s="83">
        <f>AVERAGE(N21,N38,N55,N72,N89,N106,N123,N140,N157,N174,N191)</f>
        <v>609.40795878874042</v>
      </c>
      <c r="E2" s="83" t="s">
        <v>80</v>
      </c>
      <c r="F2" s="84">
        <f>F1/D1</f>
        <v>19.145457313205632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1843</v>
      </c>
      <c r="G5" s="95">
        <f t="shared" ref="G5:G6" si="0">E5*F5</f>
        <v>55013.55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3084.5188284518822</v>
      </c>
      <c r="N5" s="99">
        <f>M5/L5</f>
        <v>181.44228402658132</v>
      </c>
      <c r="O5" s="101">
        <f>L5-I5</f>
        <v>0</v>
      </c>
      <c r="P5" s="102">
        <f>N5-K5</f>
        <v>-30.322421855771609</v>
      </c>
      <c r="Q5" s="103">
        <f>N5/K5</f>
        <v>0.85681078568107849</v>
      </c>
      <c r="R5" s="273">
        <f>Q21</f>
        <v>0.8562585853996143</v>
      </c>
      <c r="S5" s="1">
        <v>0.36329861111111111</v>
      </c>
      <c r="T5" s="2">
        <v>0.38819444444444445</v>
      </c>
      <c r="U5" s="104">
        <v>7.1499999999999986</v>
      </c>
      <c r="V5" s="105">
        <v>35.850000000000009</v>
      </c>
      <c r="W5" s="106"/>
      <c r="X5" s="88"/>
      <c r="Y5" s="275"/>
      <c r="Z5" s="276"/>
      <c r="AA5" s="109">
        <f>M5-J5</f>
        <v>-515.4811715481178</v>
      </c>
      <c r="AB5" s="110">
        <f>M5/J5</f>
        <v>0.85681078568107838</v>
      </c>
      <c r="AC5" s="292">
        <f>AB21</f>
        <v>0.8562585853996143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1702</v>
      </c>
      <c r="G6" s="95">
        <f t="shared" si="0"/>
        <v>50243.040000000001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3080.5429864253406</v>
      </c>
      <c r="N6" s="99">
        <f>M6/L6</f>
        <v>181.20841096619651</v>
      </c>
      <c r="O6" s="101">
        <f>L6-I6</f>
        <v>0</v>
      </c>
      <c r="P6" s="102">
        <f>N6-K6</f>
        <v>-30.556294916156418</v>
      </c>
      <c r="Q6" s="103">
        <f>N6/K6</f>
        <v>0.85570638511815023</v>
      </c>
      <c r="R6" s="273"/>
      <c r="S6" s="1">
        <v>0.3923611111111111</v>
      </c>
      <c r="T6" s="2">
        <v>0.41538194444444443</v>
      </c>
      <c r="U6" s="104">
        <v>5.9999999999999787</v>
      </c>
      <c r="V6" s="105">
        <v>33.149999999999984</v>
      </c>
      <c r="W6" s="106"/>
      <c r="X6" s="107"/>
      <c r="Y6" s="265"/>
      <c r="Z6" s="266"/>
      <c r="AA6" s="111">
        <f>M6-J6</f>
        <v>-519.45701357465941</v>
      </c>
      <c r="AB6" s="112">
        <f>M6/J6</f>
        <v>0.85570638511815011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4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95"/>
      <c r="H9" s="113"/>
      <c r="I9" s="97"/>
      <c r="J9" s="98"/>
      <c r="K9" s="99"/>
      <c r="L9" s="114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3082.5309074386114</v>
      </c>
      <c r="N21" s="139">
        <f>M21/L21</f>
        <v>181.3253474963889</v>
      </c>
      <c r="O21" s="140">
        <f>L21-I21</f>
        <v>0</v>
      </c>
      <c r="P21" s="141">
        <f>N21-K21</f>
        <v>-30.439358385964027</v>
      </c>
      <c r="Q21" s="142">
        <f>N21/K21</f>
        <v>0.8562585853996143</v>
      </c>
      <c r="R21" s="274"/>
      <c r="S21" s="143">
        <f>S5</f>
        <v>0.36329861111111111</v>
      </c>
      <c r="T21" s="144">
        <f>INDEX(T5:T20,COUNTA(T5:T20))</f>
        <v>0.41538194444444443</v>
      </c>
      <c r="U21" s="145"/>
      <c r="V21" s="145"/>
      <c r="W21" s="146"/>
      <c r="X21" s="147"/>
      <c r="Y21" s="261"/>
      <c r="Z21" s="262"/>
      <c r="AA21" s="148">
        <f>M21-J21</f>
        <v>-517.46909256138861</v>
      </c>
      <c r="AB21" s="149">
        <f>M21/J21</f>
        <v>0.8562585853996143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1219</v>
      </c>
      <c r="G22" s="95">
        <f t="shared" ref="G22" si="5">E22*F22</f>
        <v>31255.16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3092.6004228329884</v>
      </c>
      <c r="N22" s="99">
        <f>M22/L22</f>
        <v>281.14549298481711</v>
      </c>
      <c r="O22" s="101">
        <f>L22-I22</f>
        <v>0</v>
      </c>
      <c r="P22" s="102">
        <f>N22-K22</f>
        <v>-46.127234287910142</v>
      </c>
      <c r="Q22" s="103">
        <f>N22/K22</f>
        <v>0.85905567300916341</v>
      </c>
      <c r="R22" s="272">
        <f>Q38</f>
        <v>0.85905567300916341</v>
      </c>
      <c r="S22" s="1">
        <v>0.30093750000000002</v>
      </c>
      <c r="T22" s="2">
        <v>0.31736111111111109</v>
      </c>
      <c r="U22" s="104">
        <v>6.3500000000000334</v>
      </c>
      <c r="V22" s="105">
        <v>23.649999999999942</v>
      </c>
      <c r="W22" s="106"/>
      <c r="X22" s="107"/>
      <c r="Y22" s="275"/>
      <c r="Z22" s="276"/>
      <c r="AA22" s="109">
        <f>M22-J22</f>
        <v>-507.39957716701156</v>
      </c>
      <c r="AB22" s="152">
        <f>M22/J22</f>
        <v>0.85905567300916341</v>
      </c>
      <c r="AC22" s="277">
        <f>AB38</f>
        <v>0.85905567300916341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3092.6004228329884</v>
      </c>
      <c r="N38" s="139">
        <f>M38/L38</f>
        <v>281.14549298481711</v>
      </c>
      <c r="O38" s="140">
        <f>L38-I38</f>
        <v>0</v>
      </c>
      <c r="P38" s="141">
        <f>N38-K38</f>
        <v>-46.127234287910142</v>
      </c>
      <c r="Q38" s="142">
        <f>N38/K38</f>
        <v>0.85905567300916341</v>
      </c>
      <c r="R38" s="274"/>
      <c r="S38" s="143">
        <f>S22</f>
        <v>0.30093750000000002</v>
      </c>
      <c r="T38" s="144">
        <f>INDEX(T22:T37,COUNTA(T22:T37))</f>
        <v>0.31736111111111109</v>
      </c>
      <c r="U38" s="145"/>
      <c r="V38" s="156"/>
      <c r="W38" s="135"/>
      <c r="X38" s="139"/>
      <c r="Y38" s="261"/>
      <c r="Z38" s="262"/>
      <c r="AA38" s="157">
        <f>M38-J38</f>
        <v>-507.39957716701156</v>
      </c>
      <c r="AB38" s="142">
        <f>M38/J38</f>
        <v>0.85905567300916341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574</v>
      </c>
      <c r="G39" s="159">
        <f t="shared" ref="G39:G41" si="9">E39*F39</f>
        <v>8070.4400000000005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2238.7865655471319</v>
      </c>
      <c r="N39" s="163">
        <f>M39/L39</f>
        <v>373.1310942578553</v>
      </c>
      <c r="O39" s="165">
        <f>L39-I39</f>
        <v>0</v>
      </c>
      <c r="P39" s="166">
        <f>N39-K39</f>
        <v>-60.202239075478019</v>
      </c>
      <c r="Q39" s="152">
        <f>N39/K39</f>
        <v>0.86107175597966612</v>
      </c>
      <c r="R39" s="272">
        <f>Q55</f>
        <v>0.86813016000277965</v>
      </c>
      <c r="S39" s="167">
        <v>0.25</v>
      </c>
      <c r="T39" s="168">
        <v>0.26068287037037036</v>
      </c>
      <c r="U39" s="169"/>
      <c r="V39" s="170">
        <v>15.383333333333313</v>
      </c>
      <c r="W39" s="168"/>
      <c r="X39" s="171"/>
      <c r="Y39" s="275"/>
      <c r="Z39" s="276"/>
      <c r="AA39" s="109">
        <f>M39-J39</f>
        <v>-361.21343445286811</v>
      </c>
      <c r="AB39" s="152">
        <f>M39/J39</f>
        <v>0.86107175597966612</v>
      </c>
      <c r="AC39" s="277">
        <f>AB55</f>
        <v>0.86813016000277965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1913</v>
      </c>
      <c r="G40" s="95">
        <f t="shared" si="9"/>
        <v>33917.49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2274.372523117569</v>
      </c>
      <c r="N40" s="99">
        <f>M40/L40</f>
        <v>379.06208718626152</v>
      </c>
      <c r="O40" s="101">
        <f>L40-I40</f>
        <v>0</v>
      </c>
      <c r="P40" s="102">
        <f>N40-K40</f>
        <v>-54.271246147071793</v>
      </c>
      <c r="Q40" s="103">
        <f>N40/K40</f>
        <v>0.87475866273752667</v>
      </c>
      <c r="R40" s="273"/>
      <c r="S40" s="1">
        <v>0.26527777777777778</v>
      </c>
      <c r="T40" s="2">
        <v>0.30032407407407408</v>
      </c>
      <c r="U40" s="104">
        <v>6.6166666666666885</v>
      </c>
      <c r="V40" s="105">
        <v>50.466666666666669</v>
      </c>
      <c r="W40" s="106"/>
      <c r="X40" s="113"/>
      <c r="Y40" s="265"/>
      <c r="Z40" s="266"/>
      <c r="AA40" s="111">
        <f>M40-J40</f>
        <v>-325.62747688243098</v>
      </c>
      <c r="AB40" s="103">
        <f>M40/J40</f>
        <v>0.87475866273752656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3590</v>
      </c>
      <c r="G41" s="95">
        <f t="shared" si="9"/>
        <v>52019.1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2258.2561593569803</v>
      </c>
      <c r="N41" s="99">
        <f>M41/L41</f>
        <v>376.37602655949672</v>
      </c>
      <c r="O41" s="101">
        <f>L41-I41</f>
        <v>0</v>
      </c>
      <c r="P41" s="102">
        <f>N41-K41</f>
        <v>-56.957306773836592</v>
      </c>
      <c r="Q41" s="103">
        <f>N41/K41</f>
        <v>0.86856006129114627</v>
      </c>
      <c r="R41" s="273"/>
      <c r="S41" s="1">
        <v>0.30416666666666664</v>
      </c>
      <c r="T41" s="2">
        <v>0.37040509259259258</v>
      </c>
      <c r="U41" s="104">
        <v>5.5333333333332924</v>
      </c>
      <c r="V41" s="105">
        <v>95.383333333333354</v>
      </c>
      <c r="W41" s="106"/>
      <c r="X41" s="113"/>
      <c r="Y41" s="265"/>
      <c r="Z41" s="266"/>
      <c r="AA41" s="111">
        <f>M41-J41</f>
        <v>-341.74384064301967</v>
      </c>
      <c r="AB41" s="103">
        <f>M41/J41</f>
        <v>0.86856006129114627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2257.1384160072271</v>
      </c>
      <c r="N55" s="139">
        <f t="shared" ref="N55:N61" si="14">M55/L55</f>
        <v>376.18973600120449</v>
      </c>
      <c r="O55" s="140">
        <f t="shared" ref="O55:O61" si="15">L55-I55</f>
        <v>0</v>
      </c>
      <c r="P55" s="141">
        <f t="shared" ref="P55:P61" si="16">N55-K55</f>
        <v>-57.14359733212882</v>
      </c>
      <c r="Q55" s="142">
        <f t="shared" ref="Q55:Q61" si="17">N55/K55</f>
        <v>0.86813016000277965</v>
      </c>
      <c r="R55" s="274"/>
      <c r="S55" s="143">
        <f>S39</f>
        <v>0.25</v>
      </c>
      <c r="T55" s="144">
        <f>INDEX(T39:T54,COUNTA(T39:T54))</f>
        <v>0.37040509259259258</v>
      </c>
      <c r="U55" s="145"/>
      <c r="V55" s="156"/>
      <c r="W55" s="135"/>
      <c r="X55" s="139"/>
      <c r="Y55" s="261"/>
      <c r="Z55" s="262"/>
      <c r="AA55" s="157">
        <f t="shared" ref="AA55:AA61" si="18">M55-J55</f>
        <v>-342.86158399277292</v>
      </c>
      <c r="AB55" s="142">
        <f t="shared" ref="AB55:AB61" si="19">M55/J55</f>
        <v>0.86813016000277965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478</v>
      </c>
      <c r="G56" s="159">
        <f t="shared" ref="G56:G61" si="20">E56*F56</f>
        <v>10253.1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2882.4120603015203</v>
      </c>
      <c r="N56" s="163">
        <f t="shared" si="14"/>
        <v>960.80402010050682</v>
      </c>
      <c r="O56" s="165">
        <f t="shared" si="15"/>
        <v>0</v>
      </c>
      <c r="P56" s="166">
        <f t="shared" si="16"/>
        <v>-139.19597989949318</v>
      </c>
      <c r="Q56" s="152">
        <f t="shared" si="17"/>
        <v>0.87345820009136987</v>
      </c>
      <c r="R56" s="272">
        <f>Q72</f>
        <v>0.8797370157991945</v>
      </c>
      <c r="S56" s="167">
        <v>0.25003472222222223</v>
      </c>
      <c r="T56" s="168">
        <v>0.25694444444444442</v>
      </c>
      <c r="U56" s="169"/>
      <c r="V56" s="170">
        <v>9.9499999999999567</v>
      </c>
      <c r="W56" s="173"/>
      <c r="X56" s="151"/>
      <c r="Y56" s="275"/>
      <c r="Z56" s="276"/>
      <c r="AA56" s="109">
        <f t="shared" si="18"/>
        <v>-417.58793969847966</v>
      </c>
      <c r="AB56" s="152">
        <f t="shared" si="19"/>
        <v>0.87345820009136976</v>
      </c>
      <c r="AC56" s="277">
        <f>AB72</f>
        <v>0.87973701579919439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1468</v>
      </c>
      <c r="G57" s="95">
        <f t="shared" si="20"/>
        <v>23062.280000000002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2906.9306930693051</v>
      </c>
      <c r="N57" s="99">
        <f t="shared" si="14"/>
        <v>968.97689768976841</v>
      </c>
      <c r="O57" s="101">
        <f t="shared" si="15"/>
        <v>0</v>
      </c>
      <c r="P57" s="102">
        <f t="shared" si="16"/>
        <v>-131.02310231023159</v>
      </c>
      <c r="Q57" s="103">
        <f t="shared" si="17"/>
        <v>0.88088808880888037</v>
      </c>
      <c r="R57" s="273"/>
      <c r="S57" s="1">
        <v>0.25972222222222219</v>
      </c>
      <c r="T57" s="2">
        <v>0.28076388888888887</v>
      </c>
      <c r="U57" s="104">
        <v>3.9999999999999858</v>
      </c>
      <c r="V57" s="105">
        <v>30.300000000000018</v>
      </c>
      <c r="W57" s="106"/>
      <c r="X57" s="107"/>
      <c r="Y57" s="265"/>
      <c r="Z57" s="266"/>
      <c r="AA57" s="111">
        <f t="shared" si="18"/>
        <v>-393.06930693069489</v>
      </c>
      <c r="AB57" s="103">
        <f t="shared" si="19"/>
        <v>0.88088808880888037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875</v>
      </c>
      <c r="G58" s="95">
        <f t="shared" si="20"/>
        <v>19495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2892.5619834710551</v>
      </c>
      <c r="N58" s="99">
        <f t="shared" si="14"/>
        <v>578.51239669421102</v>
      </c>
      <c r="O58" s="101">
        <f t="shared" si="15"/>
        <v>0</v>
      </c>
      <c r="P58" s="102">
        <f t="shared" si="16"/>
        <v>-81.48760330578898</v>
      </c>
      <c r="Q58" s="103">
        <f t="shared" si="17"/>
        <v>0.87653393438516825</v>
      </c>
      <c r="R58" s="273"/>
      <c r="S58" s="1">
        <v>0.28472222222222215</v>
      </c>
      <c r="T58" s="2">
        <v>0.2973263888888889</v>
      </c>
      <c r="U58" s="104">
        <v>5.6999999999999318</v>
      </c>
      <c r="V58" s="105">
        <v>18.150000000000119</v>
      </c>
      <c r="W58" s="106"/>
      <c r="X58" s="107"/>
      <c r="Y58" s="265"/>
      <c r="Z58" s="266"/>
      <c r="AA58" s="111">
        <f t="shared" si="18"/>
        <v>-407.4380165289449</v>
      </c>
      <c r="AB58" s="103">
        <f t="shared" si="19"/>
        <v>0.87653393438516825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2259</v>
      </c>
      <c r="G59" s="95">
        <f t="shared" si="20"/>
        <v>40413.51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2907.5437969252798</v>
      </c>
      <c r="N59" s="99">
        <f t="shared" si="14"/>
        <v>726.88594923131996</v>
      </c>
      <c r="O59" s="101">
        <f t="shared" si="15"/>
        <v>0</v>
      </c>
      <c r="P59" s="102">
        <f t="shared" si="16"/>
        <v>-98.114050768680045</v>
      </c>
      <c r="Q59" s="103">
        <f t="shared" si="17"/>
        <v>0.88107387785614544</v>
      </c>
      <c r="R59" s="273"/>
      <c r="S59" s="1">
        <v>0.30304398148148148</v>
      </c>
      <c r="T59" s="2">
        <v>0.33541666666666664</v>
      </c>
      <c r="U59" s="104">
        <v>8.2333333333333147</v>
      </c>
      <c r="V59" s="105">
        <v>46.616666666666625</v>
      </c>
      <c r="W59" s="106"/>
      <c r="X59" s="107"/>
      <c r="Y59" s="265"/>
      <c r="Z59" s="266"/>
      <c r="AA59" s="111">
        <f t="shared" si="18"/>
        <v>-392.45620307472018</v>
      </c>
      <c r="AB59" s="103">
        <f t="shared" si="19"/>
        <v>0.88107387785614544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2772</v>
      </c>
      <c r="G60" s="95">
        <f t="shared" si="20"/>
        <v>59459.4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2913.6350364963455</v>
      </c>
      <c r="N60" s="99">
        <f t="shared" si="14"/>
        <v>728.40875912408637</v>
      </c>
      <c r="O60" s="101">
        <f t="shared" si="15"/>
        <v>0</v>
      </c>
      <c r="P60" s="102">
        <f t="shared" si="16"/>
        <v>-96.591240875913627</v>
      </c>
      <c r="Q60" s="103">
        <f t="shared" si="17"/>
        <v>0.88291970802919562</v>
      </c>
      <c r="R60" s="273"/>
      <c r="S60" s="1">
        <v>0.3388888888888888</v>
      </c>
      <c r="T60" s="2">
        <v>0.37853009259259257</v>
      </c>
      <c r="U60" s="104">
        <v>4.9999999999999023</v>
      </c>
      <c r="V60" s="105">
        <v>57.083333333333435</v>
      </c>
      <c r="W60" s="106"/>
      <c r="X60" s="107"/>
      <c r="Y60" s="265"/>
      <c r="Z60" s="266"/>
      <c r="AA60" s="111">
        <f t="shared" si="18"/>
        <v>-386.36496350365451</v>
      </c>
      <c r="AB60" s="103">
        <f t="shared" si="19"/>
        <v>0.88291970802919562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3511</v>
      </c>
      <c r="G61" s="115">
        <f t="shared" si="20"/>
        <v>58493.26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2915.7093425605462</v>
      </c>
      <c r="N61" s="99">
        <f t="shared" si="14"/>
        <v>728.92733564013656</v>
      </c>
      <c r="O61" s="101">
        <f t="shared" si="15"/>
        <v>0</v>
      </c>
      <c r="P61" s="102">
        <f t="shared" si="16"/>
        <v>-96.072664359863438</v>
      </c>
      <c r="Q61" s="103">
        <f t="shared" si="17"/>
        <v>0.8835482856244079</v>
      </c>
      <c r="R61" s="273"/>
      <c r="S61" s="1">
        <v>0.38402777777777763</v>
      </c>
      <c r="T61" s="2">
        <v>0.43420138888888887</v>
      </c>
      <c r="U61" s="104">
        <v>7.916666666666492</v>
      </c>
      <c r="V61" s="105">
        <v>72.250000000000185</v>
      </c>
      <c r="W61" s="106"/>
      <c r="X61" s="107"/>
      <c r="Y61" s="265"/>
      <c r="Z61" s="266"/>
      <c r="AA61" s="111">
        <f t="shared" si="18"/>
        <v>-384.29065743945375</v>
      </c>
      <c r="AB61" s="103">
        <f t="shared" si="19"/>
        <v>0.8835482856244079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2903.1321521373416</v>
      </c>
      <c r="N72" s="139">
        <f>M72/L72</f>
        <v>757.3388222966978</v>
      </c>
      <c r="O72" s="140">
        <f>L72-I72</f>
        <v>0</v>
      </c>
      <c r="P72" s="141">
        <f>N72-K72</f>
        <v>-103.53074292069346</v>
      </c>
      <c r="Q72" s="142">
        <f>N72/K72</f>
        <v>0.8797370157991945</v>
      </c>
      <c r="R72" s="274"/>
      <c r="S72" s="143">
        <f>S56</f>
        <v>0.25003472222222223</v>
      </c>
      <c r="T72" s="144">
        <f>INDEX(T56:T71,COUNTA(T56:T71))</f>
        <v>0.43420138888888887</v>
      </c>
      <c r="U72" s="145"/>
      <c r="V72" s="156"/>
      <c r="W72" s="89"/>
      <c r="X72" s="91"/>
      <c r="Y72" s="261"/>
      <c r="Z72" s="262"/>
      <c r="AA72" s="157">
        <f>M72-J72</f>
        <v>-396.86784786265844</v>
      </c>
      <c r="AB72" s="142">
        <f>M72/J72</f>
        <v>0.87973701579919439</v>
      </c>
      <c r="AC72" s="279"/>
    </row>
    <row r="73" spans="1:29" ht="15.75" customHeight="1">
      <c r="A73" s="280" t="s">
        <v>60</v>
      </c>
      <c r="B73" s="108" t="s">
        <v>111</v>
      </c>
      <c r="C73" s="270" t="s">
        <v>228</v>
      </c>
      <c r="D73" s="271"/>
      <c r="E73" s="158">
        <v>18.18</v>
      </c>
      <c r="F73" s="87">
        <v>1369</v>
      </c>
      <c r="G73" s="159">
        <f t="shared" ref="G73:G76" si="26">E73*F73</f>
        <v>24888.42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3061.1180124223592</v>
      </c>
      <c r="N73" s="163">
        <f>M73/L73</f>
        <v>1020.3726708074531</v>
      </c>
      <c r="O73" s="165">
        <f>L73-I73</f>
        <v>0</v>
      </c>
      <c r="P73" s="166">
        <f>N73-K73</f>
        <v>-179.62732919254688</v>
      </c>
      <c r="Q73" s="152">
        <f>N73/K73</f>
        <v>0.85031055900621089</v>
      </c>
      <c r="R73" s="272">
        <f>Q89</f>
        <v>0.85705072577584152</v>
      </c>
      <c r="S73" s="167">
        <v>0.25011574074074072</v>
      </c>
      <c r="T73" s="168">
        <v>0.26874999999999999</v>
      </c>
      <c r="U73" s="169"/>
      <c r="V73" s="170">
        <v>26.833333333333343</v>
      </c>
      <c r="W73" s="173"/>
      <c r="X73" s="151"/>
      <c r="Y73" s="275"/>
      <c r="Z73" s="276"/>
      <c r="AA73" s="109">
        <f>M73-J73</f>
        <v>-538.88198757764076</v>
      </c>
      <c r="AB73" s="152">
        <f>M73/J73</f>
        <v>0.85031055900621089</v>
      </c>
      <c r="AC73" s="277">
        <f>AB89</f>
        <v>0.85705072577584152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1806</v>
      </c>
      <c r="G74" s="95">
        <f t="shared" si="26"/>
        <v>32833.08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3059.576470588238</v>
      </c>
      <c r="N74" s="99">
        <f>M74/L74</f>
        <v>1019.8588235294127</v>
      </c>
      <c r="O74" s="101">
        <f>L74-I74</f>
        <v>0</v>
      </c>
      <c r="P74" s="102">
        <f>N74-K74</f>
        <v>-180.14117647058731</v>
      </c>
      <c r="Q74" s="103">
        <f>N74/K74</f>
        <v>0.8498823529411772</v>
      </c>
      <c r="R74" s="273"/>
      <c r="S74" s="1">
        <v>0.27986111111111112</v>
      </c>
      <c r="T74" s="2">
        <v>0.3044560185185185</v>
      </c>
      <c r="U74" s="104">
        <v>16.000000000000021</v>
      </c>
      <c r="V74" s="105">
        <v>35.416666666666636</v>
      </c>
      <c r="W74" s="106"/>
      <c r="X74" s="107"/>
      <c r="Y74" s="265"/>
      <c r="Z74" s="266"/>
      <c r="AA74" s="111">
        <f>M74-J74</f>
        <v>-540.42352941176205</v>
      </c>
      <c r="AB74" s="103">
        <f>M74/J74</f>
        <v>0.8498823529411772</v>
      </c>
      <c r="AC74" s="278"/>
    </row>
    <row r="75" spans="1:29" ht="15.75" customHeight="1">
      <c r="A75" s="281"/>
      <c r="B75" s="92" t="s">
        <v>111</v>
      </c>
      <c r="C75" s="263" t="s">
        <v>229</v>
      </c>
      <c r="D75" s="264"/>
      <c r="E75" s="93">
        <v>14.28</v>
      </c>
      <c r="F75" s="94">
        <v>4337</v>
      </c>
      <c r="G75" s="95">
        <f t="shared" si="26"/>
        <v>61932.36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3067.4263261296674</v>
      </c>
      <c r="N75" s="99">
        <f>M75/L75</f>
        <v>1022.4754420432224</v>
      </c>
      <c r="O75" s="101">
        <f>L75-I75</f>
        <v>0</v>
      </c>
      <c r="P75" s="102">
        <f>N75-K75</f>
        <v>-177.52455795677758</v>
      </c>
      <c r="Q75" s="103">
        <f>N75/K75</f>
        <v>0.85206286836935197</v>
      </c>
      <c r="R75" s="273"/>
      <c r="S75" s="1">
        <v>0.31747685185185187</v>
      </c>
      <c r="T75" s="2">
        <v>0.37638888888888888</v>
      </c>
      <c r="U75" s="104">
        <v>18.750000000000053</v>
      </c>
      <c r="V75" s="105">
        <v>84.8333333333333</v>
      </c>
      <c r="W75" s="106"/>
      <c r="X75" s="107"/>
      <c r="Y75" s="265"/>
      <c r="Z75" s="266"/>
      <c r="AA75" s="111">
        <f>M75-J75</f>
        <v>-532.57367387033264</v>
      </c>
      <c r="AB75" s="103">
        <f>M75/J75</f>
        <v>0.85206286836935208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5359</v>
      </c>
      <c r="G76" s="95">
        <f t="shared" si="26"/>
        <v>75186.76999999999</v>
      </c>
      <c r="H76" s="96"/>
      <c r="I76" s="97">
        <v>3</v>
      </c>
      <c r="J76" s="98">
        <v>3000</v>
      </c>
      <c r="K76" s="99">
        <f t="shared" si="27"/>
        <v>1000</v>
      </c>
      <c r="L76" s="100">
        <v>3</v>
      </c>
      <c r="M76" s="98">
        <f>F76/V76*60</f>
        <v>2639.1792065663476</v>
      </c>
      <c r="N76" s="99">
        <f>M76/L76</f>
        <v>879.72640218878257</v>
      </c>
      <c r="O76" s="101">
        <f>L76-I76</f>
        <v>0</v>
      </c>
      <c r="P76" s="102">
        <f>N76-K76</f>
        <v>-120.27359781121743</v>
      </c>
      <c r="Q76" s="103">
        <f>N76/K76</f>
        <v>0.87972640218878262</v>
      </c>
      <c r="R76" s="273"/>
      <c r="S76" s="1">
        <v>0.3903935185185185</v>
      </c>
      <c r="T76" s="2">
        <v>0.47499999999999998</v>
      </c>
      <c r="U76" s="104">
        <v>20.16666666666665</v>
      </c>
      <c r="V76" s="105">
        <v>121.83333333333333</v>
      </c>
      <c r="W76" s="106"/>
      <c r="X76" s="107"/>
      <c r="Y76" s="265"/>
      <c r="Z76" s="266"/>
      <c r="AA76" s="111">
        <f>M76-J76</f>
        <v>-360.8207934336524</v>
      </c>
      <c r="AB76" s="103">
        <f>M76/J76</f>
        <v>0.87972640218878251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</v>
      </c>
      <c r="J89" s="138">
        <f t="shared" si="28"/>
        <v>3450</v>
      </c>
      <c r="K89" s="139">
        <f t="shared" ref="K89" si="29">J89/I89</f>
        <v>1150</v>
      </c>
      <c r="L89" s="137">
        <f t="shared" ref="L89:M89" si="30">AVERAGE(L73:L88)</f>
        <v>3</v>
      </c>
      <c r="M89" s="138">
        <f t="shared" si="30"/>
        <v>2956.8250039266532</v>
      </c>
      <c r="N89" s="139">
        <f t="shared" ref="N89:N95" si="31">M89/L89</f>
        <v>985.60833464221776</v>
      </c>
      <c r="O89" s="140">
        <f t="shared" ref="O89:O95" si="32">L89-I89</f>
        <v>0</v>
      </c>
      <c r="P89" s="141">
        <f t="shared" ref="P89:P95" si="33">N89-K89</f>
        <v>-164.39166535778224</v>
      </c>
      <c r="Q89" s="142">
        <f t="shared" ref="Q89:Q95" si="34">N89/K89</f>
        <v>0.85705072577584152</v>
      </c>
      <c r="R89" s="274"/>
      <c r="S89" s="143">
        <f>S73</f>
        <v>0.25011574074074072</v>
      </c>
      <c r="T89" s="144">
        <f>INDEX(T73:T88,COUNTA(T73:T88))</f>
        <v>0.47499999999999998</v>
      </c>
      <c r="U89" s="145"/>
      <c r="V89" s="156"/>
      <c r="W89" s="89"/>
      <c r="X89" s="91"/>
      <c r="Y89" s="261"/>
      <c r="Z89" s="262"/>
      <c r="AA89" s="157">
        <f t="shared" ref="AA89:AA95" si="35">M89-J89</f>
        <v>-493.17499607334685</v>
      </c>
      <c r="AB89" s="142">
        <f t="shared" ref="AB89:AB95" si="36">M89/J89</f>
        <v>0.85705072577584152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1320</v>
      </c>
      <c r="G90" s="159">
        <f t="shared" ref="G90:G95" si="37">E90*F90</f>
        <v>33039.599999999999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2864.3761301989143</v>
      </c>
      <c r="N90" s="163">
        <f t="shared" si="31"/>
        <v>716.09403254972858</v>
      </c>
      <c r="O90" s="165">
        <f t="shared" si="32"/>
        <v>0</v>
      </c>
      <c r="P90" s="166">
        <f t="shared" si="33"/>
        <v>-108.90596745027142</v>
      </c>
      <c r="Q90" s="152">
        <f t="shared" si="34"/>
        <v>0.8679927667269437</v>
      </c>
      <c r="R90" s="272">
        <f>Q106</f>
        <v>0.87538207752112507</v>
      </c>
      <c r="S90" s="167">
        <v>0.25024305555555554</v>
      </c>
      <c r="T90" s="168">
        <v>0.26944444444444443</v>
      </c>
      <c r="U90" s="169"/>
      <c r="V90" s="170">
        <v>27.650000000000006</v>
      </c>
      <c r="W90" s="168"/>
      <c r="X90" s="171"/>
      <c r="Y90" s="275"/>
      <c r="Z90" s="276"/>
      <c r="AA90" s="109">
        <f t="shared" si="35"/>
        <v>-435.62386980108568</v>
      </c>
      <c r="AB90" s="152">
        <f t="shared" si="36"/>
        <v>0.8679927667269437</v>
      </c>
      <c r="AC90" s="277">
        <f>AB106</f>
        <v>0.87538207752112496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1364</v>
      </c>
      <c r="G91" s="95">
        <f t="shared" si="37"/>
        <v>34713.799999999996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2874.9414519906322</v>
      </c>
      <c r="N91" s="99">
        <f t="shared" si="31"/>
        <v>718.73536299765806</v>
      </c>
      <c r="O91" s="101">
        <f t="shared" si="32"/>
        <v>0</v>
      </c>
      <c r="P91" s="102">
        <f t="shared" si="33"/>
        <v>-106.26463700234194</v>
      </c>
      <c r="Q91" s="103">
        <f t="shared" si="34"/>
        <v>0.87119437939110067</v>
      </c>
      <c r="R91" s="273"/>
      <c r="S91" s="1">
        <v>0.28194444444444444</v>
      </c>
      <c r="T91" s="2">
        <v>0.30171296296296296</v>
      </c>
      <c r="U91" s="104">
        <v>18.000000000000014</v>
      </c>
      <c r="V91" s="105">
        <v>28.466666666666669</v>
      </c>
      <c r="W91" s="106"/>
      <c r="X91" s="113"/>
      <c r="Y91" s="265"/>
      <c r="Z91" s="266"/>
      <c r="AA91" s="111">
        <f t="shared" si="35"/>
        <v>-425.05854800936777</v>
      </c>
      <c r="AB91" s="103">
        <f t="shared" si="36"/>
        <v>0.87119437939110067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403</v>
      </c>
      <c r="G92" s="95">
        <f t="shared" si="37"/>
        <v>10772.19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2867.1936758893239</v>
      </c>
      <c r="N92" s="99">
        <f t="shared" si="31"/>
        <v>716.79841897233098</v>
      </c>
      <c r="O92" s="101">
        <f t="shared" si="32"/>
        <v>0</v>
      </c>
      <c r="P92" s="102">
        <f t="shared" si="33"/>
        <v>-108.20158102766902</v>
      </c>
      <c r="Q92" s="103">
        <f t="shared" si="34"/>
        <v>0.86884656845131025</v>
      </c>
      <c r="R92" s="273"/>
      <c r="S92" s="1">
        <v>0.31527777777777777</v>
      </c>
      <c r="T92" s="2">
        <v>0.32113425925925926</v>
      </c>
      <c r="U92" s="104">
        <v>19.533333333333324</v>
      </c>
      <c r="V92" s="105">
        <v>8.433333333333346</v>
      </c>
      <c r="W92" s="106"/>
      <c r="X92" s="113"/>
      <c r="Y92" s="265"/>
      <c r="Z92" s="266"/>
      <c r="AA92" s="111">
        <f t="shared" si="35"/>
        <v>-432.80632411067609</v>
      </c>
      <c r="AB92" s="103">
        <f t="shared" si="36"/>
        <v>0.86884656845131025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1928</v>
      </c>
      <c r="G93" s="95">
        <f t="shared" si="37"/>
        <v>57840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2660.3296282100387</v>
      </c>
      <c r="N93" s="99">
        <f t="shared" si="31"/>
        <v>665.08240705250967</v>
      </c>
      <c r="O93" s="101">
        <f t="shared" si="32"/>
        <v>0</v>
      </c>
      <c r="P93" s="102">
        <f t="shared" si="33"/>
        <v>-84.917592947490334</v>
      </c>
      <c r="Q93" s="103">
        <f t="shared" si="34"/>
        <v>0.88677654273667961</v>
      </c>
      <c r="R93" s="273"/>
      <c r="S93" s="1">
        <v>0.33194444444444443</v>
      </c>
      <c r="T93" s="2">
        <v>0.36214120370370373</v>
      </c>
      <c r="U93" s="104">
        <v>15.566666666666649</v>
      </c>
      <c r="V93" s="105">
        <v>43.483333333333391</v>
      </c>
      <c r="W93" s="106"/>
      <c r="X93" s="107"/>
      <c r="Y93" s="265"/>
      <c r="Z93" s="266"/>
      <c r="AA93" s="111">
        <f t="shared" si="35"/>
        <v>-339.67037178996134</v>
      </c>
      <c r="AB93" s="103">
        <f t="shared" si="36"/>
        <v>0.88677654273667961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1495</v>
      </c>
      <c r="G94" s="95">
        <f t="shared" si="37"/>
        <v>37105.9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2873.4650293646528</v>
      </c>
      <c r="N94" s="99">
        <f t="shared" si="31"/>
        <v>718.36625734116319</v>
      </c>
      <c r="O94" s="101">
        <f t="shared" si="32"/>
        <v>0</v>
      </c>
      <c r="P94" s="102">
        <f t="shared" si="33"/>
        <v>-106.63374265883681</v>
      </c>
      <c r="Q94" s="103">
        <f t="shared" si="34"/>
        <v>0.87074697859534933</v>
      </c>
      <c r="R94" s="273"/>
      <c r="S94" s="1">
        <v>0.37569444444444444</v>
      </c>
      <c r="T94" s="2">
        <v>0.3973726851851852</v>
      </c>
      <c r="U94" s="104">
        <v>19.516666666666627</v>
      </c>
      <c r="V94" s="105">
        <v>31.216666666666697</v>
      </c>
      <c r="W94" s="106"/>
      <c r="X94" s="107"/>
      <c r="Y94" s="265"/>
      <c r="Z94" s="266"/>
      <c r="AA94" s="111">
        <f t="shared" si="35"/>
        <v>-426.53497063534724</v>
      </c>
      <c r="AB94" s="103">
        <f t="shared" si="36"/>
        <v>0.87074697859534933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2447</v>
      </c>
      <c r="G95" s="115">
        <f t="shared" si="37"/>
        <v>73410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2667.029972752041</v>
      </c>
      <c r="N95" s="99">
        <f t="shared" si="31"/>
        <v>889.00999091734695</v>
      </c>
      <c r="O95" s="101">
        <f t="shared" si="32"/>
        <v>0</v>
      </c>
      <c r="P95" s="102">
        <f t="shared" si="33"/>
        <v>-110.99000908265305</v>
      </c>
      <c r="Q95" s="103">
        <f t="shared" si="34"/>
        <v>0.889009990917347</v>
      </c>
      <c r="R95" s="273"/>
      <c r="S95" s="1">
        <v>0.40902777777777777</v>
      </c>
      <c r="T95" s="2">
        <v>0.44725694444444447</v>
      </c>
      <c r="U95" s="104">
        <v>16.783333333333292</v>
      </c>
      <c r="V95" s="105">
        <v>55.050000000000054</v>
      </c>
      <c r="W95" s="106"/>
      <c r="X95" s="4"/>
      <c r="Y95" s="265"/>
      <c r="Z95" s="266"/>
      <c r="AA95" s="111">
        <f t="shared" si="35"/>
        <v>-332.97002724795902</v>
      </c>
      <c r="AB95" s="103">
        <f t="shared" si="36"/>
        <v>0.889009990917347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2801.2226480675999</v>
      </c>
      <c r="N106" s="139">
        <f>M106/L106</f>
        <v>730.75373427850434</v>
      </c>
      <c r="O106" s="140">
        <f>L106-I106</f>
        <v>0</v>
      </c>
      <c r="P106" s="141">
        <f>N106-K106</f>
        <v>-104.02887441714779</v>
      </c>
      <c r="Q106" s="142">
        <f>N106/K106</f>
        <v>0.87538207752112507</v>
      </c>
      <c r="R106" s="274"/>
      <c r="S106" s="143">
        <f>S90</f>
        <v>0.25024305555555554</v>
      </c>
      <c r="T106" s="144">
        <f>INDEX(T90:T105,COUNTA(T90:T105))</f>
        <v>0.44725694444444447</v>
      </c>
      <c r="U106" s="145"/>
      <c r="V106" s="156"/>
      <c r="W106" s="135"/>
      <c r="X106" s="139"/>
      <c r="Y106" s="261"/>
      <c r="Z106" s="262"/>
      <c r="AA106" s="157">
        <f>M106-J106</f>
        <v>-398.77735193240005</v>
      </c>
      <c r="AB106" s="142">
        <f>M106/J106</f>
        <v>0.87538207752112496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764</v>
      </c>
      <c r="G107" s="159">
        <f t="shared" ref="G107:G110" si="42">E107*F107</f>
        <v>10252.879999999999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3125.454545454545</v>
      </c>
      <c r="N107" s="163">
        <f>M107/L107</f>
        <v>520.90909090909088</v>
      </c>
      <c r="O107" s="165">
        <f>L107-I107</f>
        <v>0</v>
      </c>
      <c r="P107" s="166">
        <f>N107-K107</f>
        <v>-79.090909090909122</v>
      </c>
      <c r="Q107" s="152">
        <f>N107/K107</f>
        <v>0.86818181818181817</v>
      </c>
      <c r="R107" s="272">
        <f>Q123</f>
        <v>0.85953635936146677</v>
      </c>
      <c r="S107" s="167">
        <v>0.70856481481481481</v>
      </c>
      <c r="T107" s="168">
        <v>0.71875</v>
      </c>
      <c r="U107" s="169"/>
      <c r="V107" s="170">
        <v>14.666666666666668</v>
      </c>
      <c r="W107" s="168"/>
      <c r="X107" s="171"/>
      <c r="Y107" s="275"/>
      <c r="Z107" s="276"/>
      <c r="AA107" s="109">
        <f>M107-J107</f>
        <v>-474.54545454545496</v>
      </c>
      <c r="AB107" s="152">
        <f>M107/J107</f>
        <v>0.86818181818181805</v>
      </c>
      <c r="AC107" s="277">
        <f>AB123</f>
        <v>0.85953635936146688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1532</v>
      </c>
      <c r="G108" s="95">
        <f t="shared" si="42"/>
        <v>39280.480000000003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3089.7478991596622</v>
      </c>
      <c r="N108" s="99">
        <f>M108/L108</f>
        <v>280.88617265087839</v>
      </c>
      <c r="O108" s="101">
        <f>L108-I108</f>
        <v>0</v>
      </c>
      <c r="P108" s="102">
        <f>N108-K108</f>
        <v>-46.386554621848859</v>
      </c>
      <c r="Q108" s="103">
        <f>N108/K108</f>
        <v>0.85826330532212847</v>
      </c>
      <c r="R108" s="273"/>
      <c r="S108" s="1">
        <v>0.72309027777777779</v>
      </c>
      <c r="T108" s="2">
        <v>0.74375000000000002</v>
      </c>
      <c r="U108" s="104">
        <v>6.2500000000000178</v>
      </c>
      <c r="V108" s="105">
        <v>29.750000000000014</v>
      </c>
      <c r="W108" s="106"/>
      <c r="X108" s="113"/>
      <c r="Y108" s="265"/>
      <c r="Z108" s="266"/>
      <c r="AA108" s="111">
        <f>M108-J108</f>
        <v>-510.25210084033779</v>
      </c>
      <c r="AB108" s="103">
        <f>M108/J108</f>
        <v>0.85826330532212836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1688</v>
      </c>
      <c r="G109" s="95">
        <f t="shared" si="42"/>
        <v>49829.760000000002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3076.8607594936584</v>
      </c>
      <c r="N109" s="99">
        <f>M109/L109</f>
        <v>180.99180938197992</v>
      </c>
      <c r="O109" s="101">
        <f>L109-I109</f>
        <v>0</v>
      </c>
      <c r="P109" s="102">
        <f>N109-K109</f>
        <v>-30.772896500373008</v>
      </c>
      <c r="Q109" s="103">
        <f>N109/K109</f>
        <v>0.85468354430379412</v>
      </c>
      <c r="R109" s="273"/>
      <c r="S109" s="1">
        <v>0.74728009259259254</v>
      </c>
      <c r="T109" s="2">
        <v>0.77013888888888893</v>
      </c>
      <c r="U109" s="104">
        <v>5.083333333333222</v>
      </c>
      <c r="V109" s="105">
        <v>32.916666666666799</v>
      </c>
      <c r="W109" s="106"/>
      <c r="X109" s="113"/>
      <c r="Y109" s="265"/>
      <c r="Z109" s="266"/>
      <c r="AA109" s="111">
        <f>M109-J109</f>
        <v>-523.13924050634159</v>
      </c>
      <c r="AB109" s="103">
        <f>M109/J109</f>
        <v>0.85468354430379401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1942</v>
      </c>
      <c r="G110" s="95">
        <f t="shared" si="42"/>
        <v>57968.700000000004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3085.2603706972559</v>
      </c>
      <c r="N110" s="99">
        <f>M110/L110</f>
        <v>181.48590415866212</v>
      </c>
      <c r="O110" s="101">
        <f>L110-I110</f>
        <v>0</v>
      </c>
      <c r="P110" s="102">
        <f>N110-K110</f>
        <v>-30.278801723690805</v>
      </c>
      <c r="Q110" s="103">
        <f>N110/K110</f>
        <v>0.85701676963812679</v>
      </c>
      <c r="R110" s="273"/>
      <c r="S110" s="1">
        <v>0.77516203703703701</v>
      </c>
      <c r="T110" s="2">
        <v>0.80138888888888893</v>
      </c>
      <c r="U110" s="104">
        <v>7.2333333333332384</v>
      </c>
      <c r="V110" s="105">
        <v>37.766666666666765</v>
      </c>
      <c r="W110" s="106"/>
      <c r="X110" s="107"/>
      <c r="Y110" s="265"/>
      <c r="Z110" s="266"/>
      <c r="AA110" s="111">
        <f>M110-J110</f>
        <v>-514.73962930274411</v>
      </c>
      <c r="AB110" s="103">
        <f>M110/J110</f>
        <v>0.85701676963812667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3094.3308937012807</v>
      </c>
      <c r="N123" s="139">
        <f>M123/L123</f>
        <v>242.69261911382594</v>
      </c>
      <c r="O123" s="140">
        <f>L123-I123</f>
        <v>0</v>
      </c>
      <c r="P123" s="141">
        <f>N123-K123</f>
        <v>-39.660322062644667</v>
      </c>
      <c r="Q123" s="142">
        <f>N123/K123</f>
        <v>0.85953635936146677</v>
      </c>
      <c r="R123" s="274"/>
      <c r="S123" s="143">
        <f>S107</f>
        <v>0.70856481481481481</v>
      </c>
      <c r="T123" s="144">
        <f>INDEX(T107:T122,COUNTA(T107:T122))</f>
        <v>0.80138888888888893</v>
      </c>
      <c r="U123" s="145"/>
      <c r="V123" s="156"/>
      <c r="W123" s="135"/>
      <c r="X123" s="139"/>
      <c r="Y123" s="261"/>
      <c r="Z123" s="262"/>
      <c r="AA123" s="157">
        <f>M123-J123</f>
        <v>-505.66910629871927</v>
      </c>
      <c r="AB123" s="142">
        <f>M123/J123</f>
        <v>0.85953635936146688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1153</v>
      </c>
      <c r="G124" s="159">
        <f t="shared" ref="G124:G127" si="46">E124*F124</f>
        <v>31799.739999999998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2597.4968710888706</v>
      </c>
      <c r="N124" s="163">
        <f>M124/L124</f>
        <v>649.37421777221766</v>
      </c>
      <c r="O124" s="165">
        <f>L124-I124</f>
        <v>0</v>
      </c>
      <c r="P124" s="166">
        <f>N124-K124</f>
        <v>-100.62578222778234</v>
      </c>
      <c r="Q124" s="152">
        <f>N124/K124</f>
        <v>0.86583229036295684</v>
      </c>
      <c r="R124" s="272">
        <f>Q140</f>
        <v>0.87379972421066021</v>
      </c>
      <c r="S124" s="167">
        <v>0.708587962962963</v>
      </c>
      <c r="T124" s="168">
        <v>0.7270833333333333</v>
      </c>
      <c r="U124" s="169"/>
      <c r="V124" s="170">
        <v>26.633333333333233</v>
      </c>
      <c r="W124" s="173"/>
      <c r="X124" s="151"/>
      <c r="Y124" s="275"/>
      <c r="Z124" s="276"/>
      <c r="AA124" s="109">
        <f>M124-J124</f>
        <v>-402.50312891112935</v>
      </c>
      <c r="AB124" s="152">
        <f>M124/J124</f>
        <v>0.86583229036295684</v>
      </c>
      <c r="AC124" s="277">
        <f>AB140</f>
        <v>0.87379972421066021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932</v>
      </c>
      <c r="G125" s="95">
        <f t="shared" si="46"/>
        <v>22507.8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2588.8888888888864</v>
      </c>
      <c r="N125" s="99">
        <f>M125/L125</f>
        <v>647.2222222222216</v>
      </c>
      <c r="O125" s="101">
        <f>L125-I125</f>
        <v>0</v>
      </c>
      <c r="P125" s="102">
        <f>N125-K125</f>
        <v>-102.7777777777784</v>
      </c>
      <c r="Q125" s="103">
        <f>N125/K125</f>
        <v>0.86296296296296215</v>
      </c>
      <c r="R125" s="273"/>
      <c r="S125" s="1">
        <v>0.73013888888888889</v>
      </c>
      <c r="T125" s="2">
        <v>0.74513888888888891</v>
      </c>
      <c r="U125" s="104">
        <v>4.4000000000000483</v>
      </c>
      <c r="V125" s="105">
        <v>21.600000000000019</v>
      </c>
      <c r="W125" s="106"/>
      <c r="X125" s="107"/>
      <c r="Y125" s="265"/>
      <c r="Z125" s="266"/>
      <c r="AA125" s="111">
        <f>M125-J125</f>
        <v>-411.11111111111359</v>
      </c>
      <c r="AB125" s="103">
        <f>M125/J125</f>
        <v>0.86296296296296215</v>
      </c>
      <c r="AC125" s="278"/>
    </row>
    <row r="126" spans="1:29" ht="15.75" customHeight="1">
      <c r="A126" s="268"/>
      <c r="B126" s="92" t="s">
        <v>111</v>
      </c>
      <c r="C126" s="263" t="s">
        <v>202</v>
      </c>
      <c r="D126" s="264"/>
      <c r="E126" s="93">
        <v>15.71</v>
      </c>
      <c r="F126" s="94">
        <v>2553</v>
      </c>
      <c r="G126" s="95">
        <f t="shared" si="46"/>
        <v>40107.630000000005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2907.560898449859</v>
      </c>
      <c r="N126" s="99">
        <f>M126/L126</f>
        <v>969.18696614995304</v>
      </c>
      <c r="O126" s="101">
        <f>L126-I126</f>
        <v>0</v>
      </c>
      <c r="P126" s="102">
        <f>N126-K126</f>
        <v>-130.81303385004696</v>
      </c>
      <c r="Q126" s="103">
        <f>N126/K126</f>
        <v>0.88107906013632098</v>
      </c>
      <c r="R126" s="273"/>
      <c r="S126" s="1">
        <v>0.7502199074074074</v>
      </c>
      <c r="T126" s="2">
        <v>0.78680555555555554</v>
      </c>
      <c r="U126" s="104">
        <v>7.316666666666638</v>
      </c>
      <c r="V126" s="105">
        <v>52.683333333333309</v>
      </c>
      <c r="W126" s="106"/>
      <c r="X126" s="107"/>
      <c r="Y126" s="265"/>
      <c r="Z126" s="266"/>
      <c r="AA126" s="111">
        <f>M126-J126</f>
        <v>-392.439101550141</v>
      </c>
      <c r="AB126" s="103">
        <f>M126/J126</f>
        <v>0.88107906013632087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5405</v>
      </c>
      <c r="G127" s="95">
        <f t="shared" si="46"/>
        <v>96695.45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2915.9298666267032</v>
      </c>
      <c r="N127" s="99">
        <f>M127/L127</f>
        <v>728.9824666566758</v>
      </c>
      <c r="O127" s="101">
        <f>L127-I127</f>
        <v>0</v>
      </c>
      <c r="P127" s="102">
        <f>N127-K127</f>
        <v>-96.017533343324203</v>
      </c>
      <c r="Q127" s="103">
        <f>N127/K127</f>
        <v>0.88361511109900093</v>
      </c>
      <c r="R127" s="273"/>
      <c r="S127" s="1">
        <v>0.79027777777777775</v>
      </c>
      <c r="T127" s="2">
        <v>0.86751157407407409</v>
      </c>
      <c r="U127" s="104">
        <v>4.9999999999999822</v>
      </c>
      <c r="V127" s="105">
        <v>111.21666666666673</v>
      </c>
      <c r="W127" s="106"/>
      <c r="X127" s="107"/>
      <c r="Y127" s="265"/>
      <c r="Z127" s="266"/>
      <c r="AA127" s="111">
        <f>M127-J127</f>
        <v>-384.07013337329681</v>
      </c>
      <c r="AB127" s="103">
        <f>M127/J127</f>
        <v>0.88361511109900093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2752.4691312635796</v>
      </c>
      <c r="N140" s="139">
        <f>M140/L140</f>
        <v>733.99176833695458</v>
      </c>
      <c r="O140" s="140">
        <f>L140-I140</f>
        <v>0</v>
      </c>
      <c r="P140" s="141">
        <f>N140-K140</f>
        <v>-106.00823166304542</v>
      </c>
      <c r="Q140" s="142">
        <f>N140/K140</f>
        <v>0.87379972421066021</v>
      </c>
      <c r="R140" s="274"/>
      <c r="S140" s="143">
        <f>S124</f>
        <v>0.708587962962963</v>
      </c>
      <c r="T140" s="144">
        <f>INDEX(T124:T139,COUNTA(T124:T139))</f>
        <v>0.86751157407407409</v>
      </c>
      <c r="U140" s="145"/>
      <c r="V140" s="156"/>
      <c r="W140" s="89"/>
      <c r="X140" s="91"/>
      <c r="Y140" s="261"/>
      <c r="Z140" s="262"/>
      <c r="AA140" s="157">
        <f>M140-J140</f>
        <v>-397.53086873642042</v>
      </c>
      <c r="AB140" s="142">
        <f>M140/J140</f>
        <v>0.87379972421066021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1716</v>
      </c>
      <c r="G141" s="159">
        <f t="shared" ref="G141:G143" si="51">E141*F141</f>
        <v>38232.480000000003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2893.4894613583256</v>
      </c>
      <c r="N141" s="163">
        <f>M141/L141</f>
        <v>578.69789227166507</v>
      </c>
      <c r="O141" s="165">
        <f>L141-I141</f>
        <v>0</v>
      </c>
      <c r="P141" s="166">
        <f>N141-K141</f>
        <v>-81.302107728334931</v>
      </c>
      <c r="Q141" s="152">
        <f>N141/K141</f>
        <v>0.87681498829040161</v>
      </c>
      <c r="R141" s="272">
        <f>Q157</f>
        <v>0.8777485300578749</v>
      </c>
      <c r="S141" s="167">
        <v>0.70862268518518523</v>
      </c>
      <c r="T141" s="168">
        <v>0.73333333333333328</v>
      </c>
      <c r="U141" s="169"/>
      <c r="V141" s="170">
        <v>35.583333333333194</v>
      </c>
      <c r="W141" s="173"/>
      <c r="X141" s="151"/>
      <c r="Y141" s="275"/>
      <c r="Z141" s="276"/>
      <c r="AA141" s="109">
        <f>M141-J141</f>
        <v>-406.51053864167443</v>
      </c>
      <c r="AB141" s="152">
        <f>M141/J141</f>
        <v>0.87681498829040172</v>
      </c>
      <c r="AC141" s="277">
        <f>AB157</f>
        <v>0.8777485300578749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1408</v>
      </c>
      <c r="G142" s="95">
        <f t="shared" si="51"/>
        <v>25597.439999999999</v>
      </c>
      <c r="H142" s="96"/>
      <c r="I142" s="97">
        <v>4</v>
      </c>
      <c r="J142" s="98">
        <v>3300</v>
      </c>
      <c r="K142" s="99">
        <f t="shared" ref="K142:K180" si="52">J142/I142</f>
        <v>825</v>
      </c>
      <c r="L142" s="100">
        <v>4</v>
      </c>
      <c r="M142" s="98">
        <f>F142/V142*60</f>
        <v>2878.364565587739</v>
      </c>
      <c r="N142" s="99">
        <f>M142/L142</f>
        <v>719.59114139693474</v>
      </c>
      <c r="O142" s="101">
        <f>L142-I142</f>
        <v>0</v>
      </c>
      <c r="P142" s="102">
        <f>N142-K142</f>
        <v>-105.40885860306526</v>
      </c>
      <c r="Q142" s="103">
        <f>N142/K142</f>
        <v>0.8722316865417391</v>
      </c>
      <c r="R142" s="273"/>
      <c r="S142" s="1">
        <v>0.73819444444444449</v>
      </c>
      <c r="T142" s="2">
        <v>0.7585763888888889</v>
      </c>
      <c r="U142" s="104">
        <v>7.000000000000135</v>
      </c>
      <c r="V142" s="105">
        <v>29.349999999999952</v>
      </c>
      <c r="W142" s="106"/>
      <c r="X142" s="107"/>
      <c r="Y142" s="265"/>
      <c r="Z142" s="266"/>
      <c r="AA142" s="111">
        <f>M142-J142</f>
        <v>-421.63543441226102</v>
      </c>
      <c r="AB142" s="103">
        <f>M142/J142</f>
        <v>0.8722316865417391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8016</v>
      </c>
      <c r="G143" s="95">
        <f t="shared" si="51"/>
        <v>133546.56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2917.856420626897</v>
      </c>
      <c r="N143" s="99">
        <f>M143/L143</f>
        <v>729.46410515672426</v>
      </c>
      <c r="O143" s="101">
        <f>L143-I143</f>
        <v>0</v>
      </c>
      <c r="P143" s="102">
        <f>N143-K143</f>
        <v>-95.535894843275742</v>
      </c>
      <c r="Q143" s="103">
        <f>N143/K143</f>
        <v>0.88419891534148398</v>
      </c>
      <c r="R143" s="273"/>
      <c r="S143" s="1">
        <v>0.76261574074074079</v>
      </c>
      <c r="T143" s="2">
        <v>0.87708333333333333</v>
      </c>
      <c r="U143" s="104">
        <v>5.8166666666667233</v>
      </c>
      <c r="V143" s="105">
        <v>164.83333333333326</v>
      </c>
      <c r="W143" s="106"/>
      <c r="X143" s="107"/>
      <c r="Y143" s="265"/>
      <c r="Z143" s="266"/>
      <c r="AA143" s="111">
        <f>M143-J143</f>
        <v>-382.14357937310297</v>
      </c>
      <c r="AB143" s="103">
        <f>M143/J143</f>
        <v>0.88419891534148398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3">AVERAGE(I141:I156)</f>
        <v>4.333333333333333</v>
      </c>
      <c r="J157" s="138">
        <f t="shared" si="53"/>
        <v>3300</v>
      </c>
      <c r="K157" s="139">
        <f t="shared" ref="K157" si="54">J157/I157</f>
        <v>761.53846153846155</v>
      </c>
      <c r="L157" s="137">
        <f t="shared" ref="L157:M157" si="55">AVERAGE(L141:L156)</f>
        <v>4.333333333333333</v>
      </c>
      <c r="M157" s="138">
        <f t="shared" si="55"/>
        <v>2896.5701491909872</v>
      </c>
      <c r="N157" s="139">
        <f>M157/L157</f>
        <v>668.43926519792012</v>
      </c>
      <c r="O157" s="140">
        <f>L157-I157</f>
        <v>0</v>
      </c>
      <c r="P157" s="141">
        <f>N157-K157</f>
        <v>-93.099196340541425</v>
      </c>
      <c r="Q157" s="142">
        <f>N157/K157</f>
        <v>0.8777485300578749</v>
      </c>
      <c r="R157" s="274"/>
      <c r="S157" s="143">
        <f>S141</f>
        <v>0.70862268518518523</v>
      </c>
      <c r="T157" s="144">
        <f>INDEX(T141:T156,COUNTA(T141:T156))</f>
        <v>0.87708333333333333</v>
      </c>
      <c r="U157" s="145"/>
      <c r="V157" s="156"/>
      <c r="W157" s="89"/>
      <c r="X157" s="91"/>
      <c r="Y157" s="261"/>
      <c r="Z157" s="262"/>
      <c r="AA157" s="157">
        <f>M157-J157</f>
        <v>-403.42985080901281</v>
      </c>
      <c r="AB157" s="142">
        <f>M157/J157</f>
        <v>0.8777485300578749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2256</v>
      </c>
      <c r="G158" s="159">
        <f t="shared" ref="G158:G161" si="56">E158*F158</f>
        <v>41014.080000000002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2656.7222767419048</v>
      </c>
      <c r="N158" s="163">
        <f>M158/L158</f>
        <v>664.1805691854762</v>
      </c>
      <c r="O158" s="165">
        <f>L158-I158</f>
        <v>0</v>
      </c>
      <c r="P158" s="166">
        <f>N158-K158</f>
        <v>-85.819430814523798</v>
      </c>
      <c r="Q158" s="152">
        <f>N158/K158</f>
        <v>0.88557409224730155</v>
      </c>
      <c r="R158" s="272">
        <f>Q174</f>
        <v>0.87339842428913173</v>
      </c>
      <c r="S158" s="167">
        <v>0.7083680555555556</v>
      </c>
      <c r="T158" s="168">
        <v>0.74375000000000002</v>
      </c>
      <c r="U158" s="169"/>
      <c r="V158" s="170">
        <v>50.949999999999974</v>
      </c>
      <c r="W158" s="173"/>
      <c r="X158" s="151"/>
      <c r="Y158" s="275"/>
      <c r="Z158" s="276"/>
      <c r="AA158" s="109">
        <f>M158-J158</f>
        <v>-343.27772325809519</v>
      </c>
      <c r="AB158" s="152">
        <f>M158/J158</f>
        <v>0.88557409224730155</v>
      </c>
      <c r="AC158" s="277">
        <f>AB174</f>
        <v>0.87339842428913184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1471</v>
      </c>
      <c r="G159" s="95">
        <f t="shared" si="56"/>
        <v>20638.129999999997</v>
      </c>
      <c r="H159" s="96">
        <v>2</v>
      </c>
      <c r="I159" s="97">
        <v>3</v>
      </c>
      <c r="J159" s="98">
        <v>3000</v>
      </c>
      <c r="K159" s="99">
        <f t="shared" si="52"/>
        <v>1000</v>
      </c>
      <c r="L159" s="100">
        <v>3</v>
      </c>
      <c r="M159" s="98">
        <f>F159/V159*60</f>
        <v>2635.9382777501232</v>
      </c>
      <c r="N159" s="99">
        <f>M159/L159</f>
        <v>878.64609258337441</v>
      </c>
      <c r="O159" s="101">
        <f>L159-I159</f>
        <v>0</v>
      </c>
      <c r="P159" s="102">
        <f>N159-K159</f>
        <v>-121.35390741662559</v>
      </c>
      <c r="Q159" s="103">
        <f>N159/K159</f>
        <v>0.87864609258337445</v>
      </c>
      <c r="R159" s="273"/>
      <c r="S159" s="1">
        <v>0.75624999999999998</v>
      </c>
      <c r="T159" s="2">
        <v>0.7795023148148148</v>
      </c>
      <c r="U159" s="104">
        <v>17.999999999999936</v>
      </c>
      <c r="V159" s="105">
        <v>33.483333333333348</v>
      </c>
      <c r="W159" s="106"/>
      <c r="X159" s="107"/>
      <c r="Y159" s="265"/>
      <c r="Z159" s="266"/>
      <c r="AA159" s="111">
        <f>M159-J159</f>
        <v>-364.06172224987677</v>
      </c>
      <c r="AB159" s="103">
        <f>M159/J159</f>
        <v>0.87864609258337445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5556</v>
      </c>
      <c r="G160" s="95">
        <f t="shared" si="56"/>
        <v>79339.679999999993</v>
      </c>
      <c r="H160" s="96">
        <v>2</v>
      </c>
      <c r="I160" s="97">
        <v>3</v>
      </c>
      <c r="J160" s="98">
        <v>3600</v>
      </c>
      <c r="K160" s="99">
        <f t="shared" si="52"/>
        <v>1200</v>
      </c>
      <c r="L160" s="100">
        <v>3</v>
      </c>
      <c r="M160" s="98">
        <f>F160/V160*60</f>
        <v>3067.7300613496936</v>
      </c>
      <c r="N160" s="99">
        <f>M160/L160</f>
        <v>1022.5766871165646</v>
      </c>
      <c r="O160" s="101">
        <f>L160-I160</f>
        <v>0</v>
      </c>
      <c r="P160" s="102">
        <f>N160-K160</f>
        <v>-177.42331288343541</v>
      </c>
      <c r="Q160" s="103">
        <f>N160/K160</f>
        <v>0.85214723926380387</v>
      </c>
      <c r="R160" s="273"/>
      <c r="S160" s="1">
        <v>0.78981481481481486</v>
      </c>
      <c r="T160" s="2">
        <v>0.86527777777777781</v>
      </c>
      <c r="U160" s="104">
        <v>14.850000000000083</v>
      </c>
      <c r="V160" s="105">
        <v>108.66666666666666</v>
      </c>
      <c r="W160" s="106">
        <v>0.86527777777777781</v>
      </c>
      <c r="X160" s="107">
        <v>0.9229166666666665</v>
      </c>
      <c r="Y160" s="265"/>
      <c r="Z160" s="266"/>
      <c r="AA160" s="111">
        <f>M160-J160</f>
        <v>-532.26993865030636</v>
      </c>
      <c r="AB160" s="103">
        <f>M160/J160</f>
        <v>0.85214723926380376</v>
      </c>
      <c r="AC160" s="278"/>
    </row>
    <row r="161" spans="1:29" ht="15.75" customHeight="1">
      <c r="A161" s="268"/>
      <c r="B161" s="92" t="s">
        <v>111</v>
      </c>
      <c r="C161" s="263" t="s">
        <v>230</v>
      </c>
      <c r="D161" s="264"/>
      <c r="E161" s="93">
        <v>14.03</v>
      </c>
      <c r="F161" s="94">
        <v>6567</v>
      </c>
      <c r="G161" s="95">
        <f t="shared" si="56"/>
        <v>92135.01</v>
      </c>
      <c r="H161" s="96"/>
      <c r="I161" s="97">
        <v>3</v>
      </c>
      <c r="J161" s="98">
        <v>3000</v>
      </c>
      <c r="K161" s="99">
        <f t="shared" si="52"/>
        <v>1000</v>
      </c>
      <c r="L161" s="100">
        <v>3</v>
      </c>
      <c r="M161" s="98">
        <f>F161/V161*60</f>
        <v>2644.4295302013402</v>
      </c>
      <c r="N161" s="99">
        <f>M161/L161</f>
        <v>881.4765100671134</v>
      </c>
      <c r="O161" s="101">
        <f>L161-I161</f>
        <v>0</v>
      </c>
      <c r="P161" s="102">
        <f>N161-K161</f>
        <v>-118.5234899328866</v>
      </c>
      <c r="Q161" s="103">
        <f>N161/K161</f>
        <v>0.88147651006711336</v>
      </c>
      <c r="R161" s="273"/>
      <c r="S161" s="1">
        <v>0.9229166666666665</v>
      </c>
      <c r="T161" s="2">
        <v>1.0263888888888888</v>
      </c>
      <c r="U161" s="104">
        <v>82.999999999999702</v>
      </c>
      <c r="V161" s="105">
        <v>149.00000000000011</v>
      </c>
      <c r="W161" s="106"/>
      <c r="X161" s="107"/>
      <c r="Y161" s="265"/>
      <c r="Z161" s="266"/>
      <c r="AA161" s="111">
        <f>M161-J161</f>
        <v>-355.57046979865981</v>
      </c>
      <c r="AB161" s="103">
        <f>M161/J161</f>
        <v>0.88147651006711336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3.25</v>
      </c>
      <c r="J174" s="138">
        <f t="shared" si="57"/>
        <v>3150</v>
      </c>
      <c r="K174" s="139">
        <f t="shared" ref="K174" si="58">J174/I174</f>
        <v>969.23076923076928</v>
      </c>
      <c r="L174" s="137">
        <f t="shared" ref="L174:M174" si="59">AVERAGE(L158:L173)</f>
        <v>3.25</v>
      </c>
      <c r="M174" s="138">
        <f t="shared" si="59"/>
        <v>2751.2050365107652</v>
      </c>
      <c r="N174" s="139">
        <f t="shared" ref="N174:N180" si="60">M174/L174</f>
        <v>846.52462661869697</v>
      </c>
      <c r="O174" s="140">
        <f t="shared" ref="O174:O180" si="61">L174-I174</f>
        <v>0</v>
      </c>
      <c r="P174" s="141">
        <f t="shared" ref="P174:P180" si="62">N174-K174</f>
        <v>-122.70614261207231</v>
      </c>
      <c r="Q174" s="142">
        <f t="shared" ref="Q174:Q180" si="63">N174/K174</f>
        <v>0.87339842428913173</v>
      </c>
      <c r="R174" s="274"/>
      <c r="S174" s="143">
        <f>S158</f>
        <v>0.7083680555555556</v>
      </c>
      <c r="T174" s="144">
        <f>INDEX(T158:T173,COUNTA(T158:T173))</f>
        <v>1.0263888888888888</v>
      </c>
      <c r="U174" s="145"/>
      <c r="V174" s="156"/>
      <c r="W174" s="89"/>
      <c r="X174" s="91"/>
      <c r="Y174" s="261"/>
      <c r="Z174" s="262"/>
      <c r="AA174" s="157">
        <f t="shared" ref="AA174:AA180" si="64">M174-J174</f>
        <v>-398.79496348923476</v>
      </c>
      <c r="AB174" s="142">
        <f t="shared" ref="AB174:AB180" si="65">M174/J174</f>
        <v>0.87339842428913184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1023</v>
      </c>
      <c r="G175" s="159">
        <f t="shared" ref="G175:G180" si="66">E175*F175</f>
        <v>18598.14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7">F175/V175*60</f>
        <v>3061.3466334164686</v>
      </c>
      <c r="N175" s="163">
        <f t="shared" si="60"/>
        <v>1020.4488778054896</v>
      </c>
      <c r="O175" s="165">
        <f t="shared" si="61"/>
        <v>0</v>
      </c>
      <c r="P175" s="166">
        <f t="shared" si="62"/>
        <v>-179.55112219451041</v>
      </c>
      <c r="Q175" s="152">
        <f t="shared" si="63"/>
        <v>0.85037406483790801</v>
      </c>
      <c r="R175" s="272">
        <f>Q191</f>
        <v>0.85664552353230272</v>
      </c>
      <c r="S175" s="167">
        <v>0.70833333333333337</v>
      </c>
      <c r="T175" s="168">
        <v>0.72225694444444444</v>
      </c>
      <c r="U175" s="169"/>
      <c r="V175" s="170">
        <v>20.049999999999937</v>
      </c>
      <c r="W175" s="168"/>
      <c r="X175" s="171"/>
      <c r="Y175" s="275"/>
      <c r="Z175" s="276"/>
      <c r="AA175" s="174">
        <f t="shared" si="64"/>
        <v>-538.65336658353135</v>
      </c>
      <c r="AB175" s="152">
        <f t="shared" si="65"/>
        <v>0.85037406483790801</v>
      </c>
      <c r="AC175" s="277">
        <f>AB191</f>
        <v>0.85664552353230272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1982</v>
      </c>
      <c r="G176" s="95">
        <f t="shared" si="66"/>
        <v>36032.76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3062.3175965665323</v>
      </c>
      <c r="N176" s="99">
        <f t="shared" si="60"/>
        <v>1020.7725321888441</v>
      </c>
      <c r="O176" s="101">
        <f t="shared" si="61"/>
        <v>0</v>
      </c>
      <c r="P176" s="102">
        <f t="shared" si="62"/>
        <v>-179.22746781115586</v>
      </c>
      <c r="Q176" s="103">
        <f t="shared" si="63"/>
        <v>0.8506437768240368</v>
      </c>
      <c r="R176" s="273"/>
      <c r="S176" s="1">
        <v>0.73622685185185188</v>
      </c>
      <c r="T176" s="2">
        <v>0.7631944444444444</v>
      </c>
      <c r="U176" s="104">
        <v>20.11666666666672</v>
      </c>
      <c r="V176" s="105">
        <v>38.833333333333222</v>
      </c>
      <c r="W176" s="106"/>
      <c r="X176" s="113"/>
      <c r="Y176" s="265"/>
      <c r="Z176" s="266"/>
      <c r="AA176" s="175">
        <f t="shared" si="64"/>
        <v>-537.6824034334677</v>
      </c>
      <c r="AB176" s="103">
        <f t="shared" si="65"/>
        <v>0.8506437768240368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2834</v>
      </c>
      <c r="G177" s="95">
        <f t="shared" si="66"/>
        <v>70339.88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2863.4296940780214</v>
      </c>
      <c r="N177" s="99">
        <f t="shared" si="60"/>
        <v>715.85742351950535</v>
      </c>
      <c r="O177" s="101">
        <f t="shared" si="61"/>
        <v>0</v>
      </c>
      <c r="P177" s="102">
        <f t="shared" si="62"/>
        <v>-109.14257648049465</v>
      </c>
      <c r="Q177" s="103">
        <f t="shared" si="63"/>
        <v>0.86770596790243071</v>
      </c>
      <c r="R177" s="273"/>
      <c r="S177" s="1">
        <v>0.77499999999999991</v>
      </c>
      <c r="T177" s="2">
        <v>0.81623842592592588</v>
      </c>
      <c r="U177" s="104">
        <v>16.99999999999994</v>
      </c>
      <c r="V177" s="105">
        <v>59.383333333333397</v>
      </c>
      <c r="W177" s="106"/>
      <c r="X177" s="113"/>
      <c r="Y177" s="265"/>
      <c r="Z177" s="266"/>
      <c r="AA177" s="175">
        <f t="shared" si="64"/>
        <v>-436.57030592197862</v>
      </c>
      <c r="AB177" s="103">
        <f t="shared" si="65"/>
        <v>0.86770596790243071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2431</v>
      </c>
      <c r="G178" s="95">
        <f t="shared" si="66"/>
        <v>60847.93</v>
      </c>
      <c r="H178" s="96"/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2885.459940652815</v>
      </c>
      <c r="N178" s="99">
        <f t="shared" si="60"/>
        <v>721.36498516320376</v>
      </c>
      <c r="O178" s="101">
        <f t="shared" si="61"/>
        <v>0</v>
      </c>
      <c r="P178" s="102">
        <f t="shared" si="62"/>
        <v>-103.63501483679624</v>
      </c>
      <c r="Q178" s="103">
        <f t="shared" si="63"/>
        <v>0.87438180019782274</v>
      </c>
      <c r="R178" s="273"/>
      <c r="S178" s="1">
        <v>0.82739583333333333</v>
      </c>
      <c r="T178" s="2">
        <v>0.86250000000000004</v>
      </c>
      <c r="U178" s="104">
        <v>16.066666666666727</v>
      </c>
      <c r="V178" s="105">
        <v>50.550000000000068</v>
      </c>
      <c r="W178" s="106">
        <v>0.86250000000000004</v>
      </c>
      <c r="X178" s="107">
        <v>0.91805555555555529</v>
      </c>
      <c r="Y178" s="265"/>
      <c r="Z178" s="266"/>
      <c r="AA178" s="175">
        <f t="shared" si="64"/>
        <v>-414.54005934718498</v>
      </c>
      <c r="AB178" s="103">
        <f t="shared" si="65"/>
        <v>0.87438180019782274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2757</v>
      </c>
      <c r="G179" s="95">
        <f t="shared" si="66"/>
        <v>50122.26</v>
      </c>
      <c r="H179" s="113"/>
      <c r="I179" s="97">
        <v>3</v>
      </c>
      <c r="J179" s="98">
        <v>3600</v>
      </c>
      <c r="K179" s="99">
        <f t="shared" si="52"/>
        <v>1200</v>
      </c>
      <c r="L179" s="114">
        <v>3</v>
      </c>
      <c r="M179" s="98">
        <f t="shared" si="67"/>
        <v>3058.6132511556038</v>
      </c>
      <c r="N179" s="99">
        <f t="shared" si="60"/>
        <v>1019.5377503852013</v>
      </c>
      <c r="O179" s="101">
        <f t="shared" si="61"/>
        <v>0</v>
      </c>
      <c r="P179" s="102">
        <f t="shared" si="62"/>
        <v>-180.46224961479868</v>
      </c>
      <c r="Q179" s="103">
        <f t="shared" si="63"/>
        <v>0.84961479198766776</v>
      </c>
      <c r="R179" s="273"/>
      <c r="S179" s="1">
        <v>0.91805555555555529</v>
      </c>
      <c r="T179" s="2">
        <v>0.95561342592592591</v>
      </c>
      <c r="U179" s="104">
        <v>79.999999999999559</v>
      </c>
      <c r="V179" s="105">
        <v>54.083333333333684</v>
      </c>
      <c r="W179" s="106"/>
      <c r="X179" s="107"/>
      <c r="Y179" s="265"/>
      <c r="Z179" s="266"/>
      <c r="AA179" s="175">
        <f t="shared" si="64"/>
        <v>-541.38674884439615</v>
      </c>
      <c r="AB179" s="103">
        <f t="shared" si="65"/>
        <v>0.84961479198766776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4461</v>
      </c>
      <c r="G180" s="115">
        <f t="shared" si="66"/>
        <v>63703.079999999994</v>
      </c>
      <c r="H180" s="116"/>
      <c r="I180" s="97">
        <v>3</v>
      </c>
      <c r="J180" s="98">
        <v>3600</v>
      </c>
      <c r="K180" s="99">
        <f t="shared" si="52"/>
        <v>1200</v>
      </c>
      <c r="L180" s="100">
        <v>3</v>
      </c>
      <c r="M180" s="98">
        <f t="shared" si="67"/>
        <v>3058.3888783089142</v>
      </c>
      <c r="N180" s="99">
        <f t="shared" si="60"/>
        <v>1019.4629594363047</v>
      </c>
      <c r="O180" s="101">
        <f t="shared" si="61"/>
        <v>0</v>
      </c>
      <c r="P180" s="102">
        <f t="shared" si="62"/>
        <v>-180.53704056369531</v>
      </c>
      <c r="Q180" s="103">
        <f t="shared" si="63"/>
        <v>0.8495524661969206</v>
      </c>
      <c r="R180" s="273"/>
      <c r="S180" s="1">
        <v>0.96630787037037036</v>
      </c>
      <c r="T180" s="2">
        <v>1.0270833333333329</v>
      </c>
      <c r="U180" s="104">
        <v>15.400000000000009</v>
      </c>
      <c r="V180" s="105">
        <v>87.516666666666069</v>
      </c>
      <c r="W180" s="106"/>
      <c r="X180" s="4"/>
      <c r="Y180" s="265"/>
      <c r="Z180" s="266"/>
      <c r="AA180" s="175">
        <f t="shared" si="64"/>
        <v>-541.61112169108583</v>
      </c>
      <c r="AB180" s="103">
        <f t="shared" si="65"/>
        <v>0.8495524661969206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8">AVERAGE(I175:I190)</f>
        <v>3.3333333333333335</v>
      </c>
      <c r="J191" s="138">
        <f t="shared" si="68"/>
        <v>3500</v>
      </c>
      <c r="K191" s="139">
        <f t="shared" ref="K191" si="69">J191/I191</f>
        <v>1050</v>
      </c>
      <c r="L191" s="137">
        <f t="shared" ref="L191:M191" si="70">AVERAGE(L175:L190)</f>
        <v>3.3333333333333335</v>
      </c>
      <c r="M191" s="138">
        <f t="shared" si="70"/>
        <v>2998.2593323630595</v>
      </c>
      <c r="N191" s="139">
        <f>M191/L191</f>
        <v>899.47779970891781</v>
      </c>
      <c r="O191" s="140">
        <f>L191-I191</f>
        <v>0</v>
      </c>
      <c r="P191" s="141">
        <f>N191-K191</f>
        <v>-150.52220029108219</v>
      </c>
      <c r="Q191" s="142">
        <f>N191/K191</f>
        <v>0.85664552353230272</v>
      </c>
      <c r="R191" s="274"/>
      <c r="S191" s="143">
        <f>S175</f>
        <v>0.70833333333333337</v>
      </c>
      <c r="T191" s="144">
        <f>INDEX(T175:T190,COUNTA(T175:T190))</f>
        <v>1.0270833333333329</v>
      </c>
      <c r="U191" s="145"/>
      <c r="V191" s="156"/>
      <c r="W191" s="135"/>
      <c r="X191" s="139"/>
      <c r="Y191" s="261"/>
      <c r="Z191" s="262"/>
      <c r="AA191" s="177">
        <f>M191-J191</f>
        <v>-501.74066763694054</v>
      </c>
      <c r="AB191" s="142">
        <f>M191/J191</f>
        <v>0.85664552353230272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91">
    <cfRule type="cellIs" dxfId="124" priority="1" operator="greaterThan">
      <formula>0</formula>
    </cfRule>
  </conditionalFormatting>
  <conditionalFormatting sqref="P5:P191 AA5:AA191">
    <cfRule type="cellIs" dxfId="123" priority="4" operator="lessThan">
      <formula>0</formula>
    </cfRule>
  </conditionalFormatting>
  <conditionalFormatting sqref="Q5:Q191 AB5:AB191">
    <cfRule type="cellIs" dxfId="122" priority="2" operator="greaterThan">
      <formula>1</formula>
    </cfRule>
    <cfRule type="cellIs" dxfId="121" priority="3" operator="lessThan">
      <formula>0.8</formula>
    </cfRule>
  </conditionalFormatting>
  <conditionalFormatting sqref="AC5:AC23 R5:R191 AC107:AC112">
    <cfRule type="cellIs" dxfId="120" priority="5" operator="lessThan">
      <formula>0.8</formula>
    </cfRule>
  </conditionalFormatting>
  <conditionalFormatting sqref="AC29:AC37">
    <cfRule type="cellIs" dxfId="119" priority="14" operator="lessThan">
      <formula>0.8</formula>
    </cfRule>
  </conditionalFormatting>
  <conditionalFormatting sqref="AC39:AC44">
    <cfRule type="cellIs" dxfId="118" priority="13" operator="lessThan">
      <formula>0.8</formula>
    </cfRule>
  </conditionalFormatting>
  <conditionalFormatting sqref="AC56">
    <cfRule type="cellIs" dxfId="117" priority="12" operator="lessThan">
      <formula>0.8</formula>
    </cfRule>
  </conditionalFormatting>
  <conditionalFormatting sqref="AC73">
    <cfRule type="cellIs" dxfId="116" priority="7" operator="lessThan">
      <formula>0.8</formula>
    </cfRule>
  </conditionalFormatting>
  <conditionalFormatting sqref="AC90:AC95">
    <cfRule type="cellIs" dxfId="115" priority="6" operator="lessThan">
      <formula>0.8</formula>
    </cfRule>
  </conditionalFormatting>
  <conditionalFormatting sqref="AC124">
    <cfRule type="cellIs" dxfId="114" priority="11" operator="lessThan">
      <formula>0.8</formula>
    </cfRule>
  </conditionalFormatting>
  <conditionalFormatting sqref="AC141">
    <cfRule type="cellIs" dxfId="113" priority="10" operator="lessThan">
      <formula>0.8</formula>
    </cfRule>
  </conditionalFormatting>
  <conditionalFormatting sqref="AC158">
    <cfRule type="cellIs" dxfId="112" priority="9" operator="lessThan">
      <formula>0.8</formula>
    </cfRule>
  </conditionalFormatting>
  <conditionalFormatting sqref="AC175:AC180">
    <cfRule type="cellIs" dxfId="111" priority="8" operator="lessThan">
      <formula>0.8</formula>
    </cfRule>
  </conditionalFormatting>
  <dataValidations count="1">
    <dataValidation type="list" allowBlank="1" showInputMessage="1" showErrorMessage="1" sqref="Y5:Z191" xr:uid="{4E9A7165-68FB-439F-826F-5ED7371BE246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7A77-451E-482F-A2F5-3FF13C6D2D02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29" sqref="Y29:Z29"/>
      <selection pane="bottomLeft" activeCell="Y94" sqref="Y94:Z9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85393</v>
      </c>
      <c r="E1" s="77" t="s">
        <v>3</v>
      </c>
      <c r="F1" s="78">
        <f>SUM(G5:G157)</f>
        <v>3966051.64</v>
      </c>
      <c r="G1" s="79" t="s">
        <v>73</v>
      </c>
      <c r="H1" s="80">
        <f>L21+L38+L55+L72+L89+L106+L123+L140+L157</f>
        <v>169.38333333333333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45935</v>
      </c>
      <c r="B2" s="326"/>
      <c r="C2" s="82" t="s">
        <v>34</v>
      </c>
      <c r="D2" s="83">
        <f>AVERAGE(N21,N38,N55,N72,N89,N106,N123,N140,N157)</f>
        <v>152.2999424482278</v>
      </c>
      <c r="E2" s="83" t="s">
        <v>80</v>
      </c>
      <c r="F2" s="84">
        <f>F1/D1</f>
        <v>46.444692656306728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2784</v>
      </c>
      <c r="G5" s="159">
        <f t="shared" ref="G5:G6" si="0">E5*F5</f>
        <v>54844.799999999996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1070.7692307692307</v>
      </c>
      <c r="N5" s="163">
        <f>M5/L5</f>
        <v>82.366863905325445</v>
      </c>
      <c r="O5" s="179">
        <f>L5-I5</f>
        <v>0</v>
      </c>
      <c r="P5" s="180">
        <f>N5-K5</f>
        <v>-9.9408284023668614</v>
      </c>
      <c r="Q5" s="132">
        <f>N5/K5</f>
        <v>0.89230769230769236</v>
      </c>
      <c r="R5" s="273">
        <f>Q21</f>
        <v>0.88751636175458859</v>
      </c>
      <c r="S5" s="167">
        <v>0.25</v>
      </c>
      <c r="T5" s="168">
        <v>0.35833333333333334</v>
      </c>
      <c r="U5" s="169"/>
      <c r="V5" s="170">
        <v>156</v>
      </c>
      <c r="W5" s="87"/>
      <c r="X5" s="88"/>
      <c r="Y5" s="275"/>
      <c r="Z5" s="276"/>
      <c r="AA5" s="109">
        <f>M5-J5</f>
        <v>-129.23076923076928</v>
      </c>
      <c r="AB5" s="110">
        <f>M5/J5</f>
        <v>0.89230769230769225</v>
      </c>
      <c r="AC5" s="292">
        <f>AB21</f>
        <v>0.8875163617545887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2211</v>
      </c>
      <c r="G6" s="95">
        <f t="shared" si="0"/>
        <v>66263.67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2301.792943898206</v>
      </c>
      <c r="N6" s="99">
        <f>M6/L6</f>
        <v>115.0896471949103</v>
      </c>
      <c r="O6" s="101">
        <f>L6-I6</f>
        <v>0</v>
      </c>
      <c r="P6" s="102">
        <f>N6-K6</f>
        <v>-14.910352805089701</v>
      </c>
      <c r="Q6" s="103">
        <f>N6/K6</f>
        <v>0.88530497842238687</v>
      </c>
      <c r="R6" s="273"/>
      <c r="S6" s="1">
        <v>0.42108796296296297</v>
      </c>
      <c r="T6" s="2">
        <v>0.46111111111111114</v>
      </c>
      <c r="U6" s="104">
        <v>8.2166666666666988</v>
      </c>
      <c r="V6" s="105">
        <v>57.633333333333361</v>
      </c>
      <c r="W6" s="2"/>
      <c r="X6" s="107"/>
      <c r="Y6" s="265"/>
      <c r="Z6" s="266"/>
      <c r="AA6" s="111">
        <f>M6-J6</f>
        <v>-298.20705610179402</v>
      </c>
      <c r="AB6" s="112">
        <f>M6/J6</f>
        <v>0.88530497842238687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43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43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43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43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43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1686.2810873337185</v>
      </c>
      <c r="N21" s="139">
        <f t="shared" ref="N21:N27" si="5">M21/L21</f>
        <v>102.19885377780112</v>
      </c>
      <c r="O21" s="140">
        <f t="shared" ref="O21:O27" si="6">L21-I21</f>
        <v>0</v>
      </c>
      <c r="P21" s="141">
        <f t="shared" ref="P21:P27" si="7">N21-K21</f>
        <v>-12.952661373714037</v>
      </c>
      <c r="Q21" s="142">
        <f t="shared" ref="Q21:Q27" si="8">N21/K21</f>
        <v>0.88751636175458859</v>
      </c>
      <c r="R21" s="274"/>
      <c r="S21" s="143">
        <f>S5</f>
        <v>0.25</v>
      </c>
      <c r="T21" s="144">
        <f>INDEX(T5:T20,COUNTA(T5:T20))</f>
        <v>0.46111111111111114</v>
      </c>
      <c r="U21" s="145"/>
      <c r="V21" s="145"/>
      <c r="W21" s="146"/>
      <c r="X21" s="147"/>
      <c r="Y21" s="261"/>
      <c r="Z21" s="262"/>
      <c r="AA21" s="148">
        <f t="shared" ref="AA21:AA27" si="9">M21-J21</f>
        <v>-213.71891266628154</v>
      </c>
      <c r="AB21" s="149">
        <f t="shared" ref="AB21:AB27" si="10">M21/J21</f>
        <v>0.8875163617545887</v>
      </c>
      <c r="AC21" s="295"/>
    </row>
    <row r="22" spans="1:43" ht="15.75" customHeight="1">
      <c r="A22" s="267" t="s">
        <v>160</v>
      </c>
      <c r="B22" s="108" t="s">
        <v>161</v>
      </c>
      <c r="C22" s="291" t="s">
        <v>198</v>
      </c>
      <c r="D22" s="291"/>
      <c r="E22" s="158">
        <v>57.3</v>
      </c>
      <c r="F22" s="162">
        <v>681</v>
      </c>
      <c r="G22" s="159">
        <f t="shared" ref="G22:G27" si="11">E22*F22</f>
        <v>39021.299999999996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1739.9574166075258</v>
      </c>
      <c r="N22" s="163">
        <f t="shared" si="5"/>
        <v>66.921439100289462</v>
      </c>
      <c r="O22" s="165">
        <f t="shared" si="6"/>
        <v>0</v>
      </c>
      <c r="P22" s="166">
        <f t="shared" si="7"/>
        <v>-10.001637822787458</v>
      </c>
      <c r="Q22" s="152">
        <f t="shared" si="8"/>
        <v>0.869978708303763</v>
      </c>
      <c r="R22" s="272">
        <f>Q38</f>
        <v>0.87763610251887925</v>
      </c>
      <c r="S22" s="167">
        <v>0.29166666666666669</v>
      </c>
      <c r="T22" s="168">
        <v>0.30797453703703703</v>
      </c>
      <c r="U22" s="169"/>
      <c r="V22" s="170">
        <v>23.483333333333299</v>
      </c>
      <c r="W22" s="181"/>
      <c r="X22" s="163"/>
      <c r="Y22" s="275"/>
      <c r="Z22" s="276"/>
      <c r="AA22" s="109">
        <f t="shared" si="9"/>
        <v>-260.04258339247417</v>
      </c>
      <c r="AB22" s="152">
        <f t="shared" si="10"/>
        <v>0.86997870830376289</v>
      </c>
      <c r="AC22" s="352">
        <f>AB38</f>
        <v>0.87763610251887925</v>
      </c>
    </row>
    <row r="23" spans="1:43" ht="15.75" customHeight="1">
      <c r="A23" s="268"/>
      <c r="B23" s="92" t="s">
        <v>161</v>
      </c>
      <c r="C23" s="286" t="s">
        <v>162</v>
      </c>
      <c r="D23" s="286"/>
      <c r="E23" s="93">
        <v>51.86</v>
      </c>
      <c r="F23" s="94">
        <v>1220</v>
      </c>
      <c r="G23" s="95">
        <f t="shared" si="11"/>
        <v>63269.2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1742.1658072193557</v>
      </c>
      <c r="N23" s="99">
        <f t="shared" si="5"/>
        <v>67.006377200744453</v>
      </c>
      <c r="O23" s="101">
        <f t="shared" si="6"/>
        <v>0</v>
      </c>
      <c r="P23" s="102">
        <f t="shared" si="7"/>
        <v>-9.9166997223324671</v>
      </c>
      <c r="Q23" s="103">
        <f t="shared" si="8"/>
        <v>0.87108290360967788</v>
      </c>
      <c r="R23" s="273"/>
      <c r="S23" s="1">
        <v>0.31319444444444444</v>
      </c>
      <c r="T23" s="2">
        <v>0.34237268518518521</v>
      </c>
      <c r="U23" s="104">
        <v>7.5166666666666693</v>
      </c>
      <c r="V23" s="105">
        <v>42.016666666666708</v>
      </c>
      <c r="W23" s="106"/>
      <c r="X23" s="107"/>
      <c r="Y23" s="265"/>
      <c r="Z23" s="266"/>
      <c r="AA23" s="111">
        <f t="shared" si="9"/>
        <v>-257.83419278064434</v>
      </c>
      <c r="AB23" s="103">
        <f t="shared" si="10"/>
        <v>0.87108290360967788</v>
      </c>
      <c r="AC23" s="294"/>
    </row>
    <row r="24" spans="1:43" ht="15.75" customHeight="1">
      <c r="A24" s="268"/>
      <c r="B24" s="92" t="s">
        <v>161</v>
      </c>
      <c r="C24" s="286" t="s">
        <v>163</v>
      </c>
      <c r="D24" s="286"/>
      <c r="E24" s="93">
        <v>56.77</v>
      </c>
      <c r="F24" s="94">
        <v>3754</v>
      </c>
      <c r="G24" s="95">
        <f t="shared" si="11"/>
        <v>213114.58000000002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1767.2812867791288</v>
      </c>
      <c r="N24" s="99">
        <f t="shared" si="5"/>
        <v>67.972357183812647</v>
      </c>
      <c r="O24" s="101">
        <f t="shared" si="6"/>
        <v>0</v>
      </c>
      <c r="P24" s="102">
        <f t="shared" si="7"/>
        <v>-8.9507197392642723</v>
      </c>
      <c r="Q24" s="103">
        <f t="shared" si="8"/>
        <v>0.8836406433895645</v>
      </c>
      <c r="R24" s="273"/>
      <c r="S24" s="1">
        <v>0.34722222222222221</v>
      </c>
      <c r="T24" s="2">
        <v>0.43572916666666667</v>
      </c>
      <c r="U24" s="104">
        <v>6.9833333333332792</v>
      </c>
      <c r="V24" s="105">
        <v>127.45000000000002</v>
      </c>
      <c r="W24" s="106"/>
      <c r="X24" s="107"/>
      <c r="Y24" s="265"/>
      <c r="Z24" s="266"/>
      <c r="AA24" s="111">
        <f t="shared" si="9"/>
        <v>-232.71871322087122</v>
      </c>
      <c r="AB24" s="103">
        <f t="shared" si="10"/>
        <v>0.88364064338956438</v>
      </c>
      <c r="AC24" s="294"/>
    </row>
    <row r="25" spans="1:43" ht="15.75" customHeight="1">
      <c r="A25" s="268"/>
      <c r="B25" s="92" t="s">
        <v>161</v>
      </c>
      <c r="C25" s="286" t="s">
        <v>199</v>
      </c>
      <c r="D25" s="286"/>
      <c r="E25" s="93">
        <v>57.3</v>
      </c>
      <c r="F25" s="94">
        <v>974</v>
      </c>
      <c r="G25" s="95">
        <f t="shared" si="11"/>
        <v>55810.2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1746.2151394422319</v>
      </c>
      <c r="N25" s="99">
        <f t="shared" si="5"/>
        <v>69.848605577689284</v>
      </c>
      <c r="O25" s="101">
        <f t="shared" si="6"/>
        <v>0</v>
      </c>
      <c r="P25" s="102">
        <f t="shared" si="7"/>
        <v>-10.151394422310716</v>
      </c>
      <c r="Q25" s="103">
        <f t="shared" si="8"/>
        <v>0.87310756972111603</v>
      </c>
      <c r="R25" s="273"/>
      <c r="S25" s="1">
        <v>0.43888888888888888</v>
      </c>
      <c r="T25" s="2">
        <v>0.46212962962962961</v>
      </c>
      <c r="U25" s="104">
        <v>4.5499999999999918</v>
      </c>
      <c r="V25" s="105">
        <v>33.466666666666647</v>
      </c>
      <c r="W25" s="106">
        <v>0.46212962962962961</v>
      </c>
      <c r="X25" s="107">
        <v>0.50347222222222221</v>
      </c>
      <c r="Y25" s="265"/>
      <c r="Z25" s="266"/>
      <c r="AA25" s="111">
        <f t="shared" si="9"/>
        <v>-253.78486055776807</v>
      </c>
      <c r="AB25" s="103">
        <f t="shared" si="10"/>
        <v>0.87310756972111592</v>
      </c>
      <c r="AC25" s="294"/>
    </row>
    <row r="26" spans="1:43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2422</v>
      </c>
      <c r="G26" s="95">
        <f t="shared" si="11"/>
        <v>187317.48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1761.8104667609618</v>
      </c>
      <c r="N26" s="99">
        <f t="shared" si="5"/>
        <v>70.472418670438472</v>
      </c>
      <c r="O26" s="101">
        <f t="shared" si="6"/>
        <v>0</v>
      </c>
      <c r="P26" s="102">
        <f t="shared" si="7"/>
        <v>-9.5275813295615279</v>
      </c>
      <c r="Q26" s="103">
        <f t="shared" si="8"/>
        <v>0.88090523338048088</v>
      </c>
      <c r="R26" s="273"/>
      <c r="S26" s="1">
        <v>0.50347222222222221</v>
      </c>
      <c r="T26" s="2">
        <v>0.5607523148148148</v>
      </c>
      <c r="U26" s="104">
        <v>59.533333333333339</v>
      </c>
      <c r="V26" s="105">
        <v>82.483333333333334</v>
      </c>
      <c r="W26" s="106"/>
      <c r="X26" s="107"/>
      <c r="Y26" s="265"/>
      <c r="Z26" s="266"/>
      <c r="AA26" s="111">
        <f t="shared" si="9"/>
        <v>-238.18953323903816</v>
      </c>
      <c r="AB26" s="103">
        <f t="shared" si="10"/>
        <v>0.88090523338048088</v>
      </c>
      <c r="AC26" s="294"/>
    </row>
    <row r="27" spans="1:43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3989</v>
      </c>
      <c r="G27" s="115">
        <f t="shared" si="11"/>
        <v>237425.28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1774.2031134173465</v>
      </c>
      <c r="N27" s="99">
        <f t="shared" si="5"/>
        <v>70.968124536693864</v>
      </c>
      <c r="O27" s="101">
        <f t="shared" si="6"/>
        <v>0</v>
      </c>
      <c r="P27" s="102">
        <f t="shared" si="7"/>
        <v>-9.031875463306136</v>
      </c>
      <c r="Q27" s="103">
        <f t="shared" si="8"/>
        <v>0.8871015567086733</v>
      </c>
      <c r="R27" s="273"/>
      <c r="S27" s="1">
        <v>0.56395833333333334</v>
      </c>
      <c r="T27" s="2">
        <v>0.65763888888888888</v>
      </c>
      <c r="U27" s="104">
        <v>4.6166666666666956</v>
      </c>
      <c r="V27" s="105">
        <v>134.89999999999998</v>
      </c>
      <c r="W27" s="106"/>
      <c r="X27" s="107"/>
      <c r="Y27" s="265"/>
      <c r="Z27" s="266"/>
      <c r="AA27" s="111">
        <f t="shared" si="9"/>
        <v>-225.79688658265354</v>
      </c>
      <c r="AB27" s="103">
        <f t="shared" si="10"/>
        <v>0.88710155670867319</v>
      </c>
      <c r="AC27" s="294"/>
    </row>
    <row r="28" spans="1:43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43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  <c r="AQ29" s="81">
        <f>AI8</f>
        <v>0</v>
      </c>
    </row>
    <row r="30" spans="1:43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43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43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1755.2722050377586</v>
      </c>
      <c r="N38" s="139">
        <f t="shared" ref="N38:N44" si="17">M38/L38</f>
        <v>68.83420411912779</v>
      </c>
      <c r="O38" s="140">
        <f t="shared" ref="O38:O44" si="18">L38-I38</f>
        <v>0</v>
      </c>
      <c r="P38" s="141">
        <f t="shared" ref="P38:P44" si="19">N38-K38</f>
        <v>-9.5971684298918234</v>
      </c>
      <c r="Q38" s="142">
        <f t="shared" ref="Q38:Q44" si="20">N38/K38</f>
        <v>0.87763610251887925</v>
      </c>
      <c r="R38" s="274"/>
      <c r="S38" s="143">
        <f>S22</f>
        <v>0.29166666666666669</v>
      </c>
      <c r="T38" s="144">
        <f>INDEX(T22:T37,COUNTA(T22:T37))</f>
        <v>0.65763888888888888</v>
      </c>
      <c r="U38" s="145"/>
      <c r="V38" s="156"/>
      <c r="W38" s="135"/>
      <c r="X38" s="139"/>
      <c r="Y38" s="261"/>
      <c r="Z38" s="262"/>
      <c r="AA38" s="157">
        <f t="shared" ref="AA38:AA44" si="21">M38-J38</f>
        <v>-244.72779496224143</v>
      </c>
      <c r="AB38" s="142">
        <f t="shared" ref="AB38:AB44" si="22">M38/J38</f>
        <v>0.87763610251887925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1272</v>
      </c>
      <c r="G39" s="159">
        <f t="shared" ref="G39:G44" si="23">E39*F39</f>
        <v>62989.440000000002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1743.1290445374975</v>
      </c>
      <c r="N39" s="163">
        <f t="shared" si="17"/>
        <v>72.630376855729068</v>
      </c>
      <c r="O39" s="165">
        <f t="shared" si="18"/>
        <v>0</v>
      </c>
      <c r="P39" s="166">
        <f t="shared" si="19"/>
        <v>-10.70295647760426</v>
      </c>
      <c r="Q39" s="152">
        <f t="shared" si="20"/>
        <v>0.87156452226874892</v>
      </c>
      <c r="R39" s="272">
        <f>Q55</f>
        <v>0.87263044859464467</v>
      </c>
      <c r="S39" s="167">
        <v>0.33348379629629632</v>
      </c>
      <c r="T39" s="168">
        <v>0.36388888888888887</v>
      </c>
      <c r="U39" s="169"/>
      <c r="V39" s="170">
        <v>43.783333333333275</v>
      </c>
      <c r="W39" s="87"/>
      <c r="X39" s="88"/>
      <c r="Y39" s="275"/>
      <c r="Z39" s="276"/>
      <c r="AA39" s="109">
        <f t="shared" si="21"/>
        <v>-256.87095546250248</v>
      </c>
      <c r="AB39" s="152">
        <f t="shared" si="22"/>
        <v>0.87156452226874881</v>
      </c>
      <c r="AC39" s="352">
        <f>AB55</f>
        <v>0.87263044859464467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538</v>
      </c>
      <c r="G40" s="95">
        <f t="shared" si="23"/>
        <v>35421.919999999998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1740.1617250673912</v>
      </c>
      <c r="N40" s="99">
        <f t="shared" si="17"/>
        <v>82.864844050828154</v>
      </c>
      <c r="O40" s="101">
        <f t="shared" si="18"/>
        <v>0</v>
      </c>
      <c r="P40" s="102">
        <f t="shared" si="19"/>
        <v>-12.373251187267087</v>
      </c>
      <c r="Q40" s="103">
        <f t="shared" si="20"/>
        <v>0.87008086253369554</v>
      </c>
      <c r="R40" s="273"/>
      <c r="S40" s="1">
        <v>0.36906250000000002</v>
      </c>
      <c r="T40" s="2">
        <v>0.38194444444444442</v>
      </c>
      <c r="U40" s="104">
        <v>7.4500000000000455</v>
      </c>
      <c r="V40" s="105">
        <v>18.54999999999994</v>
      </c>
      <c r="W40" s="106"/>
      <c r="X40" s="107"/>
      <c r="Y40" s="265"/>
      <c r="Z40" s="266"/>
      <c r="AA40" s="111">
        <f t="shared" si="21"/>
        <v>-259.83827493260878</v>
      </c>
      <c r="AB40" s="103">
        <f t="shared" si="22"/>
        <v>0.87008086253369565</v>
      </c>
      <c r="AC40" s="294"/>
    </row>
    <row r="41" spans="1:29" ht="15.75" customHeight="1">
      <c r="A41" s="281"/>
      <c r="B41" s="153" t="s">
        <v>155</v>
      </c>
      <c r="C41" s="263" t="s">
        <v>212</v>
      </c>
      <c r="D41" s="264"/>
      <c r="E41" s="93">
        <v>45.66</v>
      </c>
      <c r="F41" s="104">
        <v>838</v>
      </c>
      <c r="G41" s="95">
        <f t="shared" si="23"/>
        <v>38263.079999999994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 t="shared" si="24"/>
        <v>1566.3551401869126</v>
      </c>
      <c r="N41" s="99">
        <f t="shared" si="17"/>
        <v>78.317757009345627</v>
      </c>
      <c r="O41" s="101">
        <f t="shared" si="18"/>
        <v>0</v>
      </c>
      <c r="P41" s="102">
        <f t="shared" si="19"/>
        <v>-11.682242990654373</v>
      </c>
      <c r="Q41" s="103">
        <f t="shared" si="20"/>
        <v>0.87019730010384033</v>
      </c>
      <c r="R41" s="273"/>
      <c r="S41" s="1">
        <v>0.38472222222222219</v>
      </c>
      <c r="T41" s="2">
        <v>0.4070138888888889</v>
      </c>
      <c r="U41" s="104">
        <v>3.9999999999999858</v>
      </c>
      <c r="V41" s="105">
        <v>32.100000000000065</v>
      </c>
      <c r="W41" s="106"/>
      <c r="X41" s="107"/>
      <c r="Y41" s="265"/>
      <c r="Z41" s="266"/>
      <c r="AA41" s="111">
        <f t="shared" si="21"/>
        <v>-233.64485981308735</v>
      </c>
      <c r="AB41" s="103">
        <f t="shared" si="22"/>
        <v>0.87019730010384033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1182</v>
      </c>
      <c r="G42" s="95">
        <f t="shared" si="23"/>
        <v>67728.599999999991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 t="shared" si="24"/>
        <v>1743.9344262295085</v>
      </c>
      <c r="N42" s="99">
        <f t="shared" si="17"/>
        <v>87.196721311475429</v>
      </c>
      <c r="O42" s="101">
        <f t="shared" si="18"/>
        <v>0</v>
      </c>
      <c r="P42" s="102">
        <f t="shared" si="19"/>
        <v>-12.803278688524571</v>
      </c>
      <c r="Q42" s="103">
        <f t="shared" si="20"/>
        <v>0.87196721311475434</v>
      </c>
      <c r="R42" s="273"/>
      <c r="S42" s="1">
        <v>0.41134259259259259</v>
      </c>
      <c r="T42" s="2">
        <v>0.43958333333333333</v>
      </c>
      <c r="U42" s="104">
        <v>6.2333333333333218</v>
      </c>
      <c r="V42" s="105">
        <v>40.666666666666657</v>
      </c>
      <c r="W42" s="106"/>
      <c r="X42" s="107"/>
      <c r="Y42" s="265"/>
      <c r="Z42" s="266"/>
      <c r="AA42" s="111">
        <f t="shared" si="21"/>
        <v>-256.06557377049148</v>
      </c>
      <c r="AB42" s="103">
        <f t="shared" si="22"/>
        <v>0.87196721311475422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1430</v>
      </c>
      <c r="G43" s="95">
        <f t="shared" si="23"/>
        <v>67739.099999999991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 t="shared" si="24"/>
        <v>1745.0847457627076</v>
      </c>
      <c r="N43" s="99">
        <f t="shared" si="17"/>
        <v>83.099273607747975</v>
      </c>
      <c r="O43" s="101">
        <f t="shared" si="18"/>
        <v>0</v>
      </c>
      <c r="P43" s="102">
        <f t="shared" si="19"/>
        <v>-12.138821630347266</v>
      </c>
      <c r="Q43" s="103">
        <f t="shared" si="20"/>
        <v>0.87254237288135372</v>
      </c>
      <c r="R43" s="273"/>
      <c r="S43" s="1">
        <v>0.44444444444444436</v>
      </c>
      <c r="T43" s="2">
        <v>0.47858796296296297</v>
      </c>
      <c r="U43" s="104">
        <v>6.9999999999998952</v>
      </c>
      <c r="V43" s="105">
        <v>49.166666666666785</v>
      </c>
      <c r="W43" s="106">
        <v>0.47858796296296297</v>
      </c>
      <c r="X43" s="107">
        <v>0.5166666666666665</v>
      </c>
      <c r="Y43" s="265"/>
      <c r="Z43" s="266"/>
      <c r="AA43" s="111">
        <f t="shared" si="21"/>
        <v>-254.9152542372924</v>
      </c>
      <c r="AB43" s="103">
        <f t="shared" si="22"/>
        <v>0.87254237288135383</v>
      </c>
      <c r="AC43" s="294"/>
    </row>
    <row r="44" spans="1:29" ht="15.75" customHeight="1">
      <c r="A44" s="282"/>
      <c r="B44" s="153" t="s">
        <v>161</v>
      </c>
      <c r="C44" s="263" t="s">
        <v>201</v>
      </c>
      <c r="D44" s="264"/>
      <c r="E44" s="93">
        <v>56.43</v>
      </c>
      <c r="F44" s="104">
        <v>2091</v>
      </c>
      <c r="G44" s="115">
        <f t="shared" si="23"/>
        <v>117995.13</v>
      </c>
      <c r="H44" s="116"/>
      <c r="I44" s="100">
        <v>22</v>
      </c>
      <c r="J44" s="98">
        <v>2000</v>
      </c>
      <c r="K44" s="99">
        <f t="shared" si="13"/>
        <v>90.909090909090907</v>
      </c>
      <c r="L44" s="100">
        <v>22</v>
      </c>
      <c r="M44" s="98">
        <f t="shared" si="24"/>
        <v>1758.3742116327892</v>
      </c>
      <c r="N44" s="99">
        <f t="shared" si="17"/>
        <v>79.926100528763143</v>
      </c>
      <c r="O44" s="101">
        <f t="shared" si="18"/>
        <v>0</v>
      </c>
      <c r="P44" s="102">
        <f t="shared" si="19"/>
        <v>-10.982990380327763</v>
      </c>
      <c r="Q44" s="103">
        <f t="shared" si="20"/>
        <v>0.87918710581639459</v>
      </c>
      <c r="R44" s="273"/>
      <c r="S44" s="1">
        <v>0.5166666666666665</v>
      </c>
      <c r="T44" s="2">
        <v>0.5662152777777778</v>
      </c>
      <c r="U44" s="104">
        <v>54.833333333333087</v>
      </c>
      <c r="V44" s="105">
        <v>71.350000000000279</v>
      </c>
      <c r="W44" s="106"/>
      <c r="X44" s="107"/>
      <c r="Y44" s="265"/>
      <c r="Z44" s="266"/>
      <c r="AA44" s="111">
        <f t="shared" si="21"/>
        <v>-241.62578836721082</v>
      </c>
      <c r="AB44" s="103">
        <f t="shared" si="22"/>
        <v>0.87918710581639459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21.333333333333332</v>
      </c>
      <c r="J55" s="138">
        <f t="shared" si="25"/>
        <v>1966.6666666666667</v>
      </c>
      <c r="K55" s="139">
        <f t="shared" ref="K55" si="26">J55/I55</f>
        <v>92.187500000000014</v>
      </c>
      <c r="L55" s="137">
        <f t="shared" ref="L55:M55" si="27">AVERAGE(L39:L54)</f>
        <v>21.333333333333332</v>
      </c>
      <c r="M55" s="138">
        <f t="shared" si="27"/>
        <v>1716.1732155694679</v>
      </c>
      <c r="N55" s="139">
        <f>M55/L55</f>
        <v>80.445619479818816</v>
      </c>
      <c r="O55" s="140">
        <f>L55-I55</f>
        <v>0</v>
      </c>
      <c r="P55" s="141">
        <f>N55-K55</f>
        <v>-11.741880520181198</v>
      </c>
      <c r="Q55" s="142">
        <f>N55/K55</f>
        <v>0.87263044859464467</v>
      </c>
      <c r="R55" s="274"/>
      <c r="S55" s="143">
        <f>S39</f>
        <v>0.33348379629629632</v>
      </c>
      <c r="T55" s="144">
        <f>INDEX(T39:T54,COUNTA(T39:T54))</f>
        <v>0.5662152777777778</v>
      </c>
      <c r="U55" s="145"/>
      <c r="V55" s="156"/>
      <c r="W55" s="188"/>
      <c r="X55" s="189"/>
      <c r="Y55" s="261"/>
      <c r="Z55" s="262"/>
      <c r="AA55" s="157">
        <f>M55-J55</f>
        <v>-250.49345109719889</v>
      </c>
      <c r="AB55" s="142">
        <f>M55/J55</f>
        <v>0.87263044859464467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1512</v>
      </c>
      <c r="G56" s="159">
        <f t="shared" ref="G56:G59" si="28">E56*F56</f>
        <v>89722.08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1757.5718437197279</v>
      </c>
      <c r="N56" s="163">
        <f>M56/L56</f>
        <v>73.232160154988662</v>
      </c>
      <c r="O56" s="165">
        <f>L56-I56</f>
        <v>0</v>
      </c>
      <c r="P56" s="166">
        <f>N56-K56</f>
        <v>-10.101173178344666</v>
      </c>
      <c r="Q56" s="152">
        <f>N56/K56</f>
        <v>0.87878592185986404</v>
      </c>
      <c r="R56" s="272">
        <f>Q72</f>
        <v>0.87743275058491688</v>
      </c>
      <c r="S56" s="167">
        <v>0.33359953703703704</v>
      </c>
      <c r="T56" s="168">
        <v>0.36944444444444446</v>
      </c>
      <c r="U56" s="169"/>
      <c r="V56" s="170">
        <v>51.616666666666688</v>
      </c>
      <c r="W56" s="168"/>
      <c r="X56" s="171"/>
      <c r="Y56" s="275"/>
      <c r="Z56" s="276"/>
      <c r="AA56" s="109">
        <f>M56-J56</f>
        <v>-242.42815628027211</v>
      </c>
      <c r="AB56" s="152">
        <f>M56/J56</f>
        <v>0.87878592185986393</v>
      </c>
      <c r="AC56" s="277">
        <f>AB72</f>
        <v>0.87743275058491688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3069</v>
      </c>
      <c r="G57" s="95">
        <f t="shared" si="28"/>
        <v>180058.23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1767.4612062070048</v>
      </c>
      <c r="N57" s="99">
        <f>M57/L57</f>
        <v>73.644216925291872</v>
      </c>
      <c r="O57" s="101">
        <f>L57-I57</f>
        <v>0</v>
      </c>
      <c r="P57" s="102">
        <f>N57-K57</f>
        <v>-9.6891164080414569</v>
      </c>
      <c r="Q57" s="103">
        <f>N57/K57</f>
        <v>0.88373060310350249</v>
      </c>
      <c r="R57" s="273"/>
      <c r="S57" s="1">
        <v>0.3743055555555555</v>
      </c>
      <c r="T57" s="2">
        <v>0.44665509259259262</v>
      </c>
      <c r="U57" s="104">
        <v>6.9999999999998952</v>
      </c>
      <c r="V57" s="105">
        <v>104.18333333333345</v>
      </c>
      <c r="W57" s="106"/>
      <c r="X57" s="107"/>
      <c r="Y57" s="265"/>
      <c r="Z57" s="266"/>
      <c r="AA57" s="111">
        <f>M57-J57</f>
        <v>-232.53879379299519</v>
      </c>
      <c r="AB57" s="103">
        <f>M57/J57</f>
        <v>0.88373060310350238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3200</v>
      </c>
      <c r="G58" s="95">
        <f t="shared" si="28"/>
        <v>228960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1745.1901227086798</v>
      </c>
      <c r="N58" s="99">
        <f>M58/L58</f>
        <v>72.71625511286166</v>
      </c>
      <c r="O58" s="101">
        <f>L58-I58</f>
        <v>0</v>
      </c>
      <c r="P58" s="102">
        <f>N58-K58</f>
        <v>-10.617078220471669</v>
      </c>
      <c r="Q58" s="103">
        <f>N58/K58</f>
        <v>0.87259506135433995</v>
      </c>
      <c r="R58" s="273"/>
      <c r="S58" s="1">
        <v>0.45078703703703704</v>
      </c>
      <c r="T58" s="2">
        <v>0.52718750000000003</v>
      </c>
      <c r="U58" s="104">
        <v>5.9499999999999709</v>
      </c>
      <c r="V58" s="105">
        <v>110.01666666666671</v>
      </c>
      <c r="W58" s="106">
        <v>0.52718750000000003</v>
      </c>
      <c r="X58" s="107">
        <v>0.56766203703703699</v>
      </c>
      <c r="Y58" s="265"/>
      <c r="Z58" s="266"/>
      <c r="AA58" s="111">
        <f>M58-J58</f>
        <v>-254.80987729132016</v>
      </c>
      <c r="AB58" s="103">
        <f>M58/J58</f>
        <v>0.87259506135433995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3894</v>
      </c>
      <c r="G59" s="95">
        <f t="shared" si="28"/>
        <v>231848.76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1749.2388320439225</v>
      </c>
      <c r="N59" s="99">
        <f>M59/L59</f>
        <v>76.053862262779234</v>
      </c>
      <c r="O59" s="101">
        <f>L59-I59</f>
        <v>0</v>
      </c>
      <c r="P59" s="102">
        <f>N59-K59</f>
        <v>-10.902659476351204</v>
      </c>
      <c r="Q59" s="103">
        <f>N59/K59</f>
        <v>0.87461941602196114</v>
      </c>
      <c r="R59" s="273"/>
      <c r="S59" s="1">
        <v>0.56766203703703699</v>
      </c>
      <c r="T59" s="2">
        <v>0.66041666666666665</v>
      </c>
      <c r="U59" s="104">
        <v>58.283333333333225</v>
      </c>
      <c r="V59" s="105">
        <v>133.56666666666672</v>
      </c>
      <c r="W59" s="106"/>
      <c r="X59" s="107"/>
      <c r="Y59" s="265"/>
      <c r="Z59" s="266"/>
      <c r="AA59" s="111">
        <f>M59-J59</f>
        <v>-250.76116795607754</v>
      </c>
      <c r="AB59" s="103">
        <f>M59/J59</f>
        <v>0.87461941602196125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1754.8655011698338</v>
      </c>
      <c r="N72" s="139">
        <f t="shared" ref="N72:N77" si="32">M72/L72</f>
        <v>73.889073733466688</v>
      </c>
      <c r="O72" s="140">
        <f t="shared" ref="O72:O77" si="33">L72-I72</f>
        <v>0</v>
      </c>
      <c r="P72" s="141">
        <f t="shared" ref="P72:P77" si="34">N72-K72</f>
        <v>-10.321452582322792</v>
      </c>
      <c r="Q72" s="142">
        <f t="shared" ref="Q72:Q77" si="35">N72/K72</f>
        <v>0.87743275058491688</v>
      </c>
      <c r="R72" s="274"/>
      <c r="S72" s="143">
        <f>S56</f>
        <v>0.33359953703703704</v>
      </c>
      <c r="T72" s="144">
        <f>INDEX(T56:T71,COUNTA(T56:T71))</f>
        <v>0.66041666666666665</v>
      </c>
      <c r="U72" s="145"/>
      <c r="V72" s="156"/>
      <c r="W72" s="135"/>
      <c r="X72" s="139"/>
      <c r="Y72" s="261"/>
      <c r="Z72" s="262"/>
      <c r="AA72" s="157">
        <f t="shared" ref="AA72:AA77" si="36">M72-J72</f>
        <v>-245.13449883016619</v>
      </c>
      <c r="AB72" s="142">
        <f t="shared" ref="AB72:AB77" si="37">M72/J72</f>
        <v>0.87743275058491688</v>
      </c>
      <c r="AC72" s="279"/>
    </row>
    <row r="73" spans="1:29" ht="15.75" customHeight="1">
      <c r="A73" s="280" t="s">
        <v>176</v>
      </c>
      <c r="B73" s="108" t="s">
        <v>155</v>
      </c>
      <c r="C73" s="291" t="s">
        <v>219</v>
      </c>
      <c r="D73" s="291"/>
      <c r="E73" s="158">
        <v>57.73</v>
      </c>
      <c r="F73" s="87">
        <v>3265</v>
      </c>
      <c r="G73" s="159">
        <f t="shared" ref="G73:G77" si="38">E73*F73</f>
        <v>188488.44999999998</v>
      </c>
      <c r="H73" s="160"/>
      <c r="I73" s="161">
        <v>22</v>
      </c>
      <c r="J73" s="162">
        <v>1800</v>
      </c>
      <c r="K73" s="163">
        <f>J73/I73</f>
        <v>81.818181818181813</v>
      </c>
      <c r="L73" s="164">
        <v>22</v>
      </c>
      <c r="M73" s="162">
        <f>F73/V73*60</f>
        <v>1569.2923898531367</v>
      </c>
      <c r="N73" s="163">
        <f t="shared" si="32"/>
        <v>71.331472266051662</v>
      </c>
      <c r="O73" s="165">
        <f t="shared" si="33"/>
        <v>0</v>
      </c>
      <c r="P73" s="166">
        <f t="shared" si="34"/>
        <v>-10.486709552130151</v>
      </c>
      <c r="Q73" s="152">
        <f t="shared" si="35"/>
        <v>0.87182910547396486</v>
      </c>
      <c r="R73" s="272">
        <f>Q89</f>
        <v>0.87427953912131817</v>
      </c>
      <c r="S73" s="167">
        <v>0.25011574074074072</v>
      </c>
      <c r="T73" s="168">
        <v>0.33680555555555558</v>
      </c>
      <c r="U73" s="169"/>
      <c r="V73" s="170">
        <v>124.8333333333334</v>
      </c>
      <c r="W73" s="168"/>
      <c r="X73" s="171"/>
      <c r="Y73" s="275"/>
      <c r="Z73" s="276"/>
      <c r="AA73" s="109">
        <f t="shared" si="36"/>
        <v>-230.70761014686332</v>
      </c>
      <c r="AB73" s="152">
        <f t="shared" si="37"/>
        <v>0.87182910547396486</v>
      </c>
      <c r="AC73" s="277">
        <f>AB89</f>
        <v>0.87427953912131817</v>
      </c>
    </row>
    <row r="74" spans="1:29" ht="15.75" customHeight="1">
      <c r="A74" s="281"/>
      <c r="B74" s="92" t="s">
        <v>171</v>
      </c>
      <c r="C74" s="286" t="s">
        <v>177</v>
      </c>
      <c r="D74" s="286"/>
      <c r="E74" s="93">
        <v>37.94</v>
      </c>
      <c r="F74" s="94">
        <v>4423</v>
      </c>
      <c r="G74" s="95">
        <f t="shared" si="38"/>
        <v>167808.62</v>
      </c>
      <c r="H74" s="96"/>
      <c r="I74" s="97">
        <v>21</v>
      </c>
      <c r="J74" s="98">
        <v>3600</v>
      </c>
      <c r="K74" s="99">
        <f t="shared" ref="K74:K111" si="39">J74/I74</f>
        <v>171.42857142857142</v>
      </c>
      <c r="L74" s="100">
        <v>21</v>
      </c>
      <c r="M74" s="98">
        <f>F74/V74*60</f>
        <v>3073.8996138996154</v>
      </c>
      <c r="N74" s="99">
        <f t="shared" si="32"/>
        <v>146.37617209045789</v>
      </c>
      <c r="O74" s="101">
        <f t="shared" si="33"/>
        <v>0</v>
      </c>
      <c r="P74" s="102">
        <f t="shared" si="34"/>
        <v>-25.052399338113531</v>
      </c>
      <c r="Q74" s="103">
        <f t="shared" si="35"/>
        <v>0.85386100386100439</v>
      </c>
      <c r="R74" s="273"/>
      <c r="S74" s="1">
        <v>0.34166666666666667</v>
      </c>
      <c r="T74" s="2">
        <v>0.40162037037037035</v>
      </c>
      <c r="U74" s="104">
        <v>6.9999999999999751</v>
      </c>
      <c r="V74" s="105">
        <v>86.333333333333286</v>
      </c>
      <c r="W74" s="106"/>
      <c r="X74" s="107"/>
      <c r="Y74" s="265"/>
      <c r="Z74" s="266"/>
      <c r="AA74" s="111">
        <f t="shared" si="36"/>
        <v>-526.10038610038464</v>
      </c>
      <c r="AB74" s="103">
        <f t="shared" si="37"/>
        <v>0.85386100386100428</v>
      </c>
      <c r="AC74" s="278"/>
    </row>
    <row r="75" spans="1:29" ht="15.75" customHeight="1">
      <c r="A75" s="281"/>
      <c r="B75" s="92" t="s">
        <v>171</v>
      </c>
      <c r="C75" s="286" t="s">
        <v>178</v>
      </c>
      <c r="D75" s="286"/>
      <c r="E75" s="93">
        <v>31.27</v>
      </c>
      <c r="F75" s="94">
        <v>3461</v>
      </c>
      <c r="G75" s="95">
        <f t="shared" si="38"/>
        <v>108225.47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>F75/V75*60</f>
        <v>3068.8669950738927</v>
      </c>
      <c r="N75" s="99">
        <f t="shared" si="32"/>
        <v>161.51931553020486</v>
      </c>
      <c r="O75" s="101">
        <f t="shared" si="33"/>
        <v>0</v>
      </c>
      <c r="P75" s="102">
        <f t="shared" si="34"/>
        <v>-27.954368680321465</v>
      </c>
      <c r="Q75" s="103">
        <f t="shared" si="35"/>
        <v>0.85246305418719226</v>
      </c>
      <c r="R75" s="273"/>
      <c r="S75" s="1">
        <v>0.40578703703703706</v>
      </c>
      <c r="T75" s="2">
        <v>0.45277777777777778</v>
      </c>
      <c r="U75" s="104">
        <v>6.0000000000000586</v>
      </c>
      <c r="V75" s="105">
        <v>67.666666666666643</v>
      </c>
      <c r="W75" s="106">
        <v>0.45277777777777778</v>
      </c>
      <c r="X75" s="107">
        <v>0.49168981481481483</v>
      </c>
      <c r="Y75" s="265"/>
      <c r="Z75" s="266"/>
      <c r="AA75" s="111">
        <f t="shared" si="36"/>
        <v>-531.13300492610733</v>
      </c>
      <c r="AB75" s="103">
        <f t="shared" si="37"/>
        <v>0.85246305418719237</v>
      </c>
      <c r="AC75" s="278"/>
    </row>
    <row r="76" spans="1:29" ht="15.75" customHeight="1">
      <c r="A76" s="281"/>
      <c r="B76" s="92" t="s">
        <v>171</v>
      </c>
      <c r="C76" s="286" t="s">
        <v>179</v>
      </c>
      <c r="D76" s="286"/>
      <c r="E76" s="93">
        <v>38.630000000000003</v>
      </c>
      <c r="F76" s="94">
        <v>4296</v>
      </c>
      <c r="G76" s="95">
        <f t="shared" si="38"/>
        <v>165954.48000000001</v>
      </c>
      <c r="H76" s="96"/>
      <c r="I76" s="97">
        <v>20</v>
      </c>
      <c r="J76" s="98">
        <v>3600</v>
      </c>
      <c r="K76" s="99">
        <f t="shared" si="39"/>
        <v>180</v>
      </c>
      <c r="L76" s="100">
        <v>20</v>
      </c>
      <c r="M76" s="98">
        <f>F76/V76*60</f>
        <v>3223.343059608168</v>
      </c>
      <c r="N76" s="99">
        <f t="shared" si="32"/>
        <v>161.16715298040839</v>
      </c>
      <c r="O76" s="101">
        <f t="shared" si="33"/>
        <v>0</v>
      </c>
      <c r="P76" s="102">
        <f t="shared" si="34"/>
        <v>-18.832847019591611</v>
      </c>
      <c r="Q76" s="103">
        <f t="shared" si="35"/>
        <v>0.89537307211337991</v>
      </c>
      <c r="R76" s="273"/>
      <c r="S76" s="1">
        <v>0.49168981481481483</v>
      </c>
      <c r="T76" s="2">
        <v>0.54722222222222228</v>
      </c>
      <c r="U76" s="104">
        <v>56.033333333333353</v>
      </c>
      <c r="V76" s="105">
        <v>79.966666666666725</v>
      </c>
      <c r="W76" s="106"/>
      <c r="X76" s="107"/>
      <c r="Y76" s="265"/>
      <c r="Z76" s="266"/>
      <c r="AA76" s="191">
        <f t="shared" si="36"/>
        <v>-376.65694039183199</v>
      </c>
      <c r="AB76" s="192">
        <f t="shared" si="37"/>
        <v>0.89537307211338002</v>
      </c>
      <c r="AC76" s="278"/>
    </row>
    <row r="77" spans="1:29" ht="15.75" customHeight="1">
      <c r="A77" s="282"/>
      <c r="B77" s="92" t="s">
        <v>171</v>
      </c>
      <c r="C77" s="286" t="s">
        <v>180</v>
      </c>
      <c r="D77" s="286"/>
      <c r="E77" s="93">
        <v>38</v>
      </c>
      <c r="F77" s="98">
        <v>5561</v>
      </c>
      <c r="G77" s="95">
        <f t="shared" si="38"/>
        <v>211318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>F77/V77*60</f>
        <v>3227.9264753305401</v>
      </c>
      <c r="N77" s="99">
        <f t="shared" si="32"/>
        <v>153.71078453954954</v>
      </c>
      <c r="O77" s="101">
        <f t="shared" si="33"/>
        <v>0</v>
      </c>
      <c r="P77" s="102">
        <f t="shared" si="34"/>
        <v>-17.71778688902188</v>
      </c>
      <c r="Q77" s="103">
        <f t="shared" si="35"/>
        <v>0.8966462431473724</v>
      </c>
      <c r="R77" s="273"/>
      <c r="S77" s="1">
        <v>0.55277777777777781</v>
      </c>
      <c r="T77" s="2">
        <v>0.62456018518518519</v>
      </c>
      <c r="U77" s="104">
        <v>7.9999999999999716</v>
      </c>
      <c r="V77" s="105">
        <v>103.36666666666662</v>
      </c>
      <c r="W77" s="106"/>
      <c r="X77" s="107"/>
      <c r="Y77" s="265"/>
      <c r="Z77" s="266"/>
      <c r="AA77" s="191">
        <f t="shared" si="36"/>
        <v>-372.07352466945986</v>
      </c>
      <c r="AB77" s="192">
        <f t="shared" si="37"/>
        <v>0.89664624314737229</v>
      </c>
      <c r="AC77" s="278"/>
    </row>
    <row r="78" spans="1:29" ht="15.75" customHeight="1">
      <c r="A78" s="28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91"/>
      <c r="AB78" s="192"/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20.6</v>
      </c>
      <c r="J89" s="138">
        <f t="shared" si="40"/>
        <v>3240</v>
      </c>
      <c r="K89" s="139">
        <f t="shared" ref="K89" si="41">J89/I89</f>
        <v>157.28155339805824</v>
      </c>
      <c r="L89" s="137">
        <f t="shared" ref="L89:M89" si="42">AVERAGE(L73:L88)</f>
        <v>20.6</v>
      </c>
      <c r="M89" s="138">
        <f t="shared" si="42"/>
        <v>2832.6657067530709</v>
      </c>
      <c r="N89" s="139">
        <f t="shared" ref="N89:N94" si="43">M89/L89</f>
        <v>137.50804401713935</v>
      </c>
      <c r="O89" s="140">
        <f t="shared" ref="O89:O94" si="44">L89-I89</f>
        <v>0</v>
      </c>
      <c r="P89" s="141">
        <f t="shared" ref="P89:P94" si="45">N89-K89</f>
        <v>-19.773509380918881</v>
      </c>
      <c r="Q89" s="142">
        <f t="shared" ref="Q89:Q94" si="46">N89/K89</f>
        <v>0.87427953912131817</v>
      </c>
      <c r="R89" s="274"/>
      <c r="S89" s="143">
        <f>S73</f>
        <v>0.25011574074074072</v>
      </c>
      <c r="T89" s="144">
        <f>INDEX(T73:T88,COUNTA(T73:T88))</f>
        <v>0.62456018518518519</v>
      </c>
      <c r="U89" s="145"/>
      <c r="V89" s="156"/>
      <c r="W89" s="135"/>
      <c r="X89" s="139"/>
      <c r="Y89" s="261"/>
      <c r="Z89" s="262"/>
      <c r="AA89" s="157">
        <f t="shared" ref="AA89:AA94" si="47">M89-J89</f>
        <v>-407.33429324692906</v>
      </c>
      <c r="AB89" s="142">
        <f t="shared" ref="AB89:AB94" si="48">M89/J89</f>
        <v>0.87427953912131817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1545</v>
      </c>
      <c r="G90" s="159">
        <f t="shared" ref="G90:G94" si="49">E90*F90</f>
        <v>52885.35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2605.1522248243546</v>
      </c>
      <c r="N90" s="163">
        <f t="shared" si="43"/>
        <v>162.82201405152216</v>
      </c>
      <c r="O90" s="165">
        <f t="shared" si="44"/>
        <v>0</v>
      </c>
      <c r="P90" s="166">
        <f t="shared" si="45"/>
        <v>-24.67798594847784</v>
      </c>
      <c r="Q90" s="152">
        <f t="shared" si="46"/>
        <v>0.86838407494145153</v>
      </c>
      <c r="R90" s="272">
        <f>Q106</f>
        <v>0.85904510727173966</v>
      </c>
      <c r="S90" s="167">
        <v>0.25028935185185186</v>
      </c>
      <c r="T90" s="168">
        <v>0.27500000000000002</v>
      </c>
      <c r="U90" s="169"/>
      <c r="V90" s="170">
        <v>35.583333333333357</v>
      </c>
      <c r="W90" s="173"/>
      <c r="X90" s="151"/>
      <c r="Y90" s="275"/>
      <c r="Z90" s="276"/>
      <c r="AA90" s="109">
        <f t="shared" si="47"/>
        <v>-394.84777517564544</v>
      </c>
      <c r="AB90" s="152">
        <f t="shared" si="48"/>
        <v>0.86838407494145153</v>
      </c>
      <c r="AC90" s="277">
        <f>AB106</f>
        <v>0.87226118584515089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1158</v>
      </c>
      <c r="G91" s="95">
        <f t="shared" si="49"/>
        <v>40263.660000000003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2594.1505911636586</v>
      </c>
      <c r="N91" s="99">
        <f t="shared" si="43"/>
        <v>235.83187192396898</v>
      </c>
      <c r="O91" s="101">
        <f t="shared" si="44"/>
        <v>0</v>
      </c>
      <c r="P91" s="102">
        <f t="shared" si="45"/>
        <v>-36.895400803303772</v>
      </c>
      <c r="Q91" s="103">
        <f t="shared" si="46"/>
        <v>0.86471686372121948</v>
      </c>
      <c r="R91" s="273"/>
      <c r="S91" s="1">
        <v>0.27792824074074074</v>
      </c>
      <c r="T91" s="2">
        <v>0.29652777777777778</v>
      </c>
      <c r="U91" s="104">
        <v>4.216666666666633</v>
      </c>
      <c r="V91" s="105">
        <v>26.783333333333339</v>
      </c>
      <c r="W91" s="106"/>
      <c r="X91" s="107"/>
      <c r="Y91" s="265"/>
      <c r="Z91" s="266"/>
      <c r="AA91" s="111">
        <f t="shared" si="47"/>
        <v>-405.84940883634135</v>
      </c>
      <c r="AB91" s="103">
        <f t="shared" si="48"/>
        <v>0.86471686372121959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4658</v>
      </c>
      <c r="G92" s="95">
        <f t="shared" si="49"/>
        <v>166896.13999999998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2898.6689714779604</v>
      </c>
      <c r="N92" s="99">
        <f t="shared" si="43"/>
        <v>241.55574762316337</v>
      </c>
      <c r="O92" s="101">
        <f t="shared" si="44"/>
        <v>0</v>
      </c>
      <c r="P92" s="102">
        <f t="shared" si="45"/>
        <v>-31.19425237683663</v>
      </c>
      <c r="Q92" s="103">
        <f t="shared" si="46"/>
        <v>0.88563060540114891</v>
      </c>
      <c r="R92" s="273"/>
      <c r="S92" s="1">
        <v>0.3215277777777778</v>
      </c>
      <c r="T92" s="2">
        <v>0.38848379629629631</v>
      </c>
      <c r="U92" s="104">
        <v>6.0000000000000586</v>
      </c>
      <c r="V92" s="105">
        <v>96.416666666666657</v>
      </c>
      <c r="W92" s="106"/>
      <c r="X92" s="107"/>
      <c r="Y92" s="265"/>
      <c r="Z92" s="266"/>
      <c r="AA92" s="111">
        <f t="shared" si="47"/>
        <v>-374.33102852203956</v>
      </c>
      <c r="AB92" s="103">
        <f t="shared" si="48"/>
        <v>0.88563060540114891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3152</v>
      </c>
      <c r="G93" s="95">
        <f t="shared" si="49"/>
        <v>114764.31999999999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2886.5937420503669</v>
      </c>
      <c r="N93" s="99">
        <f t="shared" si="43"/>
        <v>262.4176129136697</v>
      </c>
      <c r="O93" s="101">
        <f t="shared" si="44"/>
        <v>0</v>
      </c>
      <c r="P93" s="102">
        <f t="shared" si="45"/>
        <v>-35.127841631784861</v>
      </c>
      <c r="Q93" s="103">
        <f t="shared" si="46"/>
        <v>0.88194125941043888</v>
      </c>
      <c r="R93" s="273"/>
      <c r="S93" s="1">
        <v>0.39269675925925923</v>
      </c>
      <c r="T93" s="2">
        <v>0.43819444444444444</v>
      </c>
      <c r="U93" s="104">
        <v>6.0666666666666025</v>
      </c>
      <c r="V93" s="105">
        <v>65.516666666666708</v>
      </c>
      <c r="W93" s="106"/>
      <c r="X93" s="107"/>
      <c r="Y93" s="265"/>
      <c r="Z93" s="266"/>
      <c r="AA93" s="111">
        <f t="shared" si="47"/>
        <v>-386.40625794963307</v>
      </c>
      <c r="AB93" s="103">
        <f t="shared" si="48"/>
        <v>0.88194125941043899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2907</v>
      </c>
      <c r="G94" s="115">
        <f t="shared" si="49"/>
        <v>124797.51</v>
      </c>
      <c r="H94" s="116"/>
      <c r="I94" s="97">
        <v>15</v>
      </c>
      <c r="J94" s="98">
        <v>3600</v>
      </c>
      <c r="K94" s="99">
        <f t="shared" si="39"/>
        <v>240</v>
      </c>
      <c r="L94" s="100">
        <v>16</v>
      </c>
      <c r="M94" s="98">
        <f>F94/V94*60</f>
        <v>3098.9635771394651</v>
      </c>
      <c r="N94" s="99">
        <f t="shared" si="43"/>
        <v>193.68522357121657</v>
      </c>
      <c r="O94" s="101">
        <f t="shared" si="44"/>
        <v>1</v>
      </c>
      <c r="P94" s="102">
        <f t="shared" si="45"/>
        <v>-46.314776428783432</v>
      </c>
      <c r="Q94" s="103">
        <f t="shared" si="46"/>
        <v>0.80702176488006905</v>
      </c>
      <c r="R94" s="273"/>
      <c r="S94" s="1">
        <v>0.4416666666666666</v>
      </c>
      <c r="T94" s="2">
        <v>0.48075231481481484</v>
      </c>
      <c r="U94" s="104">
        <v>4.9999999999999023</v>
      </c>
      <c r="V94" s="105">
        <v>56.283333333333474</v>
      </c>
      <c r="W94" s="106"/>
      <c r="X94" s="107"/>
      <c r="Y94" s="265" t="s">
        <v>236</v>
      </c>
      <c r="Z94" s="266"/>
      <c r="AA94" s="111">
        <f t="shared" si="47"/>
        <v>-501.03642286053491</v>
      </c>
      <c r="AB94" s="103">
        <f t="shared" si="48"/>
        <v>0.86082321587207367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13.2</v>
      </c>
      <c r="M106" s="138">
        <f t="shared" si="52"/>
        <v>2816.7058213311611</v>
      </c>
      <c r="N106" s="139">
        <f t="shared" ref="N106:N111" si="53">M106/L106</f>
        <v>213.38680464630011</v>
      </c>
      <c r="O106" s="140">
        <f t="shared" ref="O106:O111" si="54">L106-I106</f>
        <v>0.19999999999999929</v>
      </c>
      <c r="P106" s="141">
        <f t="shared" ref="P106:P111" si="55">N106-K106</f>
        <v>-35.013195353699871</v>
      </c>
      <c r="Q106" s="142">
        <f t="shared" ref="Q106:Q111" si="56">N106/K106</f>
        <v>0.85904510727173966</v>
      </c>
      <c r="R106" s="274"/>
      <c r="S106" s="143">
        <f>S90</f>
        <v>0.25028935185185186</v>
      </c>
      <c r="T106" s="144">
        <f>INDEX(T90:T105,COUNTA(T90:T105))</f>
        <v>0.48075231481481484</v>
      </c>
      <c r="U106" s="145"/>
      <c r="V106" s="156"/>
      <c r="W106" s="135"/>
      <c r="X106" s="139"/>
      <c r="Y106" s="261"/>
      <c r="Z106" s="262"/>
      <c r="AA106" s="157">
        <f t="shared" ref="AA106:AA111" si="57">M106-J106</f>
        <v>-412.49417866883869</v>
      </c>
      <c r="AB106" s="142">
        <f t="shared" ref="AB106:AB111" si="58">M106/J106</f>
        <v>0.87226118584515089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638</v>
      </c>
      <c r="G107" s="159">
        <f t="shared" ref="G107:G111" si="59">E107*F107</f>
        <v>16989.939999999999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2832.0591861898761</v>
      </c>
      <c r="N107" s="163">
        <f t="shared" si="53"/>
        <v>472.00986436497936</v>
      </c>
      <c r="O107" s="165">
        <f t="shared" si="54"/>
        <v>0</v>
      </c>
      <c r="P107" s="166">
        <f t="shared" si="55"/>
        <v>-73.490135635020636</v>
      </c>
      <c r="Q107" s="152">
        <f t="shared" si="56"/>
        <v>0.86527931139317937</v>
      </c>
      <c r="R107" s="272">
        <f>Q123</f>
        <v>0.89913123495040415</v>
      </c>
      <c r="S107" s="193">
        <v>0.37533564814814813</v>
      </c>
      <c r="T107" s="194">
        <v>0.38472222222222224</v>
      </c>
      <c r="U107" s="169"/>
      <c r="V107" s="170">
        <v>13.516666666666728</v>
      </c>
      <c r="W107" s="168"/>
      <c r="X107" s="171"/>
      <c r="Y107" s="275"/>
      <c r="Z107" s="276"/>
      <c r="AA107" s="109">
        <f t="shared" si="57"/>
        <v>-440.94081381012393</v>
      </c>
      <c r="AB107" s="152">
        <f t="shared" si="58"/>
        <v>0.86527931139317937</v>
      </c>
      <c r="AC107" s="277">
        <f>AB123</f>
        <v>0.89913123495040415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649</v>
      </c>
      <c r="G108" s="95">
        <f t="shared" si="59"/>
        <v>13051.39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3254.0389972144908</v>
      </c>
      <c r="N108" s="99">
        <f t="shared" si="53"/>
        <v>542.33983286908176</v>
      </c>
      <c r="O108" s="101">
        <f t="shared" si="54"/>
        <v>0</v>
      </c>
      <c r="P108" s="102">
        <f t="shared" si="55"/>
        <v>-57.660167130918239</v>
      </c>
      <c r="Q108" s="103">
        <f t="shared" si="56"/>
        <v>0.90389972144846964</v>
      </c>
      <c r="R108" s="273"/>
      <c r="S108" s="1">
        <v>0.38752314814814814</v>
      </c>
      <c r="T108" s="2">
        <v>0.39583333333333331</v>
      </c>
      <c r="U108" s="104">
        <v>4.0333333333332977</v>
      </c>
      <c r="V108" s="105">
        <v>11.966666666666645</v>
      </c>
      <c r="W108" s="106"/>
      <c r="X108" s="113"/>
      <c r="Y108" s="265"/>
      <c r="Z108" s="266"/>
      <c r="AA108" s="111">
        <f t="shared" si="57"/>
        <v>-345.96100278550921</v>
      </c>
      <c r="AB108" s="103">
        <f t="shared" si="58"/>
        <v>0.90389972144846964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944</v>
      </c>
      <c r="G109" s="95">
        <f t="shared" si="59"/>
        <v>23543.360000000001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3258.293384467871</v>
      </c>
      <c r="N109" s="99">
        <f t="shared" si="53"/>
        <v>543.04889741131183</v>
      </c>
      <c r="O109" s="101">
        <f t="shared" si="54"/>
        <v>0</v>
      </c>
      <c r="P109" s="102">
        <f t="shared" si="55"/>
        <v>-56.951102588688173</v>
      </c>
      <c r="Q109" s="103">
        <f t="shared" si="56"/>
        <v>0.90508149568551977</v>
      </c>
      <c r="R109" s="273"/>
      <c r="S109" s="1">
        <v>0.39930555555555552</v>
      </c>
      <c r="T109" s="2">
        <v>0.41137731481481482</v>
      </c>
      <c r="U109" s="104">
        <v>4.9999999999999822</v>
      </c>
      <c r="V109" s="105">
        <v>17.383333333333386</v>
      </c>
      <c r="W109" s="106"/>
      <c r="X109" s="107"/>
      <c r="Y109" s="265"/>
      <c r="Z109" s="266"/>
      <c r="AA109" s="111">
        <f t="shared" si="57"/>
        <v>-341.70661553212904</v>
      </c>
      <c r="AB109" s="103">
        <f t="shared" si="58"/>
        <v>0.90508149568551977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1329</v>
      </c>
      <c r="G110" s="95">
        <f t="shared" si="59"/>
        <v>32866.17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3272.5034199726297</v>
      </c>
      <c r="N110" s="99">
        <f t="shared" si="53"/>
        <v>545.41723666210498</v>
      </c>
      <c r="O110" s="101">
        <f t="shared" si="54"/>
        <v>0</v>
      </c>
      <c r="P110" s="102">
        <f t="shared" si="55"/>
        <v>-54.582763337895017</v>
      </c>
      <c r="Q110" s="103">
        <f t="shared" si="56"/>
        <v>0.90902872777017496</v>
      </c>
      <c r="R110" s="273"/>
      <c r="S110" s="1">
        <v>0.41666666666666663</v>
      </c>
      <c r="T110" s="2">
        <v>0.43358796296296298</v>
      </c>
      <c r="U110" s="104">
        <v>7.616666666666605</v>
      </c>
      <c r="V110" s="105">
        <v>24.366666666666745</v>
      </c>
      <c r="W110" s="106"/>
      <c r="X110" s="113"/>
      <c r="Y110" s="265"/>
      <c r="Z110" s="266"/>
      <c r="AA110" s="111">
        <f t="shared" si="57"/>
        <v>-327.49658002737033</v>
      </c>
      <c r="AB110" s="103">
        <f t="shared" si="58"/>
        <v>0.90902872777017496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1233</v>
      </c>
      <c r="G111" s="95">
        <f t="shared" si="59"/>
        <v>30492.09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3273.4513274336259</v>
      </c>
      <c r="N111" s="99">
        <f t="shared" si="53"/>
        <v>545.57522123893762</v>
      </c>
      <c r="O111" s="101">
        <f t="shared" si="54"/>
        <v>0</v>
      </c>
      <c r="P111" s="102">
        <f t="shared" si="55"/>
        <v>-54.424778761062385</v>
      </c>
      <c r="Q111" s="103">
        <f t="shared" si="56"/>
        <v>0.90929203539822934</v>
      </c>
      <c r="R111" s="273"/>
      <c r="S111" s="1">
        <v>0.43708333333333332</v>
      </c>
      <c r="T111" s="2">
        <v>0.45277777777777778</v>
      </c>
      <c r="U111" s="104">
        <v>5.0333333333332941</v>
      </c>
      <c r="V111" s="105">
        <v>22.600000000000016</v>
      </c>
      <c r="W111" s="106"/>
      <c r="X111" s="113"/>
      <c r="Y111" s="265"/>
      <c r="Z111" s="266"/>
      <c r="AA111" s="111">
        <f t="shared" si="57"/>
        <v>-326.54867256637408</v>
      </c>
      <c r="AB111" s="103">
        <f t="shared" si="58"/>
        <v>0.90929203539822945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3534.6</v>
      </c>
      <c r="K123" s="139">
        <f t="shared" ref="K123" si="61">J123/I123</f>
        <v>589.1</v>
      </c>
      <c r="L123" s="137">
        <f t="shared" ref="L123:M123" si="62">AVERAGE(L107:L122)</f>
        <v>6</v>
      </c>
      <c r="M123" s="138">
        <f t="shared" si="62"/>
        <v>3178.0692630556982</v>
      </c>
      <c r="N123" s="139">
        <f>M123/L123</f>
        <v>529.67821050928308</v>
      </c>
      <c r="O123" s="140">
        <f>L123-I123</f>
        <v>0</v>
      </c>
      <c r="P123" s="141">
        <f>N123-K123</f>
        <v>-59.421789490716947</v>
      </c>
      <c r="Q123" s="142">
        <f>N123/K123</f>
        <v>0.89913123495040415</v>
      </c>
      <c r="R123" s="274"/>
      <c r="S123" s="143">
        <f>S107</f>
        <v>0.37533564814814813</v>
      </c>
      <c r="T123" s="144">
        <f>INDEX(T107:T122,COUNTA(T107:T122))</f>
        <v>0.45277777777777778</v>
      </c>
      <c r="U123" s="145"/>
      <c r="V123" s="156"/>
      <c r="W123" s="135"/>
      <c r="X123" s="139"/>
      <c r="Y123" s="261"/>
      <c r="Z123" s="262"/>
      <c r="AA123" s="157">
        <f>M123-J123</f>
        <v>-356.53073694430168</v>
      </c>
      <c r="AB123" s="142">
        <f>M123/J123</f>
        <v>0.89913123495040415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1559</v>
      </c>
      <c r="G124" s="159">
        <f t="shared" ref="G124:G125" si="63">E124*F124</f>
        <v>78994.53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1745.6920684292395</v>
      </c>
      <c r="N124" s="163">
        <f>M124/L124</f>
        <v>87.284603421461981</v>
      </c>
      <c r="O124" s="165">
        <f>L124-I124</f>
        <v>0</v>
      </c>
      <c r="P124" s="166">
        <f>N124-K124</f>
        <v>-12.715396578538019</v>
      </c>
      <c r="Q124" s="152">
        <f>N124/K124</f>
        <v>0.87284603421461981</v>
      </c>
      <c r="R124" s="272">
        <f>Q140</f>
        <v>0.87530441872456111</v>
      </c>
      <c r="S124" s="167">
        <v>0.70862268518518523</v>
      </c>
      <c r="T124" s="168">
        <v>0.74583333333333335</v>
      </c>
      <c r="U124" s="169"/>
      <c r="V124" s="170">
        <v>53.583333333333286</v>
      </c>
      <c r="W124" s="168"/>
      <c r="X124" s="171"/>
      <c r="Y124" s="275"/>
      <c r="Z124" s="276"/>
      <c r="AA124" s="109">
        <f>M124-J124</f>
        <v>-254.3079315707605</v>
      </c>
      <c r="AB124" s="152">
        <f>M124/J124</f>
        <v>0.8728460342146197</v>
      </c>
      <c r="AC124" s="277">
        <f>AB140</f>
        <v>0.875304418724561</v>
      </c>
    </row>
    <row r="125" spans="1:29" ht="15.75" customHeight="1">
      <c r="A125" s="268"/>
      <c r="B125" s="153" t="s">
        <v>161</v>
      </c>
      <c r="C125" s="263" t="s">
        <v>190</v>
      </c>
      <c r="D125" s="264"/>
      <c r="E125" s="93">
        <v>47.6</v>
      </c>
      <c r="F125" s="94">
        <v>2171</v>
      </c>
      <c r="G125" s="95">
        <f t="shared" si="63"/>
        <v>103339.6</v>
      </c>
      <c r="H125" s="96"/>
      <c r="I125" s="97">
        <v>23</v>
      </c>
      <c r="J125" s="98">
        <v>2000</v>
      </c>
      <c r="K125" s="99">
        <f t="shared" ref="K125" si="64">J125/I125</f>
        <v>86.956521739130437</v>
      </c>
      <c r="L125" s="100">
        <v>23</v>
      </c>
      <c r="M125" s="98">
        <f>F125/V125*60</f>
        <v>1755.5256064690043</v>
      </c>
      <c r="N125" s="99">
        <f>M125/L125</f>
        <v>76.327200281261057</v>
      </c>
      <c r="O125" s="101">
        <f>L125-I125</f>
        <v>0</v>
      </c>
      <c r="P125" s="102">
        <f>N125-K125</f>
        <v>-10.629321457869381</v>
      </c>
      <c r="Q125" s="103">
        <f>N125/K125</f>
        <v>0.87776280323450218</v>
      </c>
      <c r="R125" s="273"/>
      <c r="S125" s="1">
        <v>0.74930555555555556</v>
      </c>
      <c r="T125" s="2">
        <v>0.80083333333333329</v>
      </c>
      <c r="U125" s="104">
        <v>4.9999999999999822</v>
      </c>
      <c r="V125" s="105">
        <v>74.199999999999932</v>
      </c>
      <c r="W125" s="106"/>
      <c r="X125" s="107"/>
      <c r="Y125" s="265"/>
      <c r="Z125" s="266"/>
      <c r="AA125" s="111">
        <f>M125-J125</f>
        <v>-244.47439353099571</v>
      </c>
      <c r="AB125" s="103">
        <f>M125/J125</f>
        <v>0.87776280323450218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5">AVERAGE(I124:I139)</f>
        <v>21.5</v>
      </c>
      <c r="J140" s="138">
        <f t="shared" si="65"/>
        <v>2000</v>
      </c>
      <c r="K140" s="139">
        <f t="shared" ref="K140" si="66">J140/I140</f>
        <v>93.023255813953483</v>
      </c>
      <c r="L140" s="137">
        <f t="shared" ref="L140:M140" si="67">AVERAGE(L124:L139)</f>
        <v>21.5</v>
      </c>
      <c r="M140" s="138">
        <f t="shared" si="67"/>
        <v>1750.6088374491219</v>
      </c>
      <c r="N140" s="139">
        <f>M140/L140</f>
        <v>81.423666858098699</v>
      </c>
      <c r="O140" s="140">
        <f>L140-I140</f>
        <v>0</v>
      </c>
      <c r="P140" s="141">
        <f>N140-K140</f>
        <v>-11.599588955854784</v>
      </c>
      <c r="Q140" s="142">
        <f>N140/K140</f>
        <v>0.87530441872456111</v>
      </c>
      <c r="R140" s="274"/>
      <c r="S140" s="143">
        <f>S124</f>
        <v>0.70862268518518523</v>
      </c>
      <c r="T140" s="144">
        <f>INDEX(T124:T139,COUNTA(T124:T139))</f>
        <v>0.80083333333333329</v>
      </c>
      <c r="U140" s="145"/>
      <c r="V140" s="156"/>
      <c r="W140" s="135"/>
      <c r="X140" s="139"/>
      <c r="Y140" s="261"/>
      <c r="Z140" s="262"/>
      <c r="AA140" s="157">
        <f>M140-J140</f>
        <v>-249.39116255087811</v>
      </c>
      <c r="AB140" s="142">
        <f>M140/J140</f>
        <v>0.875304418724561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192</v>
      </c>
      <c r="D141" s="271"/>
      <c r="E141" s="158">
        <v>56.79</v>
      </c>
      <c r="F141" s="169">
        <v>2177</v>
      </c>
      <c r="G141" s="159">
        <f t="shared" ref="G141:G143" si="68">E141*F141</f>
        <v>123631.83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1758.0080753701227</v>
      </c>
      <c r="N141" s="163">
        <f>M141/L141</f>
        <v>76.43513371174447</v>
      </c>
      <c r="O141" s="165">
        <f>L141-I141</f>
        <v>0</v>
      </c>
      <c r="P141" s="166">
        <f>N141-K141</f>
        <v>-10.521388027385967</v>
      </c>
      <c r="Q141" s="152">
        <f>N141/K141</f>
        <v>0.87900403768506141</v>
      </c>
      <c r="R141" s="272">
        <f>Q157</f>
        <v>0.87501755137665227</v>
      </c>
      <c r="S141" s="167">
        <v>0.70833333333333337</v>
      </c>
      <c r="T141" s="168">
        <v>0.75993055555555555</v>
      </c>
      <c r="U141" s="169"/>
      <c r="V141" s="170">
        <v>74.29999999999994</v>
      </c>
      <c r="W141" s="87"/>
      <c r="X141" s="88"/>
      <c r="Y141" s="275"/>
      <c r="Z141" s="276"/>
      <c r="AA141" s="109">
        <f>M141-J141</f>
        <v>-241.9919246298773</v>
      </c>
      <c r="AB141" s="152">
        <f>M141/J141</f>
        <v>0.8790040376850613</v>
      </c>
      <c r="AC141" s="352">
        <f>AB157</f>
        <v>0.87501755137665227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104">
        <v>1744</v>
      </c>
      <c r="G142" s="95">
        <f t="shared" si="68"/>
        <v>99181.28</v>
      </c>
      <c r="H142" s="96"/>
      <c r="I142" s="97">
        <v>23</v>
      </c>
      <c r="J142" s="98">
        <v>2000</v>
      </c>
      <c r="K142" s="99">
        <f t="shared" ref="K142:K143" si="69">J142/I142</f>
        <v>86.956521739130437</v>
      </c>
      <c r="L142" s="100">
        <v>23</v>
      </c>
      <c r="M142" s="98">
        <f>F142/V142*60</f>
        <v>1746.425591098747</v>
      </c>
      <c r="N142" s="99">
        <f>M142/L142</f>
        <v>75.931547439075956</v>
      </c>
      <c r="O142" s="101">
        <f>L142-I142</f>
        <v>0</v>
      </c>
      <c r="P142" s="102">
        <f>N142-K142</f>
        <v>-11.024974300054481</v>
      </c>
      <c r="Q142" s="103">
        <f>N142/K142</f>
        <v>0.87321279554937348</v>
      </c>
      <c r="R142" s="273"/>
      <c r="S142" s="1">
        <v>0.76394675925925926</v>
      </c>
      <c r="T142" s="2">
        <v>0.80555555555555558</v>
      </c>
      <c r="U142" s="104">
        <v>5.7833333333333314</v>
      </c>
      <c r="V142" s="105">
        <v>59.916666666666707</v>
      </c>
      <c r="W142" s="106"/>
      <c r="X142" s="107"/>
      <c r="Y142" s="265"/>
      <c r="Z142" s="266"/>
      <c r="AA142" s="111">
        <f>M142-J142</f>
        <v>-253.57440890125304</v>
      </c>
      <c r="AB142" s="103">
        <f>M142/J142</f>
        <v>0.87321279554937348</v>
      </c>
      <c r="AC142" s="294"/>
    </row>
    <row r="143" spans="1:29" ht="15.75" customHeight="1">
      <c r="A143" s="281"/>
      <c r="B143" s="153" t="s">
        <v>161</v>
      </c>
      <c r="C143" s="263" t="s">
        <v>193</v>
      </c>
      <c r="D143" s="264"/>
      <c r="E143" s="93">
        <v>44.3</v>
      </c>
      <c r="F143" s="104">
        <v>1462</v>
      </c>
      <c r="G143" s="95">
        <f t="shared" si="68"/>
        <v>64766.6</v>
      </c>
      <c r="H143" s="96"/>
      <c r="I143" s="97">
        <v>17</v>
      </c>
      <c r="J143" s="98">
        <v>2000</v>
      </c>
      <c r="K143" s="99">
        <f t="shared" si="69"/>
        <v>117.64705882352941</v>
      </c>
      <c r="L143" s="100">
        <v>17</v>
      </c>
      <c r="M143" s="98">
        <f>F143/V143*60</f>
        <v>1745.6716417910441</v>
      </c>
      <c r="N143" s="99">
        <f>M143/L143</f>
        <v>102.68656716417907</v>
      </c>
      <c r="O143" s="101">
        <f>L143-I143</f>
        <v>0</v>
      </c>
      <c r="P143" s="102">
        <f>N143-K143</f>
        <v>-14.960491659350339</v>
      </c>
      <c r="Q143" s="103">
        <f>N143/K143</f>
        <v>0.87283582089552214</v>
      </c>
      <c r="R143" s="273"/>
      <c r="S143" s="1">
        <v>0.80902777777777779</v>
      </c>
      <c r="T143" s="2">
        <v>0.84392361111111114</v>
      </c>
      <c r="U143" s="104">
        <v>4.9999999999999822</v>
      </c>
      <c r="V143" s="105">
        <v>50.250000000000021</v>
      </c>
      <c r="W143" s="106"/>
      <c r="X143" s="107"/>
      <c r="Y143" s="265"/>
      <c r="Z143" s="266"/>
      <c r="AA143" s="111">
        <f>M143-J143</f>
        <v>-254.32835820895593</v>
      </c>
      <c r="AB143" s="103">
        <f>M143/J143</f>
        <v>0.87283582089552203</v>
      </c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21</v>
      </c>
      <c r="J157" s="138">
        <f t="shared" si="70"/>
        <v>2000</v>
      </c>
      <c r="K157" s="139">
        <f t="shared" ref="K157" si="71">J157/I157</f>
        <v>95.238095238095241</v>
      </c>
      <c r="L157" s="137">
        <f t="shared" ref="L157:M157" si="72">AVERAGE(L141:L156)</f>
        <v>21</v>
      </c>
      <c r="M157" s="138">
        <f t="shared" si="72"/>
        <v>1750.0351027533045</v>
      </c>
      <c r="N157" s="139">
        <f>M157/L157</f>
        <v>83.335004893014499</v>
      </c>
      <c r="O157" s="140">
        <f>L157-I157</f>
        <v>0</v>
      </c>
      <c r="P157" s="141">
        <f>N157-K157</f>
        <v>-11.903090345080741</v>
      </c>
      <c r="Q157" s="142">
        <f>N157/K157</f>
        <v>0.87501755137665227</v>
      </c>
      <c r="R157" s="274"/>
      <c r="S157" s="143">
        <f>S141</f>
        <v>0.70833333333333337</v>
      </c>
      <c r="T157" s="144">
        <f>INDEX(T141:T156,COUNTA(T141:T156))</f>
        <v>0.84392361111111114</v>
      </c>
      <c r="U157" s="145"/>
      <c r="V157" s="156"/>
      <c r="W157" s="188"/>
      <c r="X157" s="189"/>
      <c r="Y157" s="261"/>
      <c r="Z157" s="262"/>
      <c r="AA157" s="157">
        <f>M157-J157</f>
        <v>-249.9648972466955</v>
      </c>
      <c r="AB157" s="142">
        <f>M157/J157</f>
        <v>0.87501755137665227</v>
      </c>
      <c r="AC157" s="295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110" priority="2" operator="greaterThan">
      <formula>0</formula>
    </cfRule>
  </conditionalFormatting>
  <conditionalFormatting sqref="P5:P157 AA5:AA157">
    <cfRule type="cellIs" dxfId="109" priority="5" operator="lessThan">
      <formula>0</formula>
    </cfRule>
  </conditionalFormatting>
  <conditionalFormatting sqref="Q5:Q157 AB5:AB157">
    <cfRule type="cellIs" dxfId="108" priority="3" operator="greaterThan">
      <formula>1</formula>
    </cfRule>
    <cfRule type="cellIs" dxfId="107" priority="4" operator="lessThan">
      <formula>0.8</formula>
    </cfRule>
  </conditionalFormatting>
  <conditionalFormatting sqref="R5:R157 AC124:AC141">
    <cfRule type="cellIs" dxfId="106" priority="6" operator="lessThan">
      <formula>0.8</formula>
    </cfRule>
  </conditionalFormatting>
  <conditionalFormatting sqref="AC5:AC22 AC56:AC91">
    <cfRule type="cellIs" dxfId="105" priority="8" operator="lessThan">
      <formula>0.8</formula>
    </cfRule>
  </conditionalFormatting>
  <conditionalFormatting sqref="AC39">
    <cfRule type="cellIs" dxfId="104" priority="11" operator="lessThan">
      <formula>0.8</formula>
    </cfRule>
  </conditionalFormatting>
  <conditionalFormatting sqref="AC54">
    <cfRule type="cellIs" dxfId="103" priority="10" operator="lessThan">
      <formula>0.8</formula>
    </cfRule>
  </conditionalFormatting>
  <conditionalFormatting sqref="AC97:AC105">
    <cfRule type="cellIs" dxfId="102" priority="9" operator="lessThan">
      <formula>0.8</formula>
    </cfRule>
  </conditionalFormatting>
  <conditionalFormatting sqref="AC107:AC112">
    <cfRule type="cellIs" dxfId="101" priority="7" operator="lessThan">
      <formula>0.8</formula>
    </cfRule>
  </conditionalFormatting>
  <conditionalFormatting sqref="AC156">
    <cfRule type="cellIs" dxfId="100" priority="1" operator="lessThan">
      <formula>0.8</formula>
    </cfRule>
  </conditionalFormatting>
  <dataValidations count="1">
    <dataValidation type="list" allowBlank="1" showInputMessage="1" showErrorMessage="1" sqref="Y5:Z157" xr:uid="{1E34F128-F8FD-45F7-AA2D-17F2355AFC83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D6F2-DDC9-4D57-93A1-F12E52EE1F79}">
  <sheetPr>
    <tabColor theme="9" tint="0.59999389629810485"/>
  </sheetPr>
  <dimension ref="B1:AR36"/>
  <sheetViews>
    <sheetView zoomScale="70" zoomScaleNormal="70" workbookViewId="0">
      <selection activeCell="P38" sqref="P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226</v>
      </c>
      <c r="D3" s="249"/>
      <c r="E3" s="7" t="s">
        <v>2</v>
      </c>
      <c r="F3" s="250">
        <f>'1004(18度C)'!D1+'1004(4度C)'!D1</f>
        <v>169667</v>
      </c>
      <c r="G3" s="251"/>
      <c r="H3" s="7" t="s">
        <v>3</v>
      </c>
      <c r="I3" s="252">
        <f>'1004(18度C)'!F1+'1004(4度C)'!F1</f>
        <v>5378162.0600000005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463.70844654067952</v>
      </c>
      <c r="F6" s="227" t="e">
        <f>AVERAGE(#REF!,D13:K13)</f>
        <v>#REF!</v>
      </c>
      <c r="G6" s="228">
        <f>AVERAGE(D13:K13)</f>
        <v>194.96606677348322</v>
      </c>
      <c r="H6" s="229"/>
      <c r="I6" s="228">
        <f>AVERAGE(L13:O13)</f>
        <v>94.130675526024362</v>
      </c>
      <c r="J6" s="229"/>
      <c r="K6" s="228">
        <f>AVERAGE(D27:O27)</f>
        <v>636.33715673357608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403.16489334103119</v>
      </c>
      <c r="F7" s="231" t="e">
        <f>AVERAGE(#REF!,D14:K14)</f>
        <v>#REF!</v>
      </c>
      <c r="G7" s="218">
        <f>AVERAGE(D14:K14)</f>
        <v>172.15846174904019</v>
      </c>
      <c r="H7" s="219"/>
      <c r="I7" s="218">
        <f>AVERAGE(L14:O14)</f>
        <v>82.286806749098048</v>
      </c>
      <c r="J7" s="219"/>
      <c r="K7" s="218">
        <f>AVERAGE(D28:O28)</f>
        <v>551.30361374857489</v>
      </c>
      <c r="L7" s="219"/>
      <c r="M7" s="218">
        <f>AVERAGE(P28:X28)</f>
        <v>677.15866771753929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0.87075999183059238</v>
      </c>
      <c r="F8" s="223" t="e">
        <f>AVERAGE(D15:K15,#REF!)</f>
        <v>#REF!</v>
      </c>
      <c r="G8" s="224">
        <f>AVERAGE(D15:K15)</f>
        <v>0.87744665485864115</v>
      </c>
      <c r="H8" s="225"/>
      <c r="I8" s="224">
        <f>AVERAGE(L15:O15)</f>
        <v>0.87418094963659154</v>
      </c>
      <c r="J8" s="225"/>
      <c r="K8" s="224">
        <f>AVERAGE(D29:O29)</f>
        <v>0.86501863111941191</v>
      </c>
      <c r="L8" s="225"/>
      <c r="M8" s="224">
        <f>AVERAGE(P29:X29)</f>
        <v>0.86691991332234097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92.187500000000014</v>
      </c>
      <c r="G13" s="24">
        <v>84.21052631578948</v>
      </c>
      <c r="H13" s="24">
        <v>157.28155339805824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93.023255813953483</v>
      </c>
      <c r="N13" s="24">
        <v>95.238095238095241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102.17773037730987</v>
      </c>
      <c r="E14" s="28">
        <v>68.785927002466181</v>
      </c>
      <c r="F14" s="28">
        <v>80.358870459272879</v>
      </c>
      <c r="G14" s="28">
        <v>73.760595850914001</v>
      </c>
      <c r="H14" s="28">
        <v>137.27272077110467</v>
      </c>
      <c r="I14" s="28">
        <v>213.27765603006318</v>
      </c>
      <c r="J14" s="28" t="s">
        <v>36</v>
      </c>
      <c r="K14" s="55">
        <v>529.47573175215041</v>
      </c>
      <c r="L14" s="27" t="s">
        <v>36</v>
      </c>
      <c r="M14" s="67">
        <v>81.355830168496055</v>
      </c>
      <c r="N14" s="28">
        <v>83.217783329700055</v>
      </c>
      <c r="O14" s="29" t="s">
        <v>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0.88733292169769096</v>
      </c>
      <c r="E15" s="32">
        <f t="shared" si="0"/>
        <v>0.87702056928144378</v>
      </c>
      <c r="F15" s="32">
        <f t="shared" si="0"/>
        <v>0.8716894422700785</v>
      </c>
      <c r="G15" s="32">
        <f t="shared" si="0"/>
        <v>0.87590707572960369</v>
      </c>
      <c r="H15" s="32">
        <f t="shared" si="0"/>
        <v>0.87278334811257918</v>
      </c>
      <c r="I15" s="32">
        <f t="shared" si="0"/>
        <v>0.85860570060411923</v>
      </c>
      <c r="J15" s="32" t="s">
        <v>36</v>
      </c>
      <c r="K15" s="56">
        <f t="shared" ref="K15" si="1">K14/K13</f>
        <v>0.89878752631497261</v>
      </c>
      <c r="L15" s="31" t="s">
        <v>36</v>
      </c>
      <c r="M15" s="68">
        <f t="shared" ref="M15:N15" si="2">M14/M13</f>
        <v>0.87457517431133269</v>
      </c>
      <c r="N15" s="32">
        <f t="shared" si="2"/>
        <v>0.8737867249618505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0.29168981481481482</v>
      </c>
      <c r="F16" s="2">
        <v>0.3334259259259259</v>
      </c>
      <c r="G16" s="2">
        <v>0.29166666666666669</v>
      </c>
      <c r="H16" s="2">
        <v>0.25033564814814813</v>
      </c>
      <c r="I16" s="2">
        <v>0.25</v>
      </c>
      <c r="J16" s="2" t="s">
        <v>36</v>
      </c>
      <c r="K16" s="3">
        <v>0.37457175925925928</v>
      </c>
      <c r="L16" s="1" t="s">
        <v>36</v>
      </c>
      <c r="M16" s="69">
        <v>0.70833333333333337</v>
      </c>
      <c r="N16" s="2">
        <v>0.70833333333333337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0.46388888888888891</v>
      </c>
      <c r="E17" s="2">
        <v>0.61388888888888893</v>
      </c>
      <c r="F17" s="2">
        <v>0.56059027777777781</v>
      </c>
      <c r="G17" s="2">
        <v>0.6</v>
      </c>
      <c r="H17" s="2">
        <v>0.62361111111111112</v>
      </c>
      <c r="I17" s="2">
        <v>0.45090277777777776</v>
      </c>
      <c r="J17" s="2" t="s">
        <v>36</v>
      </c>
      <c r="K17" s="3">
        <v>0.4500925925925926</v>
      </c>
      <c r="L17" s="1" t="s">
        <v>36</v>
      </c>
      <c r="M17" s="69">
        <v>0.79266203703703708</v>
      </c>
      <c r="N17" s="2">
        <v>0.8305555555555556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21.333333333333332</v>
      </c>
      <c r="G18" s="35">
        <v>23.75</v>
      </c>
      <c r="H18" s="35">
        <v>20.6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21.5</v>
      </c>
      <c r="N18" s="35">
        <v>21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181.07916458939039</v>
      </c>
      <c r="E28" s="28" t="s">
        <v>36</v>
      </c>
      <c r="F28" s="28" t="s">
        <v>36</v>
      </c>
      <c r="G28" s="28">
        <v>281.04259376986715</v>
      </c>
      <c r="H28" s="28">
        <v>376.08198376617707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756.82188752955085</v>
      </c>
      <c r="N28" s="28">
        <v>982.27220575320041</v>
      </c>
      <c r="O28" s="28">
        <v>730.52384708326338</v>
      </c>
      <c r="P28" s="27">
        <v>242.27388258156907</v>
      </c>
      <c r="Q28" s="28" t="s">
        <v>36</v>
      </c>
      <c r="R28" s="28" t="s">
        <v>36</v>
      </c>
      <c r="S28" s="28" t="s">
        <v>36</v>
      </c>
      <c r="T28" s="28">
        <v>733.66127588952588</v>
      </c>
      <c r="U28" s="28" t="s">
        <v>36</v>
      </c>
      <c r="V28" s="28">
        <v>668.11258838034485</v>
      </c>
      <c r="W28" s="28">
        <v>844.38982763401634</v>
      </c>
      <c r="X28" s="29">
        <v>897.3557641022403</v>
      </c>
    </row>
    <row r="29" spans="2:44" ht="40.15" customHeight="1">
      <c r="B29" s="206"/>
      <c r="C29" s="30" t="s">
        <v>38</v>
      </c>
      <c r="D29" s="32">
        <f>D28/D27</f>
        <v>0.85509605500545471</v>
      </c>
      <c r="E29" s="32" t="s">
        <v>36</v>
      </c>
      <c r="F29" s="32" t="s">
        <v>36</v>
      </c>
      <c r="G29" s="32">
        <f>G28/G27</f>
        <v>0.85874125874126084</v>
      </c>
      <c r="H29" s="32">
        <f>H28/H27</f>
        <v>0.86788150099887018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0.8791365360191753</v>
      </c>
      <c r="N29" s="32">
        <f>N28/N27</f>
        <v>0.85414974413321776</v>
      </c>
      <c r="O29" s="32">
        <f>O28/O27</f>
        <v>0.87510669181849265</v>
      </c>
      <c r="P29" s="31">
        <f>P28/P27</f>
        <v>0.85805333414305707</v>
      </c>
      <c r="Q29" s="32" t="s">
        <v>36</v>
      </c>
      <c r="R29" s="32" t="s">
        <v>36</v>
      </c>
      <c r="S29" s="32" t="s">
        <v>36</v>
      </c>
      <c r="T29" s="32">
        <f>T28/T27</f>
        <v>0.87340628082086413</v>
      </c>
      <c r="U29" s="32" t="s">
        <v>36</v>
      </c>
      <c r="V29" s="32">
        <f>V28/V27</f>
        <v>0.87731956049944271</v>
      </c>
      <c r="W29" s="32">
        <f>W28/W27</f>
        <v>0.87119585390811205</v>
      </c>
      <c r="X29" s="33">
        <f>X28/X27</f>
        <v>0.85462453724022891</v>
      </c>
    </row>
    <row r="30" spans="2:44" ht="17.25" customHeight="1">
      <c r="B30" s="207" t="s">
        <v>39</v>
      </c>
      <c r="C30" s="15" t="s">
        <v>40</v>
      </c>
      <c r="D30" s="2">
        <v>0.37569444444444444</v>
      </c>
      <c r="E30" s="2" t="s">
        <v>36</v>
      </c>
      <c r="F30" s="2" t="s">
        <v>36</v>
      </c>
      <c r="G30" s="2">
        <v>0.29733796296296294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</v>
      </c>
      <c r="O30" s="2">
        <v>0.25017361111111114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0.70847222222222217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0.42920138888888887</v>
      </c>
      <c r="E31" s="2" t="s">
        <v>36</v>
      </c>
      <c r="F31" s="2" t="s">
        <v>36</v>
      </c>
      <c r="G31" s="2">
        <v>0.31388888888888883</v>
      </c>
      <c r="H31" s="2">
        <v>0.36898148148148147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0.42777777777777776</v>
      </c>
      <c r="N31" s="2">
        <v>0.43958333333333333</v>
      </c>
      <c r="O31" s="2">
        <v>0.43680555555555556</v>
      </c>
      <c r="P31" s="1">
        <v>0.79876157407407411</v>
      </c>
      <c r="Q31" s="2" t="s">
        <v>36</v>
      </c>
      <c r="R31" s="2" t="s">
        <v>36</v>
      </c>
      <c r="S31" s="2" t="s">
        <v>36</v>
      </c>
      <c r="T31" s="2">
        <v>0.84513888888888888</v>
      </c>
      <c r="U31" s="2" t="s">
        <v>36</v>
      </c>
      <c r="V31" s="2">
        <v>0.85277777777777775</v>
      </c>
      <c r="W31" s="2">
        <v>0.99027777777777781</v>
      </c>
      <c r="X31" s="4">
        <v>0.98958333333333326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C608-7595-4F61-BBF9-F2AA025795A4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P38" sqref="P38"/>
      <selection pane="bottomLeft" activeCell="P38" sqref="P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90598</v>
      </c>
      <c r="E1" s="77" t="s">
        <v>3</v>
      </c>
      <c r="F1" s="78">
        <f>SUM(G5:G191)</f>
        <v>1760936.9500000002</v>
      </c>
      <c r="G1" s="79" t="s">
        <v>73</v>
      </c>
      <c r="H1" s="80">
        <f>L21+L38+L55+L72+L89+L106+L123+L140+L157+L174+L191</f>
        <v>72.083333333333329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45934</v>
      </c>
      <c r="B2" s="326"/>
      <c r="C2" s="82" t="s">
        <v>34</v>
      </c>
      <c r="D2" s="83">
        <f>AVERAGE(N21,N38,N55,N72,N89,N106,N123,N140,N157,N174,N191)</f>
        <v>608.51045646174055</v>
      </c>
      <c r="E2" s="83" t="s">
        <v>80</v>
      </c>
      <c r="F2" s="84">
        <f>F1/D1</f>
        <v>19.436819245457958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1862</v>
      </c>
      <c r="G5" s="95">
        <f t="shared" ref="G5:G6" si="0">E5*F5</f>
        <v>55580.700000000004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3080.5147058823513</v>
      </c>
      <c r="N5" s="99">
        <f>M5/L5</f>
        <v>181.20674740484421</v>
      </c>
      <c r="O5" s="101">
        <f>L5-I5</f>
        <v>0</v>
      </c>
      <c r="P5" s="102">
        <f>N5-K5</f>
        <v>-30.55795847750872</v>
      </c>
      <c r="Q5" s="103">
        <f>N5/K5</f>
        <v>0.85569852941176439</v>
      </c>
      <c r="R5" s="273">
        <f>Q21</f>
        <v>0.85509605500545471</v>
      </c>
      <c r="S5" s="1">
        <v>0.37569444444444444</v>
      </c>
      <c r="T5" s="2">
        <v>0.40087962962962964</v>
      </c>
      <c r="U5" s="104">
        <v>6.9999999999999751</v>
      </c>
      <c r="V5" s="105">
        <v>36.266666666666687</v>
      </c>
      <c r="W5" s="106"/>
      <c r="X5" s="88"/>
      <c r="Y5" s="275"/>
      <c r="Z5" s="276"/>
      <c r="AA5" s="109">
        <f>M5-J5</f>
        <v>-519.48529411764866</v>
      </c>
      <c r="AB5" s="110">
        <f>M5/J5</f>
        <v>0.85569852941176427</v>
      </c>
      <c r="AC5" s="292">
        <f>AB21</f>
        <v>0.8550960550054546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1797</v>
      </c>
      <c r="G6" s="95">
        <f t="shared" si="0"/>
        <v>53047.44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3076.1768901569221</v>
      </c>
      <c r="N6" s="99">
        <f>M6/L6</f>
        <v>180.9515817739366</v>
      </c>
      <c r="O6" s="101">
        <f>L6-I6</f>
        <v>0</v>
      </c>
      <c r="P6" s="102">
        <f>N6-K6</f>
        <v>-30.813124108416332</v>
      </c>
      <c r="Q6" s="103">
        <f>N6/K6</f>
        <v>0.85449358059914504</v>
      </c>
      <c r="R6" s="273"/>
      <c r="S6" s="1">
        <v>0.40486111111111112</v>
      </c>
      <c r="T6" s="2">
        <v>0.42920138888888887</v>
      </c>
      <c r="U6" s="104">
        <v>5.7333333333333236</v>
      </c>
      <c r="V6" s="105">
        <v>35.049999999999962</v>
      </c>
      <c r="W6" s="106"/>
      <c r="X6" s="107"/>
      <c r="Y6" s="265"/>
      <c r="Z6" s="266"/>
      <c r="AA6" s="111">
        <f>M6-J6</f>
        <v>-523.82310984307787</v>
      </c>
      <c r="AB6" s="112">
        <f>M6/J6</f>
        <v>0.85449358059914504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3078.3457980196367</v>
      </c>
      <c r="N21" s="139">
        <f>M21/L21</f>
        <v>181.07916458939039</v>
      </c>
      <c r="O21" s="140">
        <f>L21-I21</f>
        <v>0</v>
      </c>
      <c r="P21" s="141">
        <f>N21-K21</f>
        <v>-30.68554129296254</v>
      </c>
      <c r="Q21" s="142">
        <f>N21/K21</f>
        <v>0.85509605500545471</v>
      </c>
      <c r="R21" s="274"/>
      <c r="S21" s="143">
        <f>S5</f>
        <v>0.37569444444444444</v>
      </c>
      <c r="T21" s="144">
        <f>INDEX(T5:T20,COUNTA(T5:T20))</f>
        <v>0.42920138888888887</v>
      </c>
      <c r="U21" s="145"/>
      <c r="V21" s="145"/>
      <c r="W21" s="146"/>
      <c r="X21" s="147"/>
      <c r="Y21" s="261"/>
      <c r="Z21" s="262"/>
      <c r="AA21" s="148">
        <f>M21-J21</f>
        <v>-521.65420198036327</v>
      </c>
      <c r="AB21" s="149">
        <f>M21/J21</f>
        <v>0.8550960550054546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1228</v>
      </c>
      <c r="G22" s="95">
        <f t="shared" ref="G22" si="5">E22*F22</f>
        <v>31485.920000000002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3091.4685314685389</v>
      </c>
      <c r="N22" s="99">
        <f>M22/L22</f>
        <v>281.04259376986715</v>
      </c>
      <c r="O22" s="101">
        <f>L22-I22</f>
        <v>0</v>
      </c>
      <c r="P22" s="102">
        <f>N22-K22</f>
        <v>-46.230133502860099</v>
      </c>
      <c r="Q22" s="103">
        <f>N22/K22</f>
        <v>0.85874125874126084</v>
      </c>
      <c r="R22" s="272">
        <f>Q38</f>
        <v>0.85874125874126084</v>
      </c>
      <c r="S22" s="1">
        <v>0.29733796296296294</v>
      </c>
      <c r="T22" s="2">
        <v>0.31388888888888883</v>
      </c>
      <c r="U22" s="104">
        <v>7.7000000000000046</v>
      </c>
      <c r="V22" s="105">
        <v>23.833333333333275</v>
      </c>
      <c r="W22" s="106"/>
      <c r="X22" s="151"/>
      <c r="Y22" s="275"/>
      <c r="Z22" s="276"/>
      <c r="AA22" s="109">
        <f>M22-J22</f>
        <v>-508.53146853146109</v>
      </c>
      <c r="AB22" s="152">
        <f>M22/J22</f>
        <v>0.85874125874126084</v>
      </c>
      <c r="AC22" s="277">
        <f>AB38</f>
        <v>0.85874125874126084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3091.4685314685389</v>
      </c>
      <c r="N38" s="139">
        <f>M38/L38</f>
        <v>281.04259376986715</v>
      </c>
      <c r="O38" s="140">
        <f>L38-I38</f>
        <v>0</v>
      </c>
      <c r="P38" s="141">
        <f>N38-K38</f>
        <v>-46.230133502860099</v>
      </c>
      <c r="Q38" s="142">
        <f>N38/K38</f>
        <v>0.85874125874126084</v>
      </c>
      <c r="R38" s="274"/>
      <c r="S38" s="143">
        <f>S22</f>
        <v>0.29733796296296294</v>
      </c>
      <c r="T38" s="144">
        <f>INDEX(T22:T37,COUNTA(T22:T37))</f>
        <v>0.31388888888888883</v>
      </c>
      <c r="U38" s="145"/>
      <c r="V38" s="156"/>
      <c r="W38" s="135"/>
      <c r="X38" s="139"/>
      <c r="Y38" s="261"/>
      <c r="Z38" s="262"/>
      <c r="AA38" s="157">
        <f>M38-J38</f>
        <v>-508.53146853146109</v>
      </c>
      <c r="AB38" s="142">
        <f>M38/J38</f>
        <v>0.85874125874126084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534</v>
      </c>
      <c r="G39" s="159">
        <f t="shared" ref="G39:G41" si="9">E39*F39</f>
        <v>7508.04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2237.9511059371321</v>
      </c>
      <c r="N39" s="163">
        <f>M39/L39</f>
        <v>372.99185098952199</v>
      </c>
      <c r="O39" s="165">
        <f>L39-I39</f>
        <v>0</v>
      </c>
      <c r="P39" s="166">
        <f>N39-K39</f>
        <v>-60.341482343811322</v>
      </c>
      <c r="Q39" s="152">
        <f>N39/K39</f>
        <v>0.86075042536043544</v>
      </c>
      <c r="R39" s="272">
        <f>Q55</f>
        <v>0.86788150099887018</v>
      </c>
      <c r="S39" s="167">
        <v>0.25</v>
      </c>
      <c r="T39" s="168">
        <v>0.25994212962962965</v>
      </c>
      <c r="U39" s="169"/>
      <c r="V39" s="170">
        <v>14.316666666666693</v>
      </c>
      <c r="W39" s="168"/>
      <c r="X39" s="171"/>
      <c r="Y39" s="275"/>
      <c r="Z39" s="276"/>
      <c r="AA39" s="109">
        <f>M39-J39</f>
        <v>-362.04889406286793</v>
      </c>
      <c r="AB39" s="152">
        <f>M39/J39</f>
        <v>0.86075042536043544</v>
      </c>
      <c r="AC39" s="277">
        <f>AB55</f>
        <v>0.86788150099887018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1898</v>
      </c>
      <c r="G40" s="95">
        <f t="shared" si="9"/>
        <v>33651.54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2273.8103161397685</v>
      </c>
      <c r="N40" s="99">
        <f>M40/L40</f>
        <v>378.96838602329473</v>
      </c>
      <c r="O40" s="101">
        <f>L40-I40</f>
        <v>0</v>
      </c>
      <c r="P40" s="102">
        <f>N40-K40</f>
        <v>-54.364947310038588</v>
      </c>
      <c r="Q40" s="103">
        <f>N40/K40</f>
        <v>0.8745424292845263</v>
      </c>
      <c r="R40" s="273"/>
      <c r="S40" s="1">
        <v>0.26458333333333334</v>
      </c>
      <c r="T40" s="2">
        <v>0.29936342592592591</v>
      </c>
      <c r="U40" s="104">
        <v>6.6833333333333123</v>
      </c>
      <c r="V40" s="105">
        <v>50.0833333333333</v>
      </c>
      <c r="W40" s="106"/>
      <c r="X40" s="113"/>
      <c r="Y40" s="265"/>
      <c r="Z40" s="266"/>
      <c r="AA40" s="111">
        <f>M40-J40</f>
        <v>-326.18968386023153</v>
      </c>
      <c r="AB40" s="103">
        <f>M40/J40</f>
        <v>0.8745424292845263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3512</v>
      </c>
      <c r="G41" s="95">
        <f t="shared" si="9"/>
        <v>50888.88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2257.7142857142858</v>
      </c>
      <c r="N41" s="99">
        <f>M41/L41</f>
        <v>376.28571428571428</v>
      </c>
      <c r="O41" s="101">
        <f>L41-I41</f>
        <v>0</v>
      </c>
      <c r="P41" s="102">
        <f>N41-K41</f>
        <v>-57.047619047619037</v>
      </c>
      <c r="Q41" s="103">
        <f>N41/K41</f>
        <v>0.86835164835164835</v>
      </c>
      <c r="R41" s="273"/>
      <c r="S41" s="1">
        <v>0.30416666666666664</v>
      </c>
      <c r="T41" s="2">
        <v>0.36898148148148147</v>
      </c>
      <c r="U41" s="104">
        <v>6.9166666666666554</v>
      </c>
      <c r="V41" s="105">
        <v>93.333333333333343</v>
      </c>
      <c r="W41" s="106"/>
      <c r="X41" s="113"/>
      <c r="Y41" s="265"/>
      <c r="Z41" s="266"/>
      <c r="AA41" s="111">
        <f>M41-J41</f>
        <v>-342.28571428571422</v>
      </c>
      <c r="AB41" s="103">
        <f>M41/J41</f>
        <v>0.86835164835164835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2256.4919025970626</v>
      </c>
      <c r="N55" s="139">
        <f t="shared" ref="N55:N61" si="14">M55/L55</f>
        <v>376.08198376617707</v>
      </c>
      <c r="O55" s="140">
        <f t="shared" ref="O55:O61" si="15">L55-I55</f>
        <v>0</v>
      </c>
      <c r="P55" s="141">
        <f t="shared" ref="P55:P61" si="16">N55-K55</f>
        <v>-57.25134956715624</v>
      </c>
      <c r="Q55" s="142">
        <f t="shared" ref="Q55:Q61" si="17">N55/K55</f>
        <v>0.86788150099887018</v>
      </c>
      <c r="R55" s="274"/>
      <c r="S55" s="143">
        <f>S39</f>
        <v>0.25</v>
      </c>
      <c r="T55" s="144">
        <f>INDEX(T39:T54,COUNTA(T39:T54))</f>
        <v>0.36898148148148147</v>
      </c>
      <c r="U55" s="145"/>
      <c r="V55" s="156"/>
      <c r="W55" s="135"/>
      <c r="X55" s="139"/>
      <c r="Y55" s="261"/>
      <c r="Z55" s="262"/>
      <c r="AA55" s="157">
        <f t="shared" ref="AA55:AA61" si="18">M55-J55</f>
        <v>-343.50809740293744</v>
      </c>
      <c r="AB55" s="142">
        <f t="shared" ref="AB55:AB61" si="19">M55/J55</f>
        <v>0.86788150099887018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483</v>
      </c>
      <c r="G56" s="159">
        <f t="shared" ref="G56:G61" si="20">E56*F56</f>
        <v>10360.35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2874.0495867768509</v>
      </c>
      <c r="N56" s="163">
        <f t="shared" si="14"/>
        <v>958.01652892561697</v>
      </c>
      <c r="O56" s="165">
        <f t="shared" si="15"/>
        <v>0</v>
      </c>
      <c r="P56" s="166">
        <f t="shared" si="16"/>
        <v>-141.98347107438303</v>
      </c>
      <c r="Q56" s="152">
        <f t="shared" si="17"/>
        <v>0.87092411720510632</v>
      </c>
      <c r="R56" s="272">
        <f>Q72</f>
        <v>0.8791365360191753</v>
      </c>
      <c r="S56" s="167">
        <v>0.25</v>
      </c>
      <c r="T56" s="168">
        <v>0.25700231481481484</v>
      </c>
      <c r="U56" s="169"/>
      <c r="V56" s="170">
        <v>10.083333333333364</v>
      </c>
      <c r="W56" s="173"/>
      <c r="X56" s="151"/>
      <c r="Y56" s="275"/>
      <c r="Z56" s="276"/>
      <c r="AA56" s="109">
        <f t="shared" si="18"/>
        <v>-425.9504132231491</v>
      </c>
      <c r="AB56" s="152">
        <f t="shared" si="19"/>
        <v>0.87092411720510632</v>
      </c>
      <c r="AC56" s="277">
        <f>AB72</f>
        <v>0.87913653601917519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1409</v>
      </c>
      <c r="G57" s="95">
        <f t="shared" si="20"/>
        <v>22135.39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2906.8194842406829</v>
      </c>
      <c r="N57" s="99">
        <f t="shared" si="14"/>
        <v>968.93982808022758</v>
      </c>
      <c r="O57" s="101">
        <f t="shared" si="15"/>
        <v>0</v>
      </c>
      <c r="P57" s="102">
        <f t="shared" si="16"/>
        <v>-131.06017191977242</v>
      </c>
      <c r="Q57" s="103">
        <f t="shared" si="17"/>
        <v>0.88085438916384329</v>
      </c>
      <c r="R57" s="273"/>
      <c r="S57" s="1">
        <v>0.26111111111111107</v>
      </c>
      <c r="T57" s="2">
        <v>0.28130787037037036</v>
      </c>
      <c r="U57" s="104">
        <v>5.916666666666579</v>
      </c>
      <c r="V57" s="105">
        <v>29.083333333333378</v>
      </c>
      <c r="W57" s="106"/>
      <c r="X57" s="107"/>
      <c r="Y57" s="265"/>
      <c r="Z57" s="266"/>
      <c r="AA57" s="111">
        <f t="shared" si="18"/>
        <v>-393.18051575931713</v>
      </c>
      <c r="AB57" s="103">
        <f t="shared" si="19"/>
        <v>0.88085438916384329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832</v>
      </c>
      <c r="G58" s="95">
        <f t="shared" si="20"/>
        <v>18536.96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2891.1196911196762</v>
      </c>
      <c r="N58" s="99">
        <f t="shared" si="14"/>
        <v>578.22393822393519</v>
      </c>
      <c r="O58" s="101">
        <f t="shared" si="15"/>
        <v>0</v>
      </c>
      <c r="P58" s="102">
        <f t="shared" si="16"/>
        <v>-81.776061776064807</v>
      </c>
      <c r="Q58" s="103">
        <f t="shared" si="17"/>
        <v>0.87609687609687148</v>
      </c>
      <c r="R58" s="273"/>
      <c r="S58" s="1">
        <v>0.28680555555555548</v>
      </c>
      <c r="T58" s="2">
        <v>0.29879629629629628</v>
      </c>
      <c r="U58" s="104">
        <v>7.9166666666665719</v>
      </c>
      <c r="V58" s="105">
        <v>17.266666666666755</v>
      </c>
      <c r="W58" s="106"/>
      <c r="X58" s="107"/>
      <c r="Y58" s="265"/>
      <c r="Z58" s="266"/>
      <c r="AA58" s="111">
        <f t="shared" si="18"/>
        <v>-408.88030888032381</v>
      </c>
      <c r="AB58" s="103">
        <f t="shared" si="19"/>
        <v>0.87609687609687159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2127</v>
      </c>
      <c r="G59" s="95">
        <f t="shared" si="20"/>
        <v>38052.03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2907.0615034168568</v>
      </c>
      <c r="N59" s="99">
        <f t="shared" si="14"/>
        <v>726.7653758542142</v>
      </c>
      <c r="O59" s="101">
        <f t="shared" si="15"/>
        <v>0</v>
      </c>
      <c r="P59" s="102">
        <f t="shared" si="16"/>
        <v>-98.234624145785801</v>
      </c>
      <c r="Q59" s="103">
        <f t="shared" si="17"/>
        <v>0.88092772830813837</v>
      </c>
      <c r="R59" s="273"/>
      <c r="S59" s="1">
        <v>0.30215277777777777</v>
      </c>
      <c r="T59" s="2">
        <v>0.33263888888888887</v>
      </c>
      <c r="U59" s="104">
        <v>4.8333333333333428</v>
      </c>
      <c r="V59" s="105">
        <v>43.899999999999991</v>
      </c>
      <c r="W59" s="106"/>
      <c r="X59" s="107"/>
      <c r="Y59" s="265"/>
      <c r="Z59" s="266"/>
      <c r="AA59" s="111">
        <f t="shared" si="18"/>
        <v>-392.93849658314321</v>
      </c>
      <c r="AB59" s="103">
        <f t="shared" si="19"/>
        <v>0.88092772830813837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2663</v>
      </c>
      <c r="G60" s="95">
        <f t="shared" si="20"/>
        <v>57121.35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2912.1506682867575</v>
      </c>
      <c r="N60" s="99">
        <f t="shared" si="14"/>
        <v>728.03766707168938</v>
      </c>
      <c r="O60" s="101">
        <f t="shared" si="15"/>
        <v>0</v>
      </c>
      <c r="P60" s="102">
        <f t="shared" si="16"/>
        <v>-96.962332928310616</v>
      </c>
      <c r="Q60" s="103">
        <f t="shared" si="17"/>
        <v>0.88246989948083565</v>
      </c>
      <c r="R60" s="273"/>
      <c r="S60" s="1">
        <v>0.33759259259259261</v>
      </c>
      <c r="T60" s="2">
        <v>0.37569444444444444</v>
      </c>
      <c r="U60" s="104">
        <v>7.1333333333333826</v>
      </c>
      <c r="V60" s="105">
        <v>54.866666666666639</v>
      </c>
      <c r="W60" s="106"/>
      <c r="X60" s="107"/>
      <c r="Y60" s="265"/>
      <c r="Z60" s="266"/>
      <c r="AA60" s="111">
        <f t="shared" si="18"/>
        <v>-387.84933171324246</v>
      </c>
      <c r="AB60" s="103">
        <f t="shared" si="19"/>
        <v>0.88246989948083565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3332</v>
      </c>
      <c r="G61" s="115">
        <f t="shared" si="20"/>
        <v>55511.12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2915.702479338845</v>
      </c>
      <c r="N61" s="99">
        <f t="shared" si="14"/>
        <v>728.92561983471126</v>
      </c>
      <c r="O61" s="101">
        <f t="shared" si="15"/>
        <v>0</v>
      </c>
      <c r="P61" s="102">
        <f t="shared" si="16"/>
        <v>-96.074380165288744</v>
      </c>
      <c r="Q61" s="103">
        <f t="shared" si="17"/>
        <v>0.88354620586025612</v>
      </c>
      <c r="R61" s="273"/>
      <c r="S61" s="1">
        <v>0.38016203703703705</v>
      </c>
      <c r="T61" s="2">
        <v>0.42777777777777776</v>
      </c>
      <c r="U61" s="104">
        <v>6.4333333333333531</v>
      </c>
      <c r="V61" s="105">
        <v>68.56666666666662</v>
      </c>
      <c r="W61" s="106"/>
      <c r="X61" s="107"/>
      <c r="Y61" s="265"/>
      <c r="Z61" s="266"/>
      <c r="AA61" s="111">
        <f t="shared" si="18"/>
        <v>-384.29752066115498</v>
      </c>
      <c r="AB61" s="103">
        <f t="shared" si="19"/>
        <v>0.88354620586025612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2901.1505688632783</v>
      </c>
      <c r="N72" s="139">
        <f>M72/L72</f>
        <v>756.82188752955085</v>
      </c>
      <c r="O72" s="140">
        <f>L72-I72</f>
        <v>0</v>
      </c>
      <c r="P72" s="141">
        <f>N72-K72</f>
        <v>-104.04767768784041</v>
      </c>
      <c r="Q72" s="142">
        <f>N72/K72</f>
        <v>0.8791365360191753</v>
      </c>
      <c r="R72" s="274"/>
      <c r="S72" s="143">
        <f>S56</f>
        <v>0.25</v>
      </c>
      <c r="T72" s="144">
        <f>INDEX(T56:T71,COUNTA(T56:T71))</f>
        <v>0.42777777777777776</v>
      </c>
      <c r="U72" s="145"/>
      <c r="V72" s="156"/>
      <c r="W72" s="89"/>
      <c r="X72" s="91"/>
      <c r="Y72" s="261"/>
      <c r="Z72" s="262"/>
      <c r="AA72" s="157">
        <f>M72-J72</f>
        <v>-398.84943113672171</v>
      </c>
      <c r="AB72" s="142">
        <f>M72/J72</f>
        <v>0.87913653601917519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1341</v>
      </c>
      <c r="G73" s="159">
        <f t="shared" ref="G73:G76" si="26">E73*F73</f>
        <v>24379.38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3053.5104364326417</v>
      </c>
      <c r="N73" s="163">
        <f>M73/L73</f>
        <v>1017.8368121442139</v>
      </c>
      <c r="O73" s="165">
        <f>L73-I73</f>
        <v>0</v>
      </c>
      <c r="P73" s="166">
        <f>N73-K73</f>
        <v>-182.16318785578608</v>
      </c>
      <c r="Q73" s="152">
        <f>N73/K73</f>
        <v>0.84819734345351161</v>
      </c>
      <c r="R73" s="272">
        <f>Q89</f>
        <v>0.85414974413321776</v>
      </c>
      <c r="S73" s="167">
        <v>0.25</v>
      </c>
      <c r="T73" s="168">
        <v>0.26829861111111108</v>
      </c>
      <c r="U73" s="169"/>
      <c r="V73" s="170">
        <v>26.349999999999962</v>
      </c>
      <c r="W73" s="173"/>
      <c r="X73" s="151"/>
      <c r="Y73" s="275"/>
      <c r="Z73" s="276"/>
      <c r="AA73" s="109">
        <f>M73-J73</f>
        <v>-546.48956356735835</v>
      </c>
      <c r="AB73" s="152">
        <f>M73/J73</f>
        <v>0.84819734345351161</v>
      </c>
      <c r="AC73" s="277">
        <f>AB89</f>
        <v>0.85414974413321776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1778</v>
      </c>
      <c r="G74" s="95">
        <f t="shared" si="26"/>
        <v>32324.04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3047.9999999999968</v>
      </c>
      <c r="N74" s="99">
        <f>M74/L74</f>
        <v>1015.999999999999</v>
      </c>
      <c r="O74" s="101">
        <f>L74-I74</f>
        <v>0</v>
      </c>
      <c r="P74" s="102">
        <f>N74-K74</f>
        <v>-184.00000000000102</v>
      </c>
      <c r="Q74" s="103">
        <f>N74/K74</f>
        <v>0.84666666666666579</v>
      </c>
      <c r="R74" s="273"/>
      <c r="S74" s="1">
        <v>0.28055555555555556</v>
      </c>
      <c r="T74" s="2">
        <v>0.30486111111111114</v>
      </c>
      <c r="U74" s="104">
        <v>17.650000000000041</v>
      </c>
      <c r="V74" s="105">
        <v>35.000000000000036</v>
      </c>
      <c r="W74" s="106"/>
      <c r="X74" s="107"/>
      <c r="Y74" s="265"/>
      <c r="Z74" s="266"/>
      <c r="AA74" s="111">
        <f>M74-J74</f>
        <v>-552.00000000000318</v>
      </c>
      <c r="AB74" s="103">
        <f>M74/J74</f>
        <v>0.84666666666666579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4036</v>
      </c>
      <c r="G75" s="95">
        <f t="shared" si="26"/>
        <v>57634.079999999994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3052.4369747899195</v>
      </c>
      <c r="N75" s="99">
        <f>M75/L75</f>
        <v>1017.4789915966398</v>
      </c>
      <c r="O75" s="101">
        <f>L75-I75</f>
        <v>0</v>
      </c>
      <c r="P75" s="102">
        <f>N75-K75</f>
        <v>-182.52100840336016</v>
      </c>
      <c r="Q75" s="103">
        <f>N75/K75</f>
        <v>0.84789915966386653</v>
      </c>
      <c r="R75" s="273"/>
      <c r="S75" s="1">
        <v>0.31666666666666671</v>
      </c>
      <c r="T75" s="2">
        <v>0.37175925925925923</v>
      </c>
      <c r="U75" s="104">
        <v>17.000000000000021</v>
      </c>
      <c r="V75" s="105">
        <v>79.333333333333243</v>
      </c>
      <c r="W75" s="106"/>
      <c r="X75" s="107"/>
      <c r="Y75" s="265"/>
      <c r="Z75" s="266"/>
      <c r="AA75" s="111">
        <f>M75-J75</f>
        <v>-547.56302521008047</v>
      </c>
      <c r="AB75" s="103">
        <f>M75/J75</f>
        <v>0.84789915966386653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3416</v>
      </c>
      <c r="G76" s="95">
        <f t="shared" si="26"/>
        <v>47926.479999999996</v>
      </c>
      <c r="H76" s="96"/>
      <c r="I76" s="97">
        <v>3</v>
      </c>
      <c r="J76" s="98">
        <v>3000</v>
      </c>
      <c r="K76" s="99">
        <f t="shared" si="27"/>
        <v>1000</v>
      </c>
      <c r="L76" s="100">
        <v>3</v>
      </c>
      <c r="M76" s="98">
        <f>F76/V76*60</f>
        <v>2633.319057815846</v>
      </c>
      <c r="N76" s="99">
        <f>M76/L76</f>
        <v>877.77301927194867</v>
      </c>
      <c r="O76" s="101">
        <f>L76-I76</f>
        <v>0</v>
      </c>
      <c r="P76" s="102">
        <f>N76-K76</f>
        <v>-122.22698072805133</v>
      </c>
      <c r="Q76" s="103">
        <f>N76/K76</f>
        <v>0.87777301927194862</v>
      </c>
      <c r="R76" s="273"/>
      <c r="S76" s="1">
        <v>0.38553240740740741</v>
      </c>
      <c r="T76" s="2">
        <v>0.43958333333333333</v>
      </c>
      <c r="U76" s="104">
        <v>19.833333333333371</v>
      </c>
      <c r="V76" s="105">
        <v>77.833333333333329</v>
      </c>
      <c r="W76" s="106"/>
      <c r="X76" s="107"/>
      <c r="Y76" s="265"/>
      <c r="Z76" s="266"/>
      <c r="AA76" s="111">
        <f>M76-J76</f>
        <v>-366.68094218415399</v>
      </c>
      <c r="AB76" s="103">
        <f>M76/J76</f>
        <v>0.87777301927194862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</v>
      </c>
      <c r="J89" s="138">
        <f t="shared" si="28"/>
        <v>3450</v>
      </c>
      <c r="K89" s="139">
        <f t="shared" ref="K89" si="29">J89/I89</f>
        <v>1150</v>
      </c>
      <c r="L89" s="137">
        <f t="shared" ref="L89:M89" si="30">AVERAGE(L73:L88)</f>
        <v>3</v>
      </c>
      <c r="M89" s="138">
        <f t="shared" si="30"/>
        <v>2946.8166172596011</v>
      </c>
      <c r="N89" s="139">
        <f t="shared" ref="N89:N95" si="31">M89/L89</f>
        <v>982.27220575320041</v>
      </c>
      <c r="O89" s="140">
        <f t="shared" ref="O89:O95" si="32">L89-I89</f>
        <v>0</v>
      </c>
      <c r="P89" s="141">
        <f t="shared" ref="P89:P95" si="33">N89-K89</f>
        <v>-167.72779424679959</v>
      </c>
      <c r="Q89" s="142">
        <f t="shared" ref="Q89:Q95" si="34">N89/K89</f>
        <v>0.85414974413321776</v>
      </c>
      <c r="R89" s="274"/>
      <c r="S89" s="143">
        <f>S73</f>
        <v>0.25</v>
      </c>
      <c r="T89" s="144">
        <f>INDEX(T73:T88,COUNTA(T73:T88))</f>
        <v>0.43958333333333333</v>
      </c>
      <c r="U89" s="145"/>
      <c r="V89" s="156"/>
      <c r="W89" s="89"/>
      <c r="X89" s="91"/>
      <c r="Y89" s="261"/>
      <c r="Z89" s="262"/>
      <c r="AA89" s="157">
        <f t="shared" ref="AA89:AA95" si="35">M89-J89</f>
        <v>-503.18338274039888</v>
      </c>
      <c r="AB89" s="142">
        <f t="shared" ref="AB89:AB95" si="36">M89/J89</f>
        <v>0.85414974413321776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1277</v>
      </c>
      <c r="G90" s="159">
        <f t="shared" ref="G90:G95" si="37">E90*F90</f>
        <v>31963.31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2864.2990654205669</v>
      </c>
      <c r="N90" s="163">
        <f t="shared" si="31"/>
        <v>716.07476635514172</v>
      </c>
      <c r="O90" s="165">
        <f t="shared" si="32"/>
        <v>0</v>
      </c>
      <c r="P90" s="166">
        <f t="shared" si="33"/>
        <v>-108.92523364485828</v>
      </c>
      <c r="Q90" s="152">
        <f t="shared" si="34"/>
        <v>0.8679694137638081</v>
      </c>
      <c r="R90" s="272">
        <f>Q106</f>
        <v>0.87510669181849265</v>
      </c>
      <c r="S90" s="167">
        <v>0.25017361111111114</v>
      </c>
      <c r="T90" s="168">
        <v>0.26874999999999999</v>
      </c>
      <c r="U90" s="169"/>
      <c r="V90" s="170">
        <v>26.749999999999943</v>
      </c>
      <c r="W90" s="168"/>
      <c r="X90" s="171"/>
      <c r="Y90" s="275"/>
      <c r="Z90" s="276"/>
      <c r="AA90" s="109">
        <f t="shared" si="35"/>
        <v>-435.70093457943312</v>
      </c>
      <c r="AB90" s="152">
        <f t="shared" si="36"/>
        <v>0.8679694137638081</v>
      </c>
      <c r="AC90" s="277">
        <f>AB106</f>
        <v>0.87510669181849265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1280</v>
      </c>
      <c r="G91" s="95">
        <f t="shared" si="37"/>
        <v>32576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2874.6101060511578</v>
      </c>
      <c r="N91" s="99">
        <f t="shared" si="31"/>
        <v>718.65252651278945</v>
      </c>
      <c r="O91" s="101">
        <f t="shared" si="32"/>
        <v>0</v>
      </c>
      <c r="P91" s="102">
        <f t="shared" si="33"/>
        <v>-106.34747348721055</v>
      </c>
      <c r="Q91" s="103">
        <f t="shared" si="34"/>
        <v>0.87109397153065393</v>
      </c>
      <c r="R91" s="273"/>
      <c r="S91" s="1">
        <v>0.28075231481481483</v>
      </c>
      <c r="T91" s="2">
        <v>0.29930555555555555</v>
      </c>
      <c r="U91" s="104">
        <v>17.283333333333371</v>
      </c>
      <c r="V91" s="105">
        <v>26.716666666666633</v>
      </c>
      <c r="W91" s="106"/>
      <c r="X91" s="113"/>
      <c r="Y91" s="265"/>
      <c r="Z91" s="266"/>
      <c r="AA91" s="111">
        <f t="shared" si="35"/>
        <v>-425.3898939488422</v>
      </c>
      <c r="AB91" s="103">
        <f t="shared" si="36"/>
        <v>0.87109397153065393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436</v>
      </c>
      <c r="G92" s="95">
        <f t="shared" si="37"/>
        <v>11654.28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2864.2335766423475</v>
      </c>
      <c r="N92" s="99">
        <f t="shared" si="31"/>
        <v>716.05839416058689</v>
      </c>
      <c r="O92" s="101">
        <f t="shared" si="32"/>
        <v>0</v>
      </c>
      <c r="P92" s="102">
        <f t="shared" si="33"/>
        <v>-108.94160583941311</v>
      </c>
      <c r="Q92" s="103">
        <f t="shared" si="34"/>
        <v>0.86794956867949924</v>
      </c>
      <c r="R92" s="273"/>
      <c r="S92" s="1">
        <v>0.30902777777777779</v>
      </c>
      <c r="T92" s="2">
        <v>0.31537037037037036</v>
      </c>
      <c r="U92" s="104">
        <v>14.00000000000003</v>
      </c>
      <c r="V92" s="105">
        <v>9.1333333333332956</v>
      </c>
      <c r="W92" s="106"/>
      <c r="X92" s="113"/>
      <c r="Y92" s="265"/>
      <c r="Z92" s="266"/>
      <c r="AA92" s="111">
        <f t="shared" si="35"/>
        <v>-435.76642335765246</v>
      </c>
      <c r="AB92" s="103">
        <f t="shared" si="36"/>
        <v>0.86794956867949924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1870</v>
      </c>
      <c r="G93" s="95">
        <f t="shared" si="37"/>
        <v>56100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2659.818253654681</v>
      </c>
      <c r="N93" s="99">
        <f t="shared" si="31"/>
        <v>664.95456341367026</v>
      </c>
      <c r="O93" s="101">
        <f t="shared" si="32"/>
        <v>0</v>
      </c>
      <c r="P93" s="102">
        <f t="shared" si="33"/>
        <v>-85.045436586329743</v>
      </c>
      <c r="Q93" s="103">
        <f t="shared" si="34"/>
        <v>0.88660608455156031</v>
      </c>
      <c r="R93" s="273"/>
      <c r="S93" s="1">
        <v>0.32708333333333334</v>
      </c>
      <c r="T93" s="2">
        <v>0.35637731481481483</v>
      </c>
      <c r="U93" s="104">
        <v>16.866666666666692</v>
      </c>
      <c r="V93" s="105">
        <v>42.183333333333344</v>
      </c>
      <c r="W93" s="106"/>
      <c r="X93" s="107"/>
      <c r="Y93" s="265"/>
      <c r="Z93" s="266"/>
      <c r="AA93" s="111">
        <f t="shared" si="35"/>
        <v>-340.18174634531897</v>
      </c>
      <c r="AB93" s="103">
        <f t="shared" si="36"/>
        <v>0.88660608455156031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1465</v>
      </c>
      <c r="G94" s="95">
        <f t="shared" si="37"/>
        <v>36361.300000000003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2872.5490196078445</v>
      </c>
      <c r="N94" s="99">
        <f t="shared" si="31"/>
        <v>718.13725490196111</v>
      </c>
      <c r="O94" s="101">
        <f t="shared" si="32"/>
        <v>0</v>
      </c>
      <c r="P94" s="102">
        <f t="shared" si="33"/>
        <v>-106.86274509803889</v>
      </c>
      <c r="Q94" s="103">
        <f t="shared" si="34"/>
        <v>0.87046939988116501</v>
      </c>
      <c r="R94" s="273"/>
      <c r="S94" s="1">
        <v>0.36902777777777779</v>
      </c>
      <c r="T94" s="2">
        <v>0.39027777777777778</v>
      </c>
      <c r="U94" s="104">
        <v>18.216666666666661</v>
      </c>
      <c r="V94" s="105">
        <v>30.599999999999987</v>
      </c>
      <c r="W94" s="106"/>
      <c r="X94" s="107"/>
      <c r="Y94" s="265"/>
      <c r="Z94" s="266"/>
      <c r="AA94" s="111">
        <f t="shared" si="35"/>
        <v>-427.45098039215554</v>
      </c>
      <c r="AB94" s="103">
        <f t="shared" si="36"/>
        <v>0.87046939988116501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2311</v>
      </c>
      <c r="G95" s="115">
        <f t="shared" si="37"/>
        <v>69330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2666.5384615384628</v>
      </c>
      <c r="N95" s="99">
        <f t="shared" si="31"/>
        <v>888.84615384615427</v>
      </c>
      <c r="O95" s="101">
        <f t="shared" si="32"/>
        <v>0</v>
      </c>
      <c r="P95" s="102">
        <f t="shared" si="33"/>
        <v>-111.15384615384573</v>
      </c>
      <c r="Q95" s="103">
        <f t="shared" si="34"/>
        <v>0.88884615384615429</v>
      </c>
      <c r="R95" s="273"/>
      <c r="S95" s="1">
        <v>0.40069444444444446</v>
      </c>
      <c r="T95" s="2">
        <v>0.43680555555555556</v>
      </c>
      <c r="U95" s="104">
        <v>15.000000000000027</v>
      </c>
      <c r="V95" s="105">
        <v>51.999999999999972</v>
      </c>
      <c r="W95" s="106"/>
      <c r="X95" s="4"/>
      <c r="Y95" s="265"/>
      <c r="Z95" s="266"/>
      <c r="AA95" s="111">
        <f t="shared" si="35"/>
        <v>-333.4615384615372</v>
      </c>
      <c r="AB95" s="103">
        <f t="shared" si="36"/>
        <v>0.88884615384615429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2800.3414138191765</v>
      </c>
      <c r="N106" s="139">
        <f>M106/L106</f>
        <v>730.52384708326338</v>
      </c>
      <c r="O106" s="140">
        <f>L106-I106</f>
        <v>0</v>
      </c>
      <c r="P106" s="141">
        <f>N106-K106</f>
        <v>-104.25876161238875</v>
      </c>
      <c r="Q106" s="142">
        <f>N106/K106</f>
        <v>0.87510669181849265</v>
      </c>
      <c r="R106" s="274"/>
      <c r="S106" s="143">
        <f>S90</f>
        <v>0.25017361111111114</v>
      </c>
      <c r="T106" s="144">
        <f>INDEX(T90:T105,COUNTA(T90:T105))</f>
        <v>0.43680555555555556</v>
      </c>
      <c r="U106" s="145"/>
      <c r="V106" s="156"/>
      <c r="W106" s="135"/>
      <c r="X106" s="139"/>
      <c r="Y106" s="261"/>
      <c r="Z106" s="262"/>
      <c r="AA106" s="157">
        <f>M106-J106</f>
        <v>-399.65858618082348</v>
      </c>
      <c r="AB106" s="142">
        <f>M106/J106</f>
        <v>0.87510669181849265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596</v>
      </c>
      <c r="G107" s="159">
        <f t="shared" ref="G107:G110" si="42">E107*F107</f>
        <v>7998.32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3114.0783744557521</v>
      </c>
      <c r="N107" s="163">
        <f>M107/L107</f>
        <v>519.01306240929205</v>
      </c>
      <c r="O107" s="165">
        <f>L107-I107</f>
        <v>0</v>
      </c>
      <c r="P107" s="166">
        <f>N107-K107</f>
        <v>-80.986937590707953</v>
      </c>
      <c r="Q107" s="152">
        <f>N107/K107</f>
        <v>0.86502177068215336</v>
      </c>
      <c r="R107" s="272">
        <f>Q123</f>
        <v>0.85805333414305707</v>
      </c>
      <c r="S107" s="167">
        <v>0.70833333333333337</v>
      </c>
      <c r="T107" s="168">
        <v>0.71630787037037036</v>
      </c>
      <c r="U107" s="169"/>
      <c r="V107" s="170">
        <v>11.483333333333263</v>
      </c>
      <c r="W107" s="168"/>
      <c r="X107" s="171"/>
      <c r="Y107" s="275"/>
      <c r="Z107" s="276"/>
      <c r="AA107" s="109">
        <f>M107-J107</f>
        <v>-485.92162554424795</v>
      </c>
      <c r="AB107" s="152">
        <f>M107/J107</f>
        <v>0.86502177068215336</v>
      </c>
      <c r="AC107" s="277">
        <f>AB123</f>
        <v>0.85805333414305718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1592</v>
      </c>
      <c r="G108" s="95">
        <f t="shared" si="42"/>
        <v>40818.879999999997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3087.9310344827491</v>
      </c>
      <c r="N108" s="99">
        <f>M108/L108</f>
        <v>280.72100313479535</v>
      </c>
      <c r="O108" s="101">
        <f>L108-I108</f>
        <v>0</v>
      </c>
      <c r="P108" s="102">
        <f>N108-K108</f>
        <v>-46.551724137931899</v>
      </c>
      <c r="Q108" s="103">
        <f>N108/K108</f>
        <v>0.85775862068965247</v>
      </c>
      <c r="R108" s="273"/>
      <c r="S108" s="1">
        <v>0.72157407407407403</v>
      </c>
      <c r="T108" s="2">
        <v>0.74305555555555558</v>
      </c>
      <c r="U108" s="104">
        <v>7.5833333333332931</v>
      </c>
      <c r="V108" s="105">
        <v>30.933333333333426</v>
      </c>
      <c r="W108" s="106"/>
      <c r="X108" s="113"/>
      <c r="Y108" s="265"/>
      <c r="Z108" s="266"/>
      <c r="AA108" s="111">
        <f>M108-J108</f>
        <v>-512.06896551725094</v>
      </c>
      <c r="AB108" s="103">
        <f>M108/J108</f>
        <v>0.85775862068965247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1668</v>
      </c>
      <c r="G109" s="95">
        <f t="shared" si="42"/>
        <v>49239.360000000001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3073.0808597748132</v>
      </c>
      <c r="N109" s="99">
        <f>M109/L109</f>
        <v>180.76946233969488</v>
      </c>
      <c r="O109" s="101">
        <f>L109-I109</f>
        <v>0</v>
      </c>
      <c r="P109" s="102">
        <f>N109-K109</f>
        <v>-30.995243542658045</v>
      </c>
      <c r="Q109" s="103">
        <f>N109/K109</f>
        <v>0.85363357215967028</v>
      </c>
      <c r="R109" s="273"/>
      <c r="S109" s="1">
        <v>0.74752314814814813</v>
      </c>
      <c r="T109" s="2">
        <v>0.77013888888888893</v>
      </c>
      <c r="U109" s="104">
        <v>6.4333333333332732</v>
      </c>
      <c r="V109" s="105">
        <v>32.566666666666748</v>
      </c>
      <c r="W109" s="106"/>
      <c r="X109" s="113"/>
      <c r="Y109" s="265"/>
      <c r="Z109" s="266"/>
      <c r="AA109" s="111">
        <f>M109-J109</f>
        <v>-526.91914022518677</v>
      </c>
      <c r="AB109" s="103">
        <f>M109/J109</f>
        <v>0.8536335721596704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1911</v>
      </c>
      <c r="G110" s="95">
        <f t="shared" si="42"/>
        <v>57043.350000000006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3080.8777429467077</v>
      </c>
      <c r="N110" s="99">
        <f>M110/L110</f>
        <v>181.22810252627693</v>
      </c>
      <c r="O110" s="101">
        <f>L110-I110</f>
        <v>0</v>
      </c>
      <c r="P110" s="102">
        <f>N110-K110</f>
        <v>-30.536603356076</v>
      </c>
      <c r="Q110" s="103">
        <f>N110/K110</f>
        <v>0.85579937304075226</v>
      </c>
      <c r="R110" s="273"/>
      <c r="S110" s="1">
        <v>0.7729166666666667</v>
      </c>
      <c r="T110" s="2">
        <v>0.79876157407407411</v>
      </c>
      <c r="U110" s="104">
        <v>3.9999999999999858</v>
      </c>
      <c r="V110" s="105">
        <v>37.216666666666676</v>
      </c>
      <c r="W110" s="106"/>
      <c r="X110" s="107"/>
      <c r="Y110" s="265"/>
      <c r="Z110" s="266"/>
      <c r="AA110" s="111">
        <f>M110-J110</f>
        <v>-519.12225705329229</v>
      </c>
      <c r="AB110" s="103">
        <f>M110/J110</f>
        <v>0.85579937304075215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3088.9920029150057</v>
      </c>
      <c r="N123" s="139">
        <f>M123/L123</f>
        <v>242.27388258156907</v>
      </c>
      <c r="O123" s="140">
        <f>L123-I123</f>
        <v>0</v>
      </c>
      <c r="P123" s="141">
        <f>N123-K123</f>
        <v>-40.079058594901539</v>
      </c>
      <c r="Q123" s="142">
        <f>N123/K123</f>
        <v>0.85805333414305707</v>
      </c>
      <c r="R123" s="274"/>
      <c r="S123" s="143">
        <f>S107</f>
        <v>0.70833333333333337</v>
      </c>
      <c r="T123" s="144">
        <f>INDEX(T107:T122,COUNTA(T107:T122))</f>
        <v>0.79876157407407411</v>
      </c>
      <c r="U123" s="145"/>
      <c r="V123" s="156"/>
      <c r="W123" s="135"/>
      <c r="X123" s="139"/>
      <c r="Y123" s="261"/>
      <c r="Z123" s="262"/>
      <c r="AA123" s="157">
        <f>M123-J123</f>
        <v>-511.00799708499426</v>
      </c>
      <c r="AB123" s="142">
        <f>M123/J123</f>
        <v>0.85805333414305718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957</v>
      </c>
      <c r="G124" s="159">
        <f t="shared" ref="G124:G127" si="46">E124*F124</f>
        <v>26394.059999999998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2596.2321024868256</v>
      </c>
      <c r="N124" s="163">
        <f>M124/L124</f>
        <v>649.05802562170641</v>
      </c>
      <c r="O124" s="165">
        <f>L124-I124</f>
        <v>0</v>
      </c>
      <c r="P124" s="166">
        <f>N124-K124</f>
        <v>-100.94197437829359</v>
      </c>
      <c r="Q124" s="152">
        <f>N124/K124</f>
        <v>0.86541070082894189</v>
      </c>
      <c r="R124" s="272">
        <f>Q140</f>
        <v>0.87340628082086413</v>
      </c>
      <c r="S124" s="167">
        <v>0.70833333333333337</v>
      </c>
      <c r="T124" s="168">
        <v>0.72369212962962959</v>
      </c>
      <c r="U124" s="169"/>
      <c r="V124" s="170">
        <v>22.116666666666553</v>
      </c>
      <c r="W124" s="173"/>
      <c r="X124" s="151"/>
      <c r="Y124" s="275"/>
      <c r="Z124" s="276"/>
      <c r="AA124" s="109">
        <f>M124-J124</f>
        <v>-403.76789751317438</v>
      </c>
      <c r="AB124" s="152">
        <f>M124/J124</f>
        <v>0.86541070082894189</v>
      </c>
      <c r="AC124" s="277">
        <f>AB140</f>
        <v>0.87340628082086413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792</v>
      </c>
      <c r="G125" s="95">
        <f t="shared" si="46"/>
        <v>19126.8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2587.2958257713108</v>
      </c>
      <c r="N125" s="99">
        <f>M125/L125</f>
        <v>646.82395644282769</v>
      </c>
      <c r="O125" s="101">
        <f>L125-I125</f>
        <v>0</v>
      </c>
      <c r="P125" s="102">
        <f>N125-K125</f>
        <v>-103.17604355717231</v>
      </c>
      <c r="Q125" s="103">
        <f>N125/K125</f>
        <v>0.86243194192377026</v>
      </c>
      <c r="R125" s="273"/>
      <c r="S125" s="1">
        <v>0.72777777777777775</v>
      </c>
      <c r="T125" s="2">
        <v>0.74053240740740744</v>
      </c>
      <c r="U125" s="104">
        <v>5.8833333333333471</v>
      </c>
      <c r="V125" s="105">
        <v>18.366666666666767</v>
      </c>
      <c r="W125" s="106"/>
      <c r="X125" s="107"/>
      <c r="Y125" s="265"/>
      <c r="Z125" s="266"/>
      <c r="AA125" s="111">
        <f>M125-J125</f>
        <v>-412.70417422868923</v>
      </c>
      <c r="AB125" s="103">
        <f>M125/J125</f>
        <v>0.86243194192377026</v>
      </c>
      <c r="AC125" s="278"/>
    </row>
    <row r="126" spans="1:29" ht="15.75" customHeight="1">
      <c r="A126" s="268"/>
      <c r="B126" s="92" t="s">
        <v>111</v>
      </c>
      <c r="C126" s="263" t="s">
        <v>202</v>
      </c>
      <c r="D126" s="264"/>
      <c r="E126" s="93">
        <v>15.71</v>
      </c>
      <c r="F126" s="94">
        <v>2200</v>
      </c>
      <c r="G126" s="95">
        <f t="shared" si="46"/>
        <v>34562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2906.4220183486127</v>
      </c>
      <c r="N126" s="99">
        <f>M126/L126</f>
        <v>968.80733944953761</v>
      </c>
      <c r="O126" s="101">
        <f>L126-I126</f>
        <v>0</v>
      </c>
      <c r="P126" s="102">
        <f>N126-K126</f>
        <v>-131.19266055046239</v>
      </c>
      <c r="Q126" s="103">
        <f>N126/K126</f>
        <v>0.88073394495412505</v>
      </c>
      <c r="R126" s="273"/>
      <c r="S126" s="1">
        <v>0.7451388888888888</v>
      </c>
      <c r="T126" s="2">
        <v>0.77667824074074077</v>
      </c>
      <c r="U126" s="104">
        <v>6.6333333333331446</v>
      </c>
      <c r="V126" s="105">
        <v>45.416666666666842</v>
      </c>
      <c r="W126" s="106"/>
      <c r="X126" s="107"/>
      <c r="Y126" s="265"/>
      <c r="Z126" s="266"/>
      <c r="AA126" s="111">
        <f>M126-J126</f>
        <v>-393.57798165138729</v>
      </c>
      <c r="AB126" s="103">
        <f>M126/J126</f>
        <v>0.88073394495412505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4468</v>
      </c>
      <c r="G127" s="95">
        <f t="shared" si="46"/>
        <v>79932.52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2914.9691917361388</v>
      </c>
      <c r="N127" s="99">
        <f>M127/L127</f>
        <v>728.7422979340347</v>
      </c>
      <c r="O127" s="101">
        <f>L127-I127</f>
        <v>0</v>
      </c>
      <c r="P127" s="102">
        <f>N127-K127</f>
        <v>-96.257702065965304</v>
      </c>
      <c r="Q127" s="103">
        <f>N127/K127</f>
        <v>0.8833239974957996</v>
      </c>
      <c r="R127" s="273"/>
      <c r="S127" s="1">
        <v>0.78127314814814819</v>
      </c>
      <c r="T127" s="2">
        <v>0.84513888888888888</v>
      </c>
      <c r="U127" s="104">
        <v>6.6166666666666885</v>
      </c>
      <c r="V127" s="105">
        <v>91.966666666666598</v>
      </c>
      <c r="W127" s="106"/>
      <c r="X127" s="107"/>
      <c r="Y127" s="265"/>
      <c r="Z127" s="266"/>
      <c r="AA127" s="111">
        <f>M127-J127</f>
        <v>-385.03080826386122</v>
      </c>
      <c r="AB127" s="103">
        <f>M127/J127</f>
        <v>0.8833239974957996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2751.229784585722</v>
      </c>
      <c r="N140" s="139">
        <f>M140/L140</f>
        <v>733.66127588952588</v>
      </c>
      <c r="O140" s="140">
        <f>L140-I140</f>
        <v>0</v>
      </c>
      <c r="P140" s="141">
        <f>N140-K140</f>
        <v>-106.33872411047412</v>
      </c>
      <c r="Q140" s="142">
        <f>N140/K140</f>
        <v>0.87340628082086413</v>
      </c>
      <c r="R140" s="274"/>
      <c r="S140" s="143">
        <f>S124</f>
        <v>0.70833333333333337</v>
      </c>
      <c r="T140" s="144">
        <f>INDEX(T124:T139,COUNTA(T124:T139))</f>
        <v>0.84513888888888888</v>
      </c>
      <c r="U140" s="145"/>
      <c r="V140" s="156"/>
      <c r="W140" s="89"/>
      <c r="X140" s="91"/>
      <c r="Y140" s="261"/>
      <c r="Z140" s="262"/>
      <c r="AA140" s="157">
        <f>M140-J140</f>
        <v>-398.77021541427803</v>
      </c>
      <c r="AB140" s="142">
        <f>M140/J140</f>
        <v>0.87340628082086413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1463</v>
      </c>
      <c r="G141" s="159">
        <f t="shared" ref="G141:G143" si="51">E141*F141</f>
        <v>32595.640000000003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2890.6695938529183</v>
      </c>
      <c r="N141" s="163">
        <f>M141/L141</f>
        <v>578.1339187705837</v>
      </c>
      <c r="O141" s="165">
        <f>L141-I141</f>
        <v>0</v>
      </c>
      <c r="P141" s="166">
        <f>N141-K141</f>
        <v>-81.866081229416295</v>
      </c>
      <c r="Q141" s="152">
        <f>N141/K141</f>
        <v>0.87596048298573292</v>
      </c>
      <c r="R141" s="272">
        <f>Q157</f>
        <v>0.87731956049944271</v>
      </c>
      <c r="S141" s="167">
        <v>0.70833333333333337</v>
      </c>
      <c r="T141" s="168">
        <v>0.72942129629629626</v>
      </c>
      <c r="U141" s="169"/>
      <c r="V141" s="170">
        <v>30.366666666666564</v>
      </c>
      <c r="W141" s="173"/>
      <c r="X141" s="151"/>
      <c r="Y141" s="275"/>
      <c r="Z141" s="276"/>
      <c r="AA141" s="109">
        <f>M141-J141</f>
        <v>-409.3304061470817</v>
      </c>
      <c r="AB141" s="152">
        <f>M141/J141</f>
        <v>0.87596048298573281</v>
      </c>
      <c r="AC141" s="277">
        <f>AB157</f>
        <v>0.87731956049944271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1183</v>
      </c>
      <c r="G142" s="95">
        <f t="shared" si="51"/>
        <v>21506.94</v>
      </c>
      <c r="H142" s="96"/>
      <c r="I142" s="97">
        <v>4</v>
      </c>
      <c r="J142" s="98">
        <v>3300</v>
      </c>
      <c r="K142" s="99">
        <f t="shared" ref="K142:K180" si="52">J142/I142</f>
        <v>825</v>
      </c>
      <c r="L142" s="100">
        <v>4</v>
      </c>
      <c r="M142" s="98">
        <f>F142/V142*60</f>
        <v>2877.5675675675716</v>
      </c>
      <c r="N142" s="99">
        <f>M142/L142</f>
        <v>719.3918918918929</v>
      </c>
      <c r="O142" s="101">
        <f>L142-I142</f>
        <v>0</v>
      </c>
      <c r="P142" s="102">
        <f>N142-K142</f>
        <v>-105.6081081081071</v>
      </c>
      <c r="Q142" s="103">
        <f>N142/K142</f>
        <v>0.87199017199017326</v>
      </c>
      <c r="R142" s="273"/>
      <c r="S142" s="1">
        <v>0.73495370370370372</v>
      </c>
      <c r="T142" s="2">
        <v>0.75208333333333333</v>
      </c>
      <c r="U142" s="104">
        <v>7.9666666666667396</v>
      </c>
      <c r="V142" s="105">
        <v>24.666666666666632</v>
      </c>
      <c r="W142" s="106"/>
      <c r="X142" s="107"/>
      <c r="Y142" s="265"/>
      <c r="Z142" s="266"/>
      <c r="AA142" s="111">
        <f>M142-J142</f>
        <v>-422.43243243242841</v>
      </c>
      <c r="AB142" s="103">
        <f>M142/J142</f>
        <v>0.87199017199017326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6755</v>
      </c>
      <c r="G143" s="95">
        <f t="shared" si="51"/>
        <v>112538.3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2917.2264875239916</v>
      </c>
      <c r="N143" s="99">
        <f>M143/L143</f>
        <v>729.30662188099791</v>
      </c>
      <c r="O143" s="101">
        <f>L143-I143</f>
        <v>0</v>
      </c>
      <c r="P143" s="102">
        <f>N143-K143</f>
        <v>-95.693378119002091</v>
      </c>
      <c r="Q143" s="103">
        <f>N143/K143</f>
        <v>0.88400802652242172</v>
      </c>
      <c r="R143" s="273"/>
      <c r="S143" s="1">
        <v>0.75629629629629624</v>
      </c>
      <c r="T143" s="2">
        <v>0.85277777777777775</v>
      </c>
      <c r="U143" s="104">
        <v>6.0666666666666025</v>
      </c>
      <c r="V143" s="105">
        <v>138.93333333333337</v>
      </c>
      <c r="W143" s="106"/>
      <c r="X143" s="107"/>
      <c r="Y143" s="265"/>
      <c r="Z143" s="266"/>
      <c r="AA143" s="111">
        <f>M143-J143</f>
        <v>-382.77351247600836</v>
      </c>
      <c r="AB143" s="103">
        <f>M143/J143</f>
        <v>0.88400802652242172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3">AVERAGE(I141:I156)</f>
        <v>4.333333333333333</v>
      </c>
      <c r="J157" s="138">
        <f t="shared" si="53"/>
        <v>3300</v>
      </c>
      <c r="K157" s="139">
        <f t="shared" ref="K157" si="54">J157/I157</f>
        <v>761.53846153846155</v>
      </c>
      <c r="L157" s="137">
        <f t="shared" ref="L157:M157" si="55">AVERAGE(L141:L156)</f>
        <v>4.333333333333333</v>
      </c>
      <c r="M157" s="138">
        <f t="shared" si="55"/>
        <v>2895.1545496481608</v>
      </c>
      <c r="N157" s="139">
        <f>M157/L157</f>
        <v>668.11258838034485</v>
      </c>
      <c r="O157" s="140">
        <f>L157-I157</f>
        <v>0</v>
      </c>
      <c r="P157" s="141">
        <f>N157-K157</f>
        <v>-93.425873158116701</v>
      </c>
      <c r="Q157" s="142">
        <f>N157/K157</f>
        <v>0.87731956049944271</v>
      </c>
      <c r="R157" s="274"/>
      <c r="S157" s="143">
        <f>S141</f>
        <v>0.70833333333333337</v>
      </c>
      <c r="T157" s="144">
        <f>INDEX(T141:T156,COUNTA(T141:T156))</f>
        <v>0.85277777777777775</v>
      </c>
      <c r="U157" s="145"/>
      <c r="V157" s="156"/>
      <c r="W157" s="89"/>
      <c r="X157" s="91"/>
      <c r="Y157" s="261"/>
      <c r="Z157" s="262"/>
      <c r="AA157" s="157">
        <f>M157-J157</f>
        <v>-404.84545035183919</v>
      </c>
      <c r="AB157" s="142">
        <f>M157/J157</f>
        <v>0.87731956049944271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1939</v>
      </c>
      <c r="G158" s="159">
        <f t="shared" ref="G158:G161" si="56">E158*F158</f>
        <v>35251.019999999997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2656.164383561636</v>
      </c>
      <c r="N158" s="163">
        <f>M158/L158</f>
        <v>664.041095890409</v>
      </c>
      <c r="O158" s="165">
        <f>L158-I158</f>
        <v>0</v>
      </c>
      <c r="P158" s="166">
        <f>N158-K158</f>
        <v>-85.958904109591003</v>
      </c>
      <c r="Q158" s="152">
        <f>N158/K158</f>
        <v>0.88538812785387866</v>
      </c>
      <c r="R158" s="272">
        <f>Q174</f>
        <v>0.87119585390811205</v>
      </c>
      <c r="S158" s="167">
        <v>0.70847222222222217</v>
      </c>
      <c r="T158" s="168">
        <v>0.73888888888888893</v>
      </c>
      <c r="U158" s="169"/>
      <c r="V158" s="170">
        <v>43.800000000000132</v>
      </c>
      <c r="W158" s="173"/>
      <c r="X158" s="151"/>
      <c r="Y158" s="275"/>
      <c r="Z158" s="276"/>
      <c r="AA158" s="109">
        <f>M158-J158</f>
        <v>-343.83561643836401</v>
      </c>
      <c r="AB158" s="152">
        <f>M158/J158</f>
        <v>0.88538812785387866</v>
      </c>
      <c r="AC158" s="277">
        <f>AB174</f>
        <v>0.87119585390811216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1829</v>
      </c>
      <c r="G159" s="95">
        <f t="shared" si="56"/>
        <v>25660.87</v>
      </c>
      <c r="H159" s="96">
        <v>2</v>
      </c>
      <c r="I159" s="97">
        <v>3</v>
      </c>
      <c r="J159" s="98">
        <v>3000</v>
      </c>
      <c r="K159" s="99">
        <f t="shared" si="52"/>
        <v>1000</v>
      </c>
      <c r="L159" s="100">
        <v>3</v>
      </c>
      <c r="M159" s="98">
        <f>F159/V159*60</f>
        <v>2633.7599999999961</v>
      </c>
      <c r="N159" s="99">
        <f>M159/L159</f>
        <v>877.91999999999871</v>
      </c>
      <c r="O159" s="101">
        <f>L159-I159</f>
        <v>0</v>
      </c>
      <c r="P159" s="102">
        <f>N159-K159</f>
        <v>-122.08000000000129</v>
      </c>
      <c r="Q159" s="103">
        <f>N159/K159</f>
        <v>0.8779199999999987</v>
      </c>
      <c r="R159" s="273"/>
      <c r="S159" s="1">
        <v>0.75092592592592589</v>
      </c>
      <c r="T159" s="2">
        <v>0.77986111111111112</v>
      </c>
      <c r="U159" s="104">
        <v>17.333333333333218</v>
      </c>
      <c r="V159" s="105">
        <v>41.666666666666728</v>
      </c>
      <c r="W159" s="106"/>
      <c r="X159" s="107"/>
      <c r="Y159" s="265"/>
      <c r="Z159" s="266"/>
      <c r="AA159" s="111">
        <f>M159-J159</f>
        <v>-366.24000000000387</v>
      </c>
      <c r="AB159" s="103">
        <f>M159/J159</f>
        <v>0.8779199999999987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4836</v>
      </c>
      <c r="G160" s="95">
        <f t="shared" si="56"/>
        <v>69058.080000000002</v>
      </c>
      <c r="H160" s="96">
        <v>2</v>
      </c>
      <c r="I160" s="97">
        <v>3</v>
      </c>
      <c r="J160" s="98">
        <v>3600</v>
      </c>
      <c r="K160" s="99">
        <f t="shared" si="52"/>
        <v>1200</v>
      </c>
      <c r="L160" s="100">
        <v>3</v>
      </c>
      <c r="M160" s="98">
        <f>F160/V160*60</f>
        <v>3054.3157894736846</v>
      </c>
      <c r="N160" s="99">
        <f>M160/L160</f>
        <v>1018.1052631578949</v>
      </c>
      <c r="O160" s="101">
        <f>L160-I160</f>
        <v>0</v>
      </c>
      <c r="P160" s="102">
        <f>N160-K160</f>
        <v>-181.89473684210509</v>
      </c>
      <c r="Q160" s="103">
        <f>N160/K160</f>
        <v>0.84842105263157908</v>
      </c>
      <c r="R160" s="273"/>
      <c r="S160" s="1">
        <v>0.79236111111111107</v>
      </c>
      <c r="T160" s="2">
        <v>0.85833333333333328</v>
      </c>
      <c r="U160" s="104">
        <v>17.999999999999936</v>
      </c>
      <c r="V160" s="105">
        <v>94.999999999999986</v>
      </c>
      <c r="W160" s="106">
        <v>0.85833333333333328</v>
      </c>
      <c r="X160" s="107">
        <v>0.91475694444444444</v>
      </c>
      <c r="Y160" s="265"/>
      <c r="Z160" s="266"/>
      <c r="AA160" s="111">
        <f>M160-J160</f>
        <v>-545.68421052631538</v>
      </c>
      <c r="AB160" s="103">
        <f>M160/J160</f>
        <v>0.84842105263157908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4772</v>
      </c>
      <c r="G161" s="95">
        <f t="shared" si="56"/>
        <v>66951.16</v>
      </c>
      <c r="H161" s="96"/>
      <c r="I161" s="97">
        <v>3</v>
      </c>
      <c r="J161" s="98">
        <v>3000</v>
      </c>
      <c r="K161" s="99">
        <f t="shared" si="52"/>
        <v>1000</v>
      </c>
      <c r="L161" s="100">
        <v>3</v>
      </c>
      <c r="M161" s="98">
        <f>F161/V161*60</f>
        <v>2632.8275862068949</v>
      </c>
      <c r="N161" s="99">
        <f>M161/L161</f>
        <v>877.60919540229827</v>
      </c>
      <c r="O161" s="101">
        <f>L161-I161</f>
        <v>0</v>
      </c>
      <c r="P161" s="102">
        <f>N161-K161</f>
        <v>-122.39080459770173</v>
      </c>
      <c r="Q161" s="103">
        <f>N161/K161</f>
        <v>0.87760919540229831</v>
      </c>
      <c r="R161" s="273"/>
      <c r="S161" s="1">
        <v>0.91475694444444444</v>
      </c>
      <c r="T161" s="2">
        <v>0.99027777777777781</v>
      </c>
      <c r="U161" s="104">
        <v>81.250000000000071</v>
      </c>
      <c r="V161" s="105">
        <v>108.75000000000006</v>
      </c>
      <c r="W161" s="106"/>
      <c r="X161" s="107"/>
      <c r="Y161" s="265"/>
      <c r="Z161" s="266"/>
      <c r="AA161" s="111">
        <f>M161-J161</f>
        <v>-367.17241379310508</v>
      </c>
      <c r="AB161" s="103">
        <f>M161/J161</f>
        <v>0.87760919540229831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3.25</v>
      </c>
      <c r="J174" s="138">
        <f t="shared" si="57"/>
        <v>3150</v>
      </c>
      <c r="K174" s="139">
        <f t="shared" ref="K174" si="58">J174/I174</f>
        <v>969.23076923076928</v>
      </c>
      <c r="L174" s="137">
        <f t="shared" ref="L174:M174" si="59">AVERAGE(L158:L173)</f>
        <v>3.25</v>
      </c>
      <c r="M174" s="138">
        <f t="shared" si="59"/>
        <v>2744.2669398105531</v>
      </c>
      <c r="N174" s="139">
        <f t="shared" ref="N174:N180" si="60">M174/L174</f>
        <v>844.38982763401634</v>
      </c>
      <c r="O174" s="140">
        <f t="shared" ref="O174:O180" si="61">L174-I174</f>
        <v>0</v>
      </c>
      <c r="P174" s="141">
        <f t="shared" ref="P174:P180" si="62">N174-K174</f>
        <v>-124.84094159675294</v>
      </c>
      <c r="Q174" s="142">
        <f t="shared" ref="Q174:Q180" si="63">N174/K174</f>
        <v>0.87119585390811205</v>
      </c>
      <c r="R174" s="274"/>
      <c r="S174" s="143">
        <f>S158</f>
        <v>0.70847222222222217</v>
      </c>
      <c r="T174" s="144">
        <f>INDEX(T158:T173,COUNTA(T158:T173))</f>
        <v>0.99027777777777781</v>
      </c>
      <c r="U174" s="145"/>
      <c r="V174" s="156"/>
      <c r="W174" s="89"/>
      <c r="X174" s="91"/>
      <c r="Y174" s="261"/>
      <c r="Z174" s="262"/>
      <c r="AA174" s="157">
        <f t="shared" ref="AA174:AA180" si="64">M174-J174</f>
        <v>-405.73306018944686</v>
      </c>
      <c r="AB174" s="142">
        <f t="shared" ref="AB174:AB180" si="65">M174/J174</f>
        <v>0.87119585390811216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1835</v>
      </c>
      <c r="G175" s="159">
        <f t="shared" ref="G175:G180" si="66">E175*F175</f>
        <v>33360.300000000003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7">F175/V175*60</f>
        <v>3049.8614958448848</v>
      </c>
      <c r="N175" s="163">
        <f t="shared" si="60"/>
        <v>1016.6204986149615</v>
      </c>
      <c r="O175" s="165">
        <f t="shared" si="61"/>
        <v>0</v>
      </c>
      <c r="P175" s="166">
        <f t="shared" si="62"/>
        <v>-183.37950138503845</v>
      </c>
      <c r="Q175" s="152">
        <f t="shared" si="63"/>
        <v>0.84718374884580128</v>
      </c>
      <c r="R175" s="272">
        <f>Q191</f>
        <v>0.85462453724022891</v>
      </c>
      <c r="S175" s="167">
        <v>0.70833333333333337</v>
      </c>
      <c r="T175" s="168">
        <v>0.73340277777777774</v>
      </c>
      <c r="U175" s="169"/>
      <c r="V175" s="170">
        <v>36.099999999999888</v>
      </c>
      <c r="W175" s="168"/>
      <c r="X175" s="171"/>
      <c r="Y175" s="275"/>
      <c r="Z175" s="276"/>
      <c r="AA175" s="174">
        <f t="shared" si="64"/>
        <v>-550.13850415511524</v>
      </c>
      <c r="AB175" s="152">
        <f t="shared" si="65"/>
        <v>0.84718374884580128</v>
      </c>
      <c r="AC175" s="277">
        <f>AB191</f>
        <v>0.85462453724022891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1734</v>
      </c>
      <c r="G176" s="95">
        <f t="shared" si="66"/>
        <v>31524.12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3051.0263929618723</v>
      </c>
      <c r="N176" s="99">
        <f t="shared" si="60"/>
        <v>1017.0087976539575</v>
      </c>
      <c r="O176" s="101">
        <f t="shared" si="61"/>
        <v>0</v>
      </c>
      <c r="P176" s="102">
        <f t="shared" si="62"/>
        <v>-182.99120234604254</v>
      </c>
      <c r="Q176" s="103">
        <f t="shared" si="63"/>
        <v>0.84750733137829792</v>
      </c>
      <c r="R176" s="273"/>
      <c r="S176" s="1">
        <v>0.74583333333333335</v>
      </c>
      <c r="T176" s="2">
        <v>0.76951388888888894</v>
      </c>
      <c r="U176" s="104">
        <v>17.90000000000008</v>
      </c>
      <c r="V176" s="105">
        <v>34.100000000000051</v>
      </c>
      <c r="W176" s="106"/>
      <c r="X176" s="113"/>
      <c r="Y176" s="265"/>
      <c r="Z176" s="266"/>
      <c r="AA176" s="175">
        <f t="shared" si="64"/>
        <v>-548.97360703812774</v>
      </c>
      <c r="AB176" s="103">
        <f t="shared" si="65"/>
        <v>0.84750733137829781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2399</v>
      </c>
      <c r="G177" s="95">
        <f t="shared" si="66"/>
        <v>59543.18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2862.5787205833562</v>
      </c>
      <c r="N177" s="99">
        <f t="shared" si="60"/>
        <v>715.64468014583906</v>
      </c>
      <c r="O177" s="101">
        <f t="shared" si="61"/>
        <v>0</v>
      </c>
      <c r="P177" s="102">
        <f t="shared" si="62"/>
        <v>-109.35531985416094</v>
      </c>
      <c r="Q177" s="103">
        <f t="shared" si="63"/>
        <v>0.86744809714647164</v>
      </c>
      <c r="R177" s="273"/>
      <c r="S177" s="1">
        <v>0.78263888888888888</v>
      </c>
      <c r="T177" s="2">
        <v>0.81755787037037042</v>
      </c>
      <c r="U177" s="104">
        <v>18.899999999999917</v>
      </c>
      <c r="V177" s="105">
        <v>50.283333333333417</v>
      </c>
      <c r="W177" s="106"/>
      <c r="X177" s="113"/>
      <c r="Y177" s="265"/>
      <c r="Z177" s="266"/>
      <c r="AA177" s="175">
        <f t="shared" si="64"/>
        <v>-437.42127941664376</v>
      </c>
      <c r="AB177" s="103">
        <f t="shared" si="65"/>
        <v>0.86744809714647164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1994</v>
      </c>
      <c r="G178" s="95">
        <f t="shared" si="66"/>
        <v>49909.82</v>
      </c>
      <c r="H178" s="96"/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2884.0498192044897</v>
      </c>
      <c r="N178" s="99">
        <f t="shared" si="60"/>
        <v>721.01245480112243</v>
      </c>
      <c r="O178" s="101">
        <f t="shared" si="61"/>
        <v>0</v>
      </c>
      <c r="P178" s="102">
        <f t="shared" si="62"/>
        <v>-103.98754519887757</v>
      </c>
      <c r="Q178" s="103">
        <f t="shared" si="63"/>
        <v>0.87395449066802722</v>
      </c>
      <c r="R178" s="273"/>
      <c r="S178" s="1">
        <v>0.82986111111111105</v>
      </c>
      <c r="T178" s="2">
        <v>0.85866898148148152</v>
      </c>
      <c r="U178" s="104">
        <v>17.716666666666505</v>
      </c>
      <c r="V178" s="105">
        <v>41.483333333333476</v>
      </c>
      <c r="W178" s="106">
        <v>0.85866898148148152</v>
      </c>
      <c r="X178" s="107">
        <v>0.91111111111111098</v>
      </c>
      <c r="Y178" s="265"/>
      <c r="Z178" s="266"/>
      <c r="AA178" s="175">
        <f t="shared" si="64"/>
        <v>-415.95018079551028</v>
      </c>
      <c r="AB178" s="103">
        <f t="shared" si="65"/>
        <v>0.87395449066802722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1390</v>
      </c>
      <c r="G179" s="95">
        <f t="shared" si="66"/>
        <v>25270.2</v>
      </c>
      <c r="H179" s="113"/>
      <c r="I179" s="97">
        <v>3</v>
      </c>
      <c r="J179" s="98">
        <v>3600</v>
      </c>
      <c r="K179" s="99">
        <f t="shared" si="52"/>
        <v>1200</v>
      </c>
      <c r="L179" s="114">
        <v>3</v>
      </c>
      <c r="M179" s="98">
        <f t="shared" si="67"/>
        <v>3047.503045066966</v>
      </c>
      <c r="N179" s="99">
        <f t="shared" si="60"/>
        <v>1015.8343483556554</v>
      </c>
      <c r="O179" s="101">
        <f t="shared" si="61"/>
        <v>0</v>
      </c>
      <c r="P179" s="102">
        <f t="shared" si="62"/>
        <v>-184.16565164434462</v>
      </c>
      <c r="Q179" s="103">
        <f t="shared" si="63"/>
        <v>0.84652862362971282</v>
      </c>
      <c r="R179" s="273"/>
      <c r="S179" s="1">
        <v>0.91111111111111098</v>
      </c>
      <c r="T179" s="2">
        <v>0.93011574074074077</v>
      </c>
      <c r="U179" s="104">
        <v>75.516666666666424</v>
      </c>
      <c r="V179" s="105">
        <v>27.366666666666895</v>
      </c>
      <c r="W179" s="106"/>
      <c r="X179" s="107"/>
      <c r="Y179" s="265"/>
      <c r="Z179" s="266"/>
      <c r="AA179" s="175">
        <f t="shared" si="64"/>
        <v>-552.49695493303398</v>
      </c>
      <c r="AB179" s="103">
        <f t="shared" si="65"/>
        <v>0.84652862362971282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3398</v>
      </c>
      <c r="G180" s="115">
        <f t="shared" si="66"/>
        <v>48523.439999999995</v>
      </c>
      <c r="H180" s="116"/>
      <c r="I180" s="97">
        <v>3</v>
      </c>
      <c r="J180" s="98">
        <v>3600</v>
      </c>
      <c r="K180" s="99">
        <f t="shared" si="52"/>
        <v>1200</v>
      </c>
      <c r="L180" s="100">
        <v>3</v>
      </c>
      <c r="M180" s="98">
        <f t="shared" si="67"/>
        <v>3052.0958083832384</v>
      </c>
      <c r="N180" s="99">
        <f t="shared" si="60"/>
        <v>1017.3652694610795</v>
      </c>
      <c r="O180" s="101">
        <f t="shared" si="61"/>
        <v>0</v>
      </c>
      <c r="P180" s="102">
        <f t="shared" si="62"/>
        <v>-182.63473053892051</v>
      </c>
      <c r="Q180" s="103">
        <f t="shared" si="63"/>
        <v>0.84780439121756623</v>
      </c>
      <c r="R180" s="273"/>
      <c r="S180" s="1">
        <v>0.94319444444444445</v>
      </c>
      <c r="T180" s="2">
        <v>0.98958333333333326</v>
      </c>
      <c r="U180" s="104">
        <v>18.833333333333293</v>
      </c>
      <c r="V180" s="105">
        <v>66.799999999999898</v>
      </c>
      <c r="W180" s="106"/>
      <c r="X180" s="4"/>
      <c r="Y180" s="265"/>
      <c r="Z180" s="266"/>
      <c r="AA180" s="175">
        <f t="shared" si="64"/>
        <v>-547.90419161676164</v>
      </c>
      <c r="AB180" s="103">
        <f t="shared" si="65"/>
        <v>0.84780439121756623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8">AVERAGE(I175:I190)</f>
        <v>3.3333333333333335</v>
      </c>
      <c r="J191" s="138">
        <f t="shared" si="68"/>
        <v>3500</v>
      </c>
      <c r="K191" s="139">
        <f t="shared" ref="K191" si="69">J191/I191</f>
        <v>1050</v>
      </c>
      <c r="L191" s="137">
        <f t="shared" ref="L191:M191" si="70">AVERAGE(L175:L190)</f>
        <v>3.3333333333333335</v>
      </c>
      <c r="M191" s="138">
        <f t="shared" si="70"/>
        <v>2991.1858803408013</v>
      </c>
      <c r="N191" s="139">
        <f>M191/L191</f>
        <v>897.3557641022403</v>
      </c>
      <c r="O191" s="140">
        <f>L191-I191</f>
        <v>0</v>
      </c>
      <c r="P191" s="141">
        <f>N191-K191</f>
        <v>-152.6442358977597</v>
      </c>
      <c r="Q191" s="142">
        <f>N191/K191</f>
        <v>0.85462453724022891</v>
      </c>
      <c r="R191" s="274"/>
      <c r="S191" s="143">
        <f>S175</f>
        <v>0.70833333333333337</v>
      </c>
      <c r="T191" s="144">
        <f>INDEX(T175:T190,COUNTA(T175:T190))</f>
        <v>0.98958333333333326</v>
      </c>
      <c r="U191" s="145"/>
      <c r="V191" s="156"/>
      <c r="W191" s="135"/>
      <c r="X191" s="139"/>
      <c r="Y191" s="261"/>
      <c r="Z191" s="262"/>
      <c r="AA191" s="177">
        <f>M191-J191</f>
        <v>-508.8141196591987</v>
      </c>
      <c r="AB191" s="142">
        <f>M191/J191</f>
        <v>0.85462453724022891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99" priority="1" operator="greaterThan">
      <formula>0</formula>
    </cfRule>
  </conditionalFormatting>
  <conditionalFormatting sqref="P5:P191 AA5:AA191">
    <cfRule type="cellIs" dxfId="98" priority="4" operator="lessThan">
      <formula>0</formula>
    </cfRule>
  </conditionalFormatting>
  <conditionalFormatting sqref="Q5:Q191 AB5:AB191">
    <cfRule type="cellIs" dxfId="97" priority="2" operator="greaterThan">
      <formula>1</formula>
    </cfRule>
    <cfRule type="cellIs" dxfId="96" priority="3" operator="lessThan">
      <formula>0.8</formula>
    </cfRule>
  </conditionalFormatting>
  <conditionalFormatting sqref="AC5:AC23 R5:R191 AC107:AC112">
    <cfRule type="cellIs" dxfId="95" priority="5" operator="lessThan">
      <formula>0.8</formula>
    </cfRule>
  </conditionalFormatting>
  <conditionalFormatting sqref="AC29:AC37">
    <cfRule type="cellIs" dxfId="94" priority="14" operator="lessThan">
      <formula>0.8</formula>
    </cfRule>
  </conditionalFormatting>
  <conditionalFormatting sqref="AC39:AC44">
    <cfRule type="cellIs" dxfId="93" priority="13" operator="lessThan">
      <formula>0.8</formula>
    </cfRule>
  </conditionalFormatting>
  <conditionalFormatting sqref="AC56">
    <cfRule type="cellIs" dxfId="92" priority="12" operator="lessThan">
      <formula>0.8</formula>
    </cfRule>
  </conditionalFormatting>
  <conditionalFormatting sqref="AC73">
    <cfRule type="cellIs" dxfId="91" priority="7" operator="lessThan">
      <formula>0.8</formula>
    </cfRule>
  </conditionalFormatting>
  <conditionalFormatting sqref="AC90:AC95">
    <cfRule type="cellIs" dxfId="90" priority="6" operator="lessThan">
      <formula>0.8</formula>
    </cfRule>
  </conditionalFormatting>
  <conditionalFormatting sqref="AC124">
    <cfRule type="cellIs" dxfId="89" priority="11" operator="lessThan">
      <formula>0.8</formula>
    </cfRule>
  </conditionalFormatting>
  <conditionalFormatting sqref="AC141">
    <cfRule type="cellIs" dxfId="88" priority="10" operator="lessThan">
      <formula>0.8</formula>
    </cfRule>
  </conditionalFormatting>
  <conditionalFormatting sqref="AC158">
    <cfRule type="cellIs" dxfId="87" priority="9" operator="lessThan">
      <formula>0.8</formula>
    </cfRule>
  </conditionalFormatting>
  <conditionalFormatting sqref="AC175:AC180">
    <cfRule type="cellIs" dxfId="86" priority="8" operator="lessThan">
      <formula>0.8</formula>
    </cfRule>
  </conditionalFormatting>
  <dataValidations count="1">
    <dataValidation type="list" allowBlank="1" showInputMessage="1" showErrorMessage="1" sqref="Y5:Z191" xr:uid="{FCE5C30F-1E11-403D-8F7E-37A095858D63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434D-35A0-4CE6-88FC-E9DD1791E2EB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P38" sqref="P38"/>
      <selection pane="bottomLeft" activeCell="Y94" sqref="Y94:Z9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79069</v>
      </c>
      <c r="E1" s="77" t="s">
        <v>3</v>
      </c>
      <c r="F1" s="78">
        <f>SUM(G5:G157)</f>
        <v>3617225.1100000003</v>
      </c>
      <c r="G1" s="79" t="s">
        <v>73</v>
      </c>
      <c r="H1" s="80">
        <f>L21+L38+L55+L72+L89+L106+L123+L140+L157</f>
        <v>169.38333333333333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45934</v>
      </c>
      <c r="B2" s="326"/>
      <c r="C2" s="82" t="s">
        <v>34</v>
      </c>
      <c r="D2" s="83">
        <f>AVERAGE(N21,N38,N55,N72,N89,N106,N123,N140,N157)</f>
        <v>152.18698286016416</v>
      </c>
      <c r="E2" s="83" t="s">
        <v>80</v>
      </c>
      <c r="F2" s="84">
        <f>F1/D1</f>
        <v>45.747702765938612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3099</v>
      </c>
      <c r="G5" s="159">
        <f t="shared" ref="G5:G6" si="0">E5*F5</f>
        <v>61050.299999999996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1070.6717850287907</v>
      </c>
      <c r="N5" s="163">
        <f>M5/L5</f>
        <v>82.359368079137752</v>
      </c>
      <c r="O5" s="179">
        <f>L5-I5</f>
        <v>0</v>
      </c>
      <c r="P5" s="180">
        <f>N5-K5</f>
        <v>-9.9483242285545543</v>
      </c>
      <c r="Q5" s="132">
        <f>N5/K5</f>
        <v>0.89222648752399236</v>
      </c>
      <c r="R5" s="273">
        <f>Q21</f>
        <v>0.88733292169769096</v>
      </c>
      <c r="S5" s="167">
        <v>0.2502314814814815</v>
      </c>
      <c r="T5" s="168">
        <v>0.37083333333333335</v>
      </c>
      <c r="U5" s="169"/>
      <c r="V5" s="170">
        <v>173.66666666666666</v>
      </c>
      <c r="W5" s="87"/>
      <c r="X5" s="88"/>
      <c r="Y5" s="275"/>
      <c r="Z5" s="276"/>
      <c r="AA5" s="109">
        <f>M5-J5</f>
        <v>-129.32821497120926</v>
      </c>
      <c r="AB5" s="110">
        <f>M5/J5</f>
        <v>0.89222648752399225</v>
      </c>
      <c r="AC5" s="292">
        <f>AB21</f>
        <v>0.88733292169769096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1607</v>
      </c>
      <c r="G6" s="95">
        <f t="shared" si="0"/>
        <v>48161.79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2301.193317422435</v>
      </c>
      <c r="N6" s="99">
        <f>M6/L6</f>
        <v>115.05966587112175</v>
      </c>
      <c r="O6" s="101">
        <f>L6-I6</f>
        <v>0</v>
      </c>
      <c r="P6" s="102">
        <f>N6-K6</f>
        <v>-14.940334128878249</v>
      </c>
      <c r="Q6" s="103">
        <f>N6/K6</f>
        <v>0.88507435285478275</v>
      </c>
      <c r="R6" s="273"/>
      <c r="S6" s="1">
        <v>0.43479166666666669</v>
      </c>
      <c r="T6" s="2">
        <v>0.46388888888888891</v>
      </c>
      <c r="U6" s="104">
        <v>8.0500000000000593</v>
      </c>
      <c r="V6" s="105">
        <v>41.899999999999991</v>
      </c>
      <c r="W6" s="2"/>
      <c r="X6" s="4"/>
      <c r="Y6" s="265"/>
      <c r="Z6" s="266"/>
      <c r="AA6" s="111">
        <f>M6-J6</f>
        <v>-298.80668257756497</v>
      </c>
      <c r="AB6" s="112">
        <f>M6/J6</f>
        <v>0.88507435285478275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43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43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43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43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43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1685.9325512256128</v>
      </c>
      <c r="N21" s="139">
        <f t="shared" ref="N21:N27" si="5">M21/L21</f>
        <v>102.17773037730987</v>
      </c>
      <c r="O21" s="140">
        <f t="shared" ref="O21:O27" si="6">L21-I21</f>
        <v>0</v>
      </c>
      <c r="P21" s="141">
        <f t="shared" ref="P21:P27" si="7">N21-K21</f>
        <v>-12.973784774205285</v>
      </c>
      <c r="Q21" s="142">
        <f t="shared" ref="Q21:Q27" si="8">N21/K21</f>
        <v>0.88733292169769096</v>
      </c>
      <c r="R21" s="274"/>
      <c r="S21" s="143">
        <f>S5</f>
        <v>0.2502314814814815</v>
      </c>
      <c r="T21" s="144">
        <f>INDEX(T5:T20,COUNTA(T5:T20))</f>
        <v>0.46388888888888891</v>
      </c>
      <c r="U21" s="145"/>
      <c r="V21" s="145"/>
      <c r="W21" s="146"/>
      <c r="X21" s="147"/>
      <c r="Y21" s="261"/>
      <c r="Z21" s="262"/>
      <c r="AA21" s="148">
        <f t="shared" ref="AA21:AA27" si="9">M21-J21</f>
        <v>-214.06744877438723</v>
      </c>
      <c r="AB21" s="149">
        <f t="shared" ref="AB21:AB27" si="10">M21/J21</f>
        <v>0.88733292169769096</v>
      </c>
      <c r="AC21" s="295"/>
    </row>
    <row r="22" spans="1:43" ht="15.75" customHeight="1">
      <c r="A22" s="267" t="s">
        <v>160</v>
      </c>
      <c r="B22" s="108" t="s">
        <v>161</v>
      </c>
      <c r="C22" s="291" t="s">
        <v>198</v>
      </c>
      <c r="D22" s="291"/>
      <c r="E22" s="158">
        <v>57.3</v>
      </c>
      <c r="F22" s="162">
        <v>693</v>
      </c>
      <c r="G22" s="159">
        <f t="shared" ref="G22:G27" si="11">E22*F22</f>
        <v>39708.9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1734.9095966620296</v>
      </c>
      <c r="N22" s="163">
        <f t="shared" si="5"/>
        <v>66.727292179308833</v>
      </c>
      <c r="O22" s="165">
        <f t="shared" si="6"/>
        <v>0</v>
      </c>
      <c r="P22" s="166">
        <f t="shared" si="7"/>
        <v>-10.195784743768087</v>
      </c>
      <c r="Q22" s="152">
        <f t="shared" si="8"/>
        <v>0.86745479833101491</v>
      </c>
      <c r="R22" s="272">
        <f>Q38</f>
        <v>0.87702056928144378</v>
      </c>
      <c r="S22" s="167">
        <v>0.29168981481481482</v>
      </c>
      <c r="T22" s="168">
        <v>0.30833333333333335</v>
      </c>
      <c r="U22" s="169"/>
      <c r="V22" s="170">
        <v>23.966666666666683</v>
      </c>
      <c r="W22" s="181"/>
      <c r="X22" s="163"/>
      <c r="Y22" s="275"/>
      <c r="Z22" s="276"/>
      <c r="AA22" s="109">
        <f t="shared" si="9"/>
        <v>-265.09040333797043</v>
      </c>
      <c r="AB22" s="152">
        <f t="shared" si="10"/>
        <v>0.8674547983310148</v>
      </c>
      <c r="AC22" s="352">
        <f>AB38</f>
        <v>0.87702056928144367</v>
      </c>
    </row>
    <row r="23" spans="1:43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3171</v>
      </c>
      <c r="G23" s="95">
        <f t="shared" si="11"/>
        <v>180017.67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1767.120743034056</v>
      </c>
      <c r="N23" s="99">
        <f t="shared" si="5"/>
        <v>67.966182424386773</v>
      </c>
      <c r="O23" s="101">
        <f t="shared" si="6"/>
        <v>0</v>
      </c>
      <c r="P23" s="102">
        <f t="shared" si="7"/>
        <v>-8.9568944986901471</v>
      </c>
      <c r="Q23" s="103">
        <f t="shared" si="8"/>
        <v>0.88356037151702804</v>
      </c>
      <c r="R23" s="273"/>
      <c r="S23" s="1">
        <v>0.31203703703703706</v>
      </c>
      <c r="T23" s="2">
        <v>0.38680555555555557</v>
      </c>
      <c r="U23" s="104">
        <v>5.333333333333341</v>
      </c>
      <c r="V23" s="105">
        <v>107.66666666666666</v>
      </c>
      <c r="W23" s="106"/>
      <c r="X23" s="107"/>
      <c r="Y23" s="265"/>
      <c r="Z23" s="266"/>
      <c r="AA23" s="111">
        <f t="shared" si="9"/>
        <v>-232.87925696594402</v>
      </c>
      <c r="AB23" s="103">
        <f t="shared" si="10"/>
        <v>0.88356037151702804</v>
      </c>
      <c r="AC23" s="294"/>
    </row>
    <row r="24" spans="1:43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1132</v>
      </c>
      <c r="G24" s="95">
        <f t="shared" si="11"/>
        <v>58705.52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1741.5384615384608</v>
      </c>
      <c r="N24" s="99">
        <f t="shared" si="5"/>
        <v>66.98224852071003</v>
      </c>
      <c r="O24" s="101">
        <f t="shared" si="6"/>
        <v>0</v>
      </c>
      <c r="P24" s="102">
        <f t="shared" si="7"/>
        <v>-9.9408284023668898</v>
      </c>
      <c r="Q24" s="103">
        <f t="shared" si="8"/>
        <v>0.87076923076923041</v>
      </c>
      <c r="R24" s="273"/>
      <c r="S24" s="1">
        <v>0.39166666666666666</v>
      </c>
      <c r="T24" s="2">
        <v>0.41875000000000001</v>
      </c>
      <c r="U24" s="104">
        <v>6.9999999999999751</v>
      </c>
      <c r="V24" s="105">
        <v>39.000000000000021</v>
      </c>
      <c r="W24" s="106"/>
      <c r="X24" s="107"/>
      <c r="Y24" s="265"/>
      <c r="Z24" s="266"/>
      <c r="AA24" s="111">
        <f t="shared" si="9"/>
        <v>-258.46153846153925</v>
      </c>
      <c r="AB24" s="103">
        <f t="shared" si="10"/>
        <v>0.87076923076923041</v>
      </c>
      <c r="AC24" s="294"/>
    </row>
    <row r="25" spans="1:43" ht="15.75" customHeight="1">
      <c r="A25" s="268"/>
      <c r="B25" s="92" t="s">
        <v>161</v>
      </c>
      <c r="C25" s="286" t="s">
        <v>199</v>
      </c>
      <c r="D25" s="286"/>
      <c r="E25" s="93">
        <v>57.3</v>
      </c>
      <c r="F25" s="94">
        <v>931</v>
      </c>
      <c r="G25" s="95">
        <f t="shared" si="11"/>
        <v>53346.299999999996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1745.6250000000018</v>
      </c>
      <c r="N25" s="99">
        <f t="shared" si="5"/>
        <v>69.825000000000074</v>
      </c>
      <c r="O25" s="101">
        <f t="shared" si="6"/>
        <v>0</v>
      </c>
      <c r="P25" s="102">
        <f t="shared" si="7"/>
        <v>-10.174999999999926</v>
      </c>
      <c r="Q25" s="103">
        <f t="shared" si="8"/>
        <v>0.87281250000000088</v>
      </c>
      <c r="R25" s="273"/>
      <c r="S25" s="1">
        <v>0.42222222222222222</v>
      </c>
      <c r="T25" s="2">
        <v>0.44444444444444442</v>
      </c>
      <c r="U25" s="104">
        <v>4.9999999999999822</v>
      </c>
      <c r="V25" s="105">
        <v>31.999999999999964</v>
      </c>
      <c r="W25" s="106">
        <v>0.44444444444444442</v>
      </c>
      <c r="X25" s="107">
        <v>0.48680555555555549</v>
      </c>
      <c r="Y25" s="265"/>
      <c r="Z25" s="266"/>
      <c r="AA25" s="111">
        <f t="shared" si="9"/>
        <v>-254.37499999999818</v>
      </c>
      <c r="AB25" s="103">
        <f t="shared" si="10"/>
        <v>0.87281250000000088</v>
      </c>
      <c r="AC25" s="294"/>
    </row>
    <row r="26" spans="1:43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1850</v>
      </c>
      <c r="G26" s="95">
        <f t="shared" si="11"/>
        <v>143079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1760.9730301427774</v>
      </c>
      <c r="N26" s="99">
        <f t="shared" si="5"/>
        <v>70.438921205711097</v>
      </c>
      <c r="O26" s="101">
        <f t="shared" si="6"/>
        <v>0</v>
      </c>
      <c r="P26" s="102">
        <f t="shared" si="7"/>
        <v>-9.5610787942889033</v>
      </c>
      <c r="Q26" s="103">
        <f t="shared" si="8"/>
        <v>0.88048651507138875</v>
      </c>
      <c r="R26" s="273"/>
      <c r="S26" s="1">
        <v>0.48680555555555549</v>
      </c>
      <c r="T26" s="2">
        <v>0.53057870370370375</v>
      </c>
      <c r="U26" s="104">
        <v>60.999999999999943</v>
      </c>
      <c r="V26" s="105">
        <v>63.033333333333488</v>
      </c>
      <c r="W26" s="106"/>
      <c r="X26" s="107"/>
      <c r="Y26" s="265"/>
      <c r="Z26" s="266"/>
      <c r="AA26" s="111">
        <f t="shared" si="9"/>
        <v>-239.02696985722264</v>
      </c>
      <c r="AB26" s="103">
        <f t="shared" si="10"/>
        <v>0.88048651507138864</v>
      </c>
      <c r="AC26" s="294"/>
    </row>
    <row r="27" spans="1:43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3388</v>
      </c>
      <c r="G27" s="115">
        <f t="shared" si="11"/>
        <v>201653.76000000001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1774.079999999999</v>
      </c>
      <c r="N27" s="99">
        <f t="shared" si="5"/>
        <v>70.963199999999958</v>
      </c>
      <c r="O27" s="101">
        <f t="shared" si="6"/>
        <v>0</v>
      </c>
      <c r="P27" s="102">
        <f t="shared" si="7"/>
        <v>-9.0368000000000421</v>
      </c>
      <c r="Q27" s="103">
        <f t="shared" si="8"/>
        <v>0.8870399999999995</v>
      </c>
      <c r="R27" s="273"/>
      <c r="S27" s="1">
        <v>0.53431712962962963</v>
      </c>
      <c r="T27" s="2">
        <v>0.61388888888888893</v>
      </c>
      <c r="U27" s="104">
        <v>5.3833333333332689</v>
      </c>
      <c r="V27" s="105">
        <v>114.5833333333334</v>
      </c>
      <c r="W27" s="106"/>
      <c r="X27" s="107"/>
      <c r="Y27" s="265"/>
      <c r="Z27" s="266"/>
      <c r="AA27" s="111">
        <f t="shared" si="9"/>
        <v>-225.92000000000098</v>
      </c>
      <c r="AB27" s="103">
        <f t="shared" si="10"/>
        <v>0.8870399999999995</v>
      </c>
      <c r="AC27" s="294"/>
    </row>
    <row r="28" spans="1:43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43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  <c r="AQ29" s="81">
        <f>AI8</f>
        <v>0</v>
      </c>
    </row>
    <row r="30" spans="1:43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43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43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1754.0411385628875</v>
      </c>
      <c r="N38" s="139">
        <f t="shared" ref="N38:N44" si="17">M38/L38</f>
        <v>68.785927002466181</v>
      </c>
      <c r="O38" s="140">
        <f t="shared" ref="O38:O44" si="18">L38-I38</f>
        <v>0</v>
      </c>
      <c r="P38" s="141">
        <f t="shared" ref="P38:P44" si="19">N38-K38</f>
        <v>-9.6454455465534323</v>
      </c>
      <c r="Q38" s="142">
        <f t="shared" ref="Q38:Q44" si="20">N38/K38</f>
        <v>0.87702056928144378</v>
      </c>
      <c r="R38" s="274"/>
      <c r="S38" s="143">
        <f>S22</f>
        <v>0.29168981481481482</v>
      </c>
      <c r="T38" s="144">
        <f>INDEX(T22:T37,COUNTA(T22:T37))</f>
        <v>0.61388888888888893</v>
      </c>
      <c r="U38" s="145"/>
      <c r="V38" s="156"/>
      <c r="W38" s="135"/>
      <c r="X38" s="139"/>
      <c r="Y38" s="261"/>
      <c r="Z38" s="262"/>
      <c r="AA38" s="157">
        <f t="shared" ref="AA38:AA44" si="21">M38-J38</f>
        <v>-245.95886143711255</v>
      </c>
      <c r="AB38" s="142">
        <f t="shared" ref="AB38:AB44" si="22">M38/J38</f>
        <v>0.87702056928144367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1331</v>
      </c>
      <c r="G39" s="159">
        <f t="shared" ref="G39:G44" si="23">E39*F39</f>
        <v>65911.12000000001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1741.1337209302326</v>
      </c>
      <c r="N39" s="163">
        <f t="shared" si="17"/>
        <v>72.54723837209302</v>
      </c>
      <c r="O39" s="165">
        <f t="shared" si="18"/>
        <v>0</v>
      </c>
      <c r="P39" s="166">
        <f t="shared" si="19"/>
        <v>-10.786094961240309</v>
      </c>
      <c r="Q39" s="152">
        <f t="shared" si="20"/>
        <v>0.87056686046511633</v>
      </c>
      <c r="R39" s="272">
        <f>Q55</f>
        <v>0.8716894422700785</v>
      </c>
      <c r="S39" s="167">
        <v>0.3334259259259259</v>
      </c>
      <c r="T39" s="168">
        <v>0.36527777777777776</v>
      </c>
      <c r="U39" s="169"/>
      <c r="V39" s="170">
        <v>45.866666666666667</v>
      </c>
      <c r="W39" s="87"/>
      <c r="X39" s="88"/>
      <c r="Y39" s="275"/>
      <c r="Z39" s="276"/>
      <c r="AA39" s="109">
        <f t="shared" si="21"/>
        <v>-258.86627906976742</v>
      </c>
      <c r="AB39" s="152">
        <f t="shared" si="22"/>
        <v>0.87056686046511633</v>
      </c>
      <c r="AC39" s="352">
        <f>AB55</f>
        <v>0.87168944227007861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575</v>
      </c>
      <c r="G40" s="95">
        <f t="shared" si="23"/>
        <v>37858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1739.4957983193244</v>
      </c>
      <c r="N40" s="99">
        <f t="shared" si="17"/>
        <v>82.833133253301156</v>
      </c>
      <c r="O40" s="101">
        <f t="shared" si="18"/>
        <v>0</v>
      </c>
      <c r="P40" s="102">
        <f t="shared" si="19"/>
        <v>-12.404961984794085</v>
      </c>
      <c r="Q40" s="103">
        <f t="shared" si="20"/>
        <v>0.86974789915966211</v>
      </c>
      <c r="R40" s="273"/>
      <c r="S40" s="1">
        <v>0.36956018518518519</v>
      </c>
      <c r="T40" s="2">
        <v>0.38333333333333336</v>
      </c>
      <c r="U40" s="104">
        <v>6.166666666666698</v>
      </c>
      <c r="V40" s="105">
        <v>19.833333333333371</v>
      </c>
      <c r="W40" s="106"/>
      <c r="X40" s="107"/>
      <c r="Y40" s="265"/>
      <c r="Z40" s="266"/>
      <c r="AA40" s="111">
        <f t="shared" si="21"/>
        <v>-260.50420168067558</v>
      </c>
      <c r="AB40" s="103">
        <f t="shared" si="22"/>
        <v>0.86974789915966222</v>
      </c>
      <c r="AC40" s="294"/>
    </row>
    <row r="41" spans="1:29" ht="15.75" customHeight="1">
      <c r="A41" s="281"/>
      <c r="B41" s="153" t="s">
        <v>155</v>
      </c>
      <c r="C41" s="263" t="s">
        <v>212</v>
      </c>
      <c r="D41" s="264"/>
      <c r="E41" s="93">
        <v>45.66</v>
      </c>
      <c r="F41" s="104">
        <v>915</v>
      </c>
      <c r="G41" s="95">
        <f t="shared" si="23"/>
        <v>41778.899999999994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 t="shared" si="24"/>
        <v>1565.5893536121641</v>
      </c>
      <c r="N41" s="99">
        <f t="shared" si="17"/>
        <v>78.279467680608207</v>
      </c>
      <c r="O41" s="101">
        <f t="shared" si="18"/>
        <v>0</v>
      </c>
      <c r="P41" s="102">
        <f t="shared" si="19"/>
        <v>-11.720532319391793</v>
      </c>
      <c r="Q41" s="103">
        <f t="shared" si="20"/>
        <v>0.86977186311786892</v>
      </c>
      <c r="R41" s="273"/>
      <c r="S41" s="1">
        <v>0.3881944444444444</v>
      </c>
      <c r="T41" s="2">
        <v>0.4125462962962963</v>
      </c>
      <c r="U41" s="104">
        <v>6.9999999999998952</v>
      </c>
      <c r="V41" s="105">
        <v>35.066666666666741</v>
      </c>
      <c r="W41" s="106"/>
      <c r="X41" s="107"/>
      <c r="Y41" s="265"/>
      <c r="Z41" s="266"/>
      <c r="AA41" s="111">
        <f t="shared" si="21"/>
        <v>-234.41064638783587</v>
      </c>
      <c r="AB41" s="103">
        <f t="shared" si="22"/>
        <v>0.86977186311786892</v>
      </c>
      <c r="AC41" s="294"/>
    </row>
    <row r="42" spans="1:29" ht="15.75" customHeight="1">
      <c r="A42" s="281"/>
      <c r="B42" s="153" t="s">
        <v>161</v>
      </c>
      <c r="C42" s="263" t="s">
        <v>214</v>
      </c>
      <c r="D42" s="264"/>
      <c r="E42" s="93">
        <v>57.3</v>
      </c>
      <c r="F42" s="104">
        <v>1054</v>
      </c>
      <c r="G42" s="95">
        <f t="shared" si="23"/>
        <v>60394.2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 t="shared" si="24"/>
        <v>1739.7524071526782</v>
      </c>
      <c r="N42" s="99">
        <f t="shared" si="17"/>
        <v>86.987620357633915</v>
      </c>
      <c r="O42" s="101">
        <f t="shared" si="18"/>
        <v>0</v>
      </c>
      <c r="P42" s="102">
        <f t="shared" si="19"/>
        <v>-13.012379642366085</v>
      </c>
      <c r="Q42" s="103">
        <f t="shared" si="20"/>
        <v>0.8698762035763391</v>
      </c>
      <c r="R42" s="273"/>
      <c r="S42" s="1">
        <v>0.41597222222222219</v>
      </c>
      <c r="T42" s="2">
        <v>0.4412152777777778</v>
      </c>
      <c r="U42" s="104">
        <v>4.9333333333332785</v>
      </c>
      <c r="V42" s="105">
        <v>36.350000000000087</v>
      </c>
      <c r="W42" s="106"/>
      <c r="X42" s="107"/>
      <c r="Y42" s="265"/>
      <c r="Z42" s="266"/>
      <c r="AA42" s="111">
        <f t="shared" si="21"/>
        <v>-260.24759284732181</v>
      </c>
      <c r="AB42" s="103">
        <f t="shared" si="22"/>
        <v>0.8698762035763391</v>
      </c>
      <c r="AC42" s="294"/>
    </row>
    <row r="43" spans="1:29" ht="15.75" customHeight="1">
      <c r="A43" s="282"/>
      <c r="B43" s="153" t="s">
        <v>164</v>
      </c>
      <c r="C43" s="263" t="s">
        <v>173</v>
      </c>
      <c r="D43" s="264"/>
      <c r="E43" s="93">
        <v>47.37</v>
      </c>
      <c r="F43" s="104">
        <v>1327</v>
      </c>
      <c r="G43" s="95">
        <f t="shared" si="23"/>
        <v>62859.99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 t="shared" si="24"/>
        <v>1741.5967918337594</v>
      </c>
      <c r="N43" s="99">
        <f t="shared" si="17"/>
        <v>82.933180563512352</v>
      </c>
      <c r="O43" s="101">
        <f t="shared" si="18"/>
        <v>0</v>
      </c>
      <c r="P43" s="102">
        <f t="shared" si="19"/>
        <v>-12.304914674582889</v>
      </c>
      <c r="Q43" s="103">
        <f t="shared" si="20"/>
        <v>0.87079839591687969</v>
      </c>
      <c r="R43" s="273"/>
      <c r="S43" s="1">
        <v>0.44464120370370369</v>
      </c>
      <c r="T43" s="2">
        <v>0.47638888888888886</v>
      </c>
      <c r="U43" s="104">
        <v>4.9333333333332785</v>
      </c>
      <c r="V43" s="105">
        <v>45.716666666666647</v>
      </c>
      <c r="W43" s="106">
        <v>0.47638888888888886</v>
      </c>
      <c r="X43" s="107">
        <v>0.51805555555555549</v>
      </c>
      <c r="Y43" s="265"/>
      <c r="Z43" s="266"/>
      <c r="AA43" s="111">
        <f t="shared" si="21"/>
        <v>-258.40320816624057</v>
      </c>
      <c r="AB43" s="103">
        <f t="shared" si="22"/>
        <v>0.87079839591687969</v>
      </c>
      <c r="AC43" s="294"/>
    </row>
    <row r="44" spans="1:29" ht="15.75" customHeight="1">
      <c r="A44" s="282"/>
      <c r="B44" s="153" t="s">
        <v>161</v>
      </c>
      <c r="C44" s="263" t="s">
        <v>201</v>
      </c>
      <c r="D44" s="264"/>
      <c r="E44" s="93">
        <v>56.43</v>
      </c>
      <c r="F44" s="104">
        <v>1795</v>
      </c>
      <c r="G44" s="115">
        <f t="shared" si="23"/>
        <v>101291.85</v>
      </c>
      <c r="H44" s="116"/>
      <c r="I44" s="100">
        <v>22</v>
      </c>
      <c r="J44" s="98">
        <v>2000</v>
      </c>
      <c r="K44" s="99">
        <f t="shared" si="13"/>
        <v>90.909090909090907</v>
      </c>
      <c r="L44" s="100">
        <v>22</v>
      </c>
      <c r="M44" s="98">
        <f t="shared" si="24"/>
        <v>1758.3673469387713</v>
      </c>
      <c r="N44" s="99">
        <f t="shared" si="17"/>
        <v>79.925788497216885</v>
      </c>
      <c r="O44" s="101">
        <f t="shared" si="18"/>
        <v>0</v>
      </c>
      <c r="P44" s="102">
        <f t="shared" si="19"/>
        <v>-10.983302411874021</v>
      </c>
      <c r="Q44" s="103">
        <f t="shared" si="20"/>
        <v>0.87918367346938575</v>
      </c>
      <c r="R44" s="273"/>
      <c r="S44" s="1">
        <v>0.51805555555555549</v>
      </c>
      <c r="T44" s="2">
        <v>0.56059027777777781</v>
      </c>
      <c r="U44" s="104">
        <v>59.999999999999943</v>
      </c>
      <c r="V44" s="105">
        <v>61.250000000000142</v>
      </c>
      <c r="W44" s="106"/>
      <c r="X44" s="107"/>
      <c r="Y44" s="265"/>
      <c r="Z44" s="266"/>
      <c r="AA44" s="111">
        <f t="shared" si="21"/>
        <v>-241.63265306122867</v>
      </c>
      <c r="AB44" s="103">
        <f t="shared" si="22"/>
        <v>0.87918367346938564</v>
      </c>
      <c r="AC44" s="294"/>
    </row>
    <row r="45" spans="1:29" ht="15.75" customHeight="1">
      <c r="A45" s="282"/>
      <c r="B45" s="153"/>
      <c r="C45" s="263"/>
      <c r="D45" s="264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21.333333333333332</v>
      </c>
      <c r="J55" s="138">
        <f t="shared" si="25"/>
        <v>1966.6666666666667</v>
      </c>
      <c r="K55" s="139">
        <f t="shared" ref="K55" si="26">J55/I55</f>
        <v>92.187500000000014</v>
      </c>
      <c r="L55" s="137">
        <f t="shared" ref="L55:M55" si="27">AVERAGE(L39:L54)</f>
        <v>21.333333333333332</v>
      </c>
      <c r="M55" s="138">
        <f t="shared" si="27"/>
        <v>1714.3225697978214</v>
      </c>
      <c r="N55" s="139">
        <f>M55/L55</f>
        <v>80.358870459272879</v>
      </c>
      <c r="O55" s="140">
        <f>L55-I55</f>
        <v>0</v>
      </c>
      <c r="P55" s="141">
        <f>N55-K55</f>
        <v>-11.828629540727135</v>
      </c>
      <c r="Q55" s="142">
        <f>N55/K55</f>
        <v>0.8716894422700785</v>
      </c>
      <c r="R55" s="274"/>
      <c r="S55" s="143">
        <f>S39</f>
        <v>0.3334259259259259</v>
      </c>
      <c r="T55" s="144">
        <f>INDEX(T39:T54,COUNTA(T39:T54))</f>
        <v>0.56059027777777781</v>
      </c>
      <c r="U55" s="145"/>
      <c r="V55" s="156"/>
      <c r="W55" s="188"/>
      <c r="X55" s="189"/>
      <c r="Y55" s="261"/>
      <c r="Z55" s="262"/>
      <c r="AA55" s="157">
        <f>M55-J55</f>
        <v>-252.34409686884533</v>
      </c>
      <c r="AB55" s="142">
        <f>M55/J55</f>
        <v>0.87168944227007861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1207</v>
      </c>
      <c r="G56" s="159">
        <f t="shared" ref="G56:G59" si="28">E56*F56</f>
        <v>71623.38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1757.0562070359888</v>
      </c>
      <c r="N56" s="163">
        <f>M56/L56</f>
        <v>73.210675293166204</v>
      </c>
      <c r="O56" s="165">
        <f>L56-I56</f>
        <v>0</v>
      </c>
      <c r="P56" s="166">
        <f>N56-K56</f>
        <v>-10.122658040167124</v>
      </c>
      <c r="Q56" s="152">
        <f>N56/K56</f>
        <v>0.87852810351799449</v>
      </c>
      <c r="R56" s="272">
        <f>Q72</f>
        <v>0.87590707572960369</v>
      </c>
      <c r="S56" s="167">
        <v>0.29166666666666669</v>
      </c>
      <c r="T56" s="168">
        <v>0.32028935185185187</v>
      </c>
      <c r="U56" s="169"/>
      <c r="V56" s="170">
        <v>41.216666666666661</v>
      </c>
      <c r="W56" s="168"/>
      <c r="X56" s="171"/>
      <c r="Y56" s="275"/>
      <c r="Z56" s="276"/>
      <c r="AA56" s="109">
        <f>M56-J56</f>
        <v>-242.94379296401121</v>
      </c>
      <c r="AB56" s="152">
        <f>M56/J56</f>
        <v>0.87852810351799437</v>
      </c>
      <c r="AC56" s="277">
        <f>AB72</f>
        <v>0.8759070757296038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2626</v>
      </c>
      <c r="G57" s="95">
        <f t="shared" si="28"/>
        <v>154067.42000000001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1767.3583847448115</v>
      </c>
      <c r="N57" s="99">
        <f>M57/L57</f>
        <v>73.639932697700473</v>
      </c>
      <c r="O57" s="101">
        <f>L57-I57</f>
        <v>0</v>
      </c>
      <c r="P57" s="102">
        <f>N57-K57</f>
        <v>-9.6934006356328553</v>
      </c>
      <c r="Q57" s="103">
        <f>N57/K57</f>
        <v>0.88367919237240578</v>
      </c>
      <c r="R57" s="273"/>
      <c r="S57" s="1">
        <v>0.32569444444444445</v>
      </c>
      <c r="T57" s="2">
        <v>0.38760416666666669</v>
      </c>
      <c r="U57" s="104">
        <v>7.7833333333333243</v>
      </c>
      <c r="V57" s="105">
        <v>89.150000000000034</v>
      </c>
      <c r="W57" s="106"/>
      <c r="X57" s="107"/>
      <c r="Y57" s="265"/>
      <c r="Z57" s="266"/>
      <c r="AA57" s="111">
        <f>M57-J57</f>
        <v>-232.64161525518853</v>
      </c>
      <c r="AB57" s="103">
        <f>M57/J57</f>
        <v>0.88367919237240578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71.55</v>
      </c>
      <c r="F58" s="94">
        <v>2952</v>
      </c>
      <c r="G58" s="95">
        <f t="shared" si="28"/>
        <v>211215.6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1739.3126022913245</v>
      </c>
      <c r="N58" s="99">
        <f>M58/L58</f>
        <v>72.471358428805189</v>
      </c>
      <c r="O58" s="101">
        <f>L58-I58</f>
        <v>0</v>
      </c>
      <c r="P58" s="102">
        <f>N58-K58</f>
        <v>-10.86197490452814</v>
      </c>
      <c r="Q58" s="103">
        <f>N58/K58</f>
        <v>0.86965630114566228</v>
      </c>
      <c r="R58" s="273"/>
      <c r="S58" s="1">
        <v>0.39247685185185183</v>
      </c>
      <c r="T58" s="2">
        <v>0.46319444444444446</v>
      </c>
      <c r="U58" s="104">
        <v>7.0166666666665911</v>
      </c>
      <c r="V58" s="105">
        <v>101.8333333333334</v>
      </c>
      <c r="W58" s="106">
        <v>0.46319444444444446</v>
      </c>
      <c r="X58" s="107">
        <v>0.50555555555555554</v>
      </c>
      <c r="Y58" s="265"/>
      <c r="Z58" s="266"/>
      <c r="AA58" s="111">
        <f>M58-J58</f>
        <v>-260.68739770867546</v>
      </c>
      <c r="AB58" s="103">
        <f>M58/J58</f>
        <v>0.86965630114566228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59.54</v>
      </c>
      <c r="F59" s="94">
        <v>3952</v>
      </c>
      <c r="G59" s="95">
        <f t="shared" si="28"/>
        <v>235302.08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1743.5294117647059</v>
      </c>
      <c r="N59" s="99">
        <f>M59/L59</f>
        <v>75.805626598465466</v>
      </c>
      <c r="O59" s="101">
        <f>L59-I59</f>
        <v>0</v>
      </c>
      <c r="P59" s="102">
        <f>N59-K59</f>
        <v>-11.150895140664971</v>
      </c>
      <c r="Q59" s="103">
        <f>N59/K59</f>
        <v>0.87176470588235289</v>
      </c>
      <c r="R59" s="273"/>
      <c r="S59" s="1">
        <v>0.50555555555555554</v>
      </c>
      <c r="T59" s="2">
        <v>0.6</v>
      </c>
      <c r="U59" s="104">
        <v>60.999999999999943</v>
      </c>
      <c r="V59" s="105">
        <v>136</v>
      </c>
      <c r="W59" s="106"/>
      <c r="X59" s="107"/>
      <c r="Y59" s="265"/>
      <c r="Z59" s="266"/>
      <c r="AA59" s="111">
        <f>M59-J59</f>
        <v>-256.47058823529414</v>
      </c>
      <c r="AB59" s="103">
        <f>M59/J59</f>
        <v>0.87176470588235289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1751.8141514592076</v>
      </c>
      <c r="N72" s="139">
        <f t="shared" ref="N72:N77" si="32">M72/L72</f>
        <v>73.760595850914001</v>
      </c>
      <c r="O72" s="140">
        <f t="shared" ref="O72:O77" si="33">L72-I72</f>
        <v>0</v>
      </c>
      <c r="P72" s="141">
        <f t="shared" ref="P72:P77" si="34">N72-K72</f>
        <v>-10.449930464875479</v>
      </c>
      <c r="Q72" s="142">
        <f t="shared" ref="Q72:Q77" si="35">N72/K72</f>
        <v>0.87590707572960369</v>
      </c>
      <c r="R72" s="274"/>
      <c r="S72" s="143">
        <f>S56</f>
        <v>0.29166666666666669</v>
      </c>
      <c r="T72" s="144">
        <f>INDEX(T56:T71,COUNTA(T56:T71))</f>
        <v>0.6</v>
      </c>
      <c r="U72" s="145"/>
      <c r="V72" s="156"/>
      <c r="W72" s="135"/>
      <c r="X72" s="139"/>
      <c r="Y72" s="261"/>
      <c r="Z72" s="262"/>
      <c r="AA72" s="157">
        <f t="shared" ref="AA72:AA77" si="36">M72-J72</f>
        <v>-248.18584854079245</v>
      </c>
      <c r="AB72" s="142">
        <f t="shared" ref="AB72:AB77" si="37">M72/J72</f>
        <v>0.8759070757296038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177</v>
      </c>
      <c r="D73" s="291"/>
      <c r="E73" s="158">
        <v>37.94</v>
      </c>
      <c r="F73" s="87">
        <v>4883</v>
      </c>
      <c r="G73" s="159">
        <f t="shared" ref="G73:G77" si="38">E73*F73</f>
        <v>185261.02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3067.3180945733725</v>
      </c>
      <c r="N73" s="163">
        <f t="shared" si="32"/>
        <v>146.06276640825584</v>
      </c>
      <c r="O73" s="165">
        <f t="shared" si="33"/>
        <v>0</v>
      </c>
      <c r="P73" s="166">
        <f t="shared" si="34"/>
        <v>-25.365805020315577</v>
      </c>
      <c r="Q73" s="152">
        <f t="shared" si="35"/>
        <v>0.85203280404815918</v>
      </c>
      <c r="R73" s="272">
        <f>Q89</f>
        <v>0.87278334811257918</v>
      </c>
      <c r="S73" s="167">
        <v>0.25033564814814813</v>
      </c>
      <c r="T73" s="168">
        <v>0.31666666666666665</v>
      </c>
      <c r="U73" s="169"/>
      <c r="V73" s="170">
        <v>95.51666666666668</v>
      </c>
      <c r="W73" s="168"/>
      <c r="X73" s="171"/>
      <c r="Y73" s="275"/>
      <c r="Z73" s="276"/>
      <c r="AA73" s="109">
        <f t="shared" si="36"/>
        <v>-532.68190542662751</v>
      </c>
      <c r="AB73" s="152">
        <f t="shared" si="37"/>
        <v>0.85203280404815906</v>
      </c>
      <c r="AC73" s="277">
        <f>AB89</f>
        <v>0.87278334811257907</v>
      </c>
    </row>
    <row r="74" spans="1:29" ht="15.75" customHeight="1">
      <c r="A74" s="281"/>
      <c r="B74" s="92" t="s">
        <v>171</v>
      </c>
      <c r="C74" s="286" t="s">
        <v>178</v>
      </c>
      <c r="D74" s="286"/>
      <c r="E74" s="93">
        <v>31.27</v>
      </c>
      <c r="F74" s="94">
        <v>3478</v>
      </c>
      <c r="G74" s="95">
        <f t="shared" si="38"/>
        <v>108757.06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>F74/V74*60</f>
        <v>3060.5719872891714</v>
      </c>
      <c r="N74" s="99">
        <f t="shared" si="32"/>
        <v>161.08273617311428</v>
      </c>
      <c r="O74" s="101">
        <f t="shared" si="33"/>
        <v>0</v>
      </c>
      <c r="P74" s="102">
        <f t="shared" si="34"/>
        <v>-28.390948037412045</v>
      </c>
      <c r="Q74" s="103">
        <f t="shared" si="35"/>
        <v>0.85015888535810313</v>
      </c>
      <c r="R74" s="273"/>
      <c r="S74" s="1">
        <v>0.32164351851851852</v>
      </c>
      <c r="T74" s="2">
        <v>0.36899305555555556</v>
      </c>
      <c r="U74" s="104">
        <v>7.1666666666666945</v>
      </c>
      <c r="V74" s="105">
        <v>68.183333333333337</v>
      </c>
      <c r="W74" s="106"/>
      <c r="X74" s="107"/>
      <c r="Y74" s="265"/>
      <c r="Z74" s="266"/>
      <c r="AA74" s="111">
        <f t="shared" si="36"/>
        <v>-539.42801271082863</v>
      </c>
      <c r="AB74" s="103">
        <f t="shared" si="37"/>
        <v>0.85015888535810313</v>
      </c>
      <c r="AC74" s="278"/>
    </row>
    <row r="75" spans="1:29" ht="15.75" customHeight="1">
      <c r="A75" s="281"/>
      <c r="B75" s="92" t="s">
        <v>171</v>
      </c>
      <c r="C75" s="286" t="s">
        <v>179</v>
      </c>
      <c r="D75" s="286"/>
      <c r="E75" s="93">
        <v>38.630000000000003</v>
      </c>
      <c r="F75" s="94">
        <v>4806</v>
      </c>
      <c r="G75" s="95">
        <f t="shared" si="38"/>
        <v>185655.78</v>
      </c>
      <c r="H75" s="96"/>
      <c r="I75" s="97">
        <v>20</v>
      </c>
      <c r="J75" s="98">
        <v>3600</v>
      </c>
      <c r="K75" s="99">
        <f t="shared" si="39"/>
        <v>180</v>
      </c>
      <c r="L75" s="100">
        <v>20</v>
      </c>
      <c r="M75" s="98">
        <f>F75/V75*60</f>
        <v>3218.9023255813963</v>
      </c>
      <c r="N75" s="99">
        <f t="shared" si="32"/>
        <v>160.94511627906982</v>
      </c>
      <c r="O75" s="101">
        <f t="shared" si="33"/>
        <v>0</v>
      </c>
      <c r="P75" s="102">
        <f t="shared" si="34"/>
        <v>-19.054883720930178</v>
      </c>
      <c r="Q75" s="103">
        <f t="shared" si="35"/>
        <v>0.89413953488372122</v>
      </c>
      <c r="R75" s="273"/>
      <c r="S75" s="1">
        <v>0.37390046296296298</v>
      </c>
      <c r="T75" s="2">
        <v>0.43611111111111112</v>
      </c>
      <c r="U75" s="104">
        <v>7.0666666666666789</v>
      </c>
      <c r="V75" s="105">
        <v>89.583333333333314</v>
      </c>
      <c r="W75" s="106">
        <v>0.43611111111111112</v>
      </c>
      <c r="X75" s="107">
        <v>0.47662037037037036</v>
      </c>
      <c r="Y75" s="265"/>
      <c r="Z75" s="266"/>
      <c r="AA75" s="111">
        <f t="shared" si="36"/>
        <v>-381.09767441860367</v>
      </c>
      <c r="AB75" s="103">
        <f t="shared" si="37"/>
        <v>0.89413953488372122</v>
      </c>
      <c r="AC75" s="278"/>
    </row>
    <row r="76" spans="1:29" ht="15.75" customHeight="1">
      <c r="A76" s="281"/>
      <c r="B76" s="92" t="s">
        <v>155</v>
      </c>
      <c r="C76" s="286" t="s">
        <v>219</v>
      </c>
      <c r="D76" s="286"/>
      <c r="E76" s="93">
        <v>57.73</v>
      </c>
      <c r="F76" s="94">
        <v>2214</v>
      </c>
      <c r="G76" s="95">
        <f t="shared" si="38"/>
        <v>127814.21999999999</v>
      </c>
      <c r="H76" s="96"/>
      <c r="I76" s="97">
        <v>22</v>
      </c>
      <c r="J76" s="98">
        <v>1800</v>
      </c>
      <c r="K76" s="99">
        <f t="shared" si="39"/>
        <v>81.818181818181813</v>
      </c>
      <c r="L76" s="100">
        <v>22</v>
      </c>
      <c r="M76" s="98">
        <f>F76/V76*60</f>
        <v>1568.9763779527559</v>
      </c>
      <c r="N76" s="99">
        <f t="shared" si="32"/>
        <v>71.317108088761628</v>
      </c>
      <c r="O76" s="101">
        <f t="shared" si="33"/>
        <v>0</v>
      </c>
      <c r="P76" s="102">
        <f t="shared" si="34"/>
        <v>-10.501073729420185</v>
      </c>
      <c r="Q76" s="103">
        <f t="shared" si="35"/>
        <v>0.87165354330708666</v>
      </c>
      <c r="R76" s="273"/>
      <c r="S76" s="1">
        <v>0.47662037037037036</v>
      </c>
      <c r="T76" s="2">
        <v>0.53541666666666665</v>
      </c>
      <c r="U76" s="104">
        <v>58.333333333333314</v>
      </c>
      <c r="V76" s="105">
        <v>84.666666666666657</v>
      </c>
      <c r="W76" s="106"/>
      <c r="X76" s="107"/>
      <c r="Y76" s="265"/>
      <c r="Z76" s="266"/>
      <c r="AA76" s="191">
        <f t="shared" si="36"/>
        <v>-231.02362204724409</v>
      </c>
      <c r="AB76" s="192">
        <f t="shared" si="37"/>
        <v>0.87165354330708666</v>
      </c>
      <c r="AC76" s="278"/>
    </row>
    <row r="77" spans="1:29" ht="15.75" customHeight="1">
      <c r="A77" s="282"/>
      <c r="B77" s="92" t="s">
        <v>171</v>
      </c>
      <c r="C77" s="286" t="s">
        <v>180</v>
      </c>
      <c r="D77" s="286"/>
      <c r="E77" s="93">
        <v>38</v>
      </c>
      <c r="F77" s="98">
        <v>6281</v>
      </c>
      <c r="G77" s="95">
        <f t="shared" si="38"/>
        <v>238678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>F77/V77*60</f>
        <v>3223.3214540270851</v>
      </c>
      <c r="N77" s="99">
        <f t="shared" si="32"/>
        <v>153.49149781081357</v>
      </c>
      <c r="O77" s="101">
        <f t="shared" si="33"/>
        <v>0</v>
      </c>
      <c r="P77" s="102">
        <f t="shared" si="34"/>
        <v>-17.937073617757846</v>
      </c>
      <c r="Q77" s="103">
        <f t="shared" si="35"/>
        <v>0.89536707056307918</v>
      </c>
      <c r="R77" s="273"/>
      <c r="S77" s="1">
        <v>0.54241898148148149</v>
      </c>
      <c r="T77" s="2">
        <v>0.62361111111111112</v>
      </c>
      <c r="U77" s="104">
        <v>10.083333333333364</v>
      </c>
      <c r="V77" s="105">
        <v>116.91666666666666</v>
      </c>
      <c r="W77" s="106"/>
      <c r="X77" s="107"/>
      <c r="Y77" s="265"/>
      <c r="Z77" s="266"/>
      <c r="AA77" s="191">
        <f t="shared" si="36"/>
        <v>-376.67854597291489</v>
      </c>
      <c r="AB77" s="192">
        <f t="shared" si="37"/>
        <v>0.89536707056307918</v>
      </c>
      <c r="AC77" s="278"/>
    </row>
    <row r="78" spans="1:29" ht="15.75" customHeight="1">
      <c r="A78" s="28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91"/>
      <c r="AB78" s="192"/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20.6</v>
      </c>
      <c r="J89" s="138">
        <f t="shared" si="40"/>
        <v>3240</v>
      </c>
      <c r="K89" s="139">
        <f t="shared" ref="K89" si="41">J89/I89</f>
        <v>157.28155339805824</v>
      </c>
      <c r="L89" s="137">
        <f t="shared" ref="L89:M89" si="42">AVERAGE(L73:L88)</f>
        <v>20.6</v>
      </c>
      <c r="M89" s="138">
        <f t="shared" si="42"/>
        <v>2827.8180478847562</v>
      </c>
      <c r="N89" s="139">
        <f t="shared" ref="N89:N94" si="43">M89/L89</f>
        <v>137.27272077110467</v>
      </c>
      <c r="O89" s="140">
        <f t="shared" ref="O89:O94" si="44">L89-I89</f>
        <v>0</v>
      </c>
      <c r="P89" s="141">
        <f t="shared" ref="P89:P94" si="45">N89-K89</f>
        <v>-20.008832626953563</v>
      </c>
      <c r="Q89" s="142">
        <f t="shared" ref="Q89:Q94" si="46">N89/K89</f>
        <v>0.87278334811257918</v>
      </c>
      <c r="R89" s="274"/>
      <c r="S89" s="143">
        <f>S73</f>
        <v>0.25033564814814813</v>
      </c>
      <c r="T89" s="144">
        <f>INDEX(T73:T88,COUNTA(T73:T88))</f>
        <v>0.62361111111111112</v>
      </c>
      <c r="U89" s="145"/>
      <c r="V89" s="156"/>
      <c r="W89" s="135"/>
      <c r="X89" s="139"/>
      <c r="Y89" s="261"/>
      <c r="Z89" s="262"/>
      <c r="AA89" s="157">
        <f t="shared" ref="AA89:AA94" si="47">M89-J89</f>
        <v>-412.1819521152438</v>
      </c>
      <c r="AB89" s="142">
        <f t="shared" ref="AB89:AB94" si="48">M89/J89</f>
        <v>0.87278334811257907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1367</v>
      </c>
      <c r="G90" s="159">
        <f t="shared" ref="G90:G94" si="49">E90*F90</f>
        <v>46792.409999999996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2605.1879301217559</v>
      </c>
      <c r="N90" s="163">
        <f t="shared" si="43"/>
        <v>162.82424563260975</v>
      </c>
      <c r="O90" s="165">
        <f t="shared" si="44"/>
        <v>0</v>
      </c>
      <c r="P90" s="166">
        <f t="shared" si="45"/>
        <v>-24.675754367390255</v>
      </c>
      <c r="Q90" s="152">
        <f t="shared" si="46"/>
        <v>0.86839597670725199</v>
      </c>
      <c r="R90" s="272">
        <f>Q106</f>
        <v>0.85860570060411923</v>
      </c>
      <c r="S90" s="167">
        <v>0.25</v>
      </c>
      <c r="T90" s="168">
        <v>0.27186342592592594</v>
      </c>
      <c r="U90" s="169"/>
      <c r="V90" s="170">
        <v>31.483333333333352</v>
      </c>
      <c r="W90" s="173"/>
      <c r="X90" s="151"/>
      <c r="Y90" s="275"/>
      <c r="Z90" s="276"/>
      <c r="AA90" s="109">
        <f t="shared" si="47"/>
        <v>-394.81206987824407</v>
      </c>
      <c r="AB90" s="152">
        <f t="shared" si="48"/>
        <v>0.86839597670725199</v>
      </c>
      <c r="AC90" s="277">
        <f>AB106</f>
        <v>0.87181501907495174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1015</v>
      </c>
      <c r="G91" s="95">
        <f t="shared" si="49"/>
        <v>35291.550000000003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2595.1704545454527</v>
      </c>
      <c r="N91" s="99">
        <f t="shared" si="43"/>
        <v>235.92458677685934</v>
      </c>
      <c r="O91" s="101">
        <f t="shared" si="44"/>
        <v>0</v>
      </c>
      <c r="P91" s="102">
        <f t="shared" si="45"/>
        <v>-36.802685950413405</v>
      </c>
      <c r="Q91" s="103">
        <f t="shared" si="46"/>
        <v>0.86505681818181757</v>
      </c>
      <c r="R91" s="273"/>
      <c r="S91" s="1">
        <v>0.27569444444444441</v>
      </c>
      <c r="T91" s="2">
        <v>0.29199074074074072</v>
      </c>
      <c r="U91" s="104">
        <v>5.5166666666665964</v>
      </c>
      <c r="V91" s="105">
        <v>23.466666666666683</v>
      </c>
      <c r="W91" s="106"/>
      <c r="X91" s="107"/>
      <c r="Y91" s="265"/>
      <c r="Z91" s="266"/>
      <c r="AA91" s="111">
        <f t="shared" si="47"/>
        <v>-404.82954545454731</v>
      </c>
      <c r="AB91" s="103">
        <f t="shared" si="48"/>
        <v>0.86505681818181757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3875</v>
      </c>
      <c r="G92" s="95">
        <f t="shared" si="49"/>
        <v>138841.25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2898.4001662164933</v>
      </c>
      <c r="N92" s="99">
        <f t="shared" si="43"/>
        <v>241.53334718470776</v>
      </c>
      <c r="O92" s="101">
        <f t="shared" si="44"/>
        <v>0</v>
      </c>
      <c r="P92" s="102">
        <f t="shared" si="45"/>
        <v>-31.216652815292235</v>
      </c>
      <c r="Q92" s="103">
        <f t="shared" si="46"/>
        <v>0.88554847730415309</v>
      </c>
      <c r="R92" s="273"/>
      <c r="S92" s="1">
        <v>0.31874999999999992</v>
      </c>
      <c r="T92" s="2">
        <v>0.37445601851851851</v>
      </c>
      <c r="U92" s="104">
        <v>6.9999999999999751</v>
      </c>
      <c r="V92" s="105">
        <v>80.216666666666768</v>
      </c>
      <c r="W92" s="106"/>
      <c r="X92" s="107"/>
      <c r="Y92" s="265"/>
      <c r="Z92" s="266"/>
      <c r="AA92" s="111">
        <f t="shared" si="47"/>
        <v>-374.59983378350671</v>
      </c>
      <c r="AB92" s="103">
        <f t="shared" si="48"/>
        <v>0.8855484773041532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2508</v>
      </c>
      <c r="G93" s="95">
        <f t="shared" si="49"/>
        <v>91316.279999999984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2882.7586206896462</v>
      </c>
      <c r="N93" s="99">
        <f t="shared" si="43"/>
        <v>262.06896551724054</v>
      </c>
      <c r="O93" s="101">
        <f t="shared" si="44"/>
        <v>0</v>
      </c>
      <c r="P93" s="102">
        <f t="shared" si="45"/>
        <v>-35.476489028214019</v>
      </c>
      <c r="Q93" s="103">
        <f t="shared" si="46"/>
        <v>0.880769514417857</v>
      </c>
      <c r="R93" s="273"/>
      <c r="S93" s="1">
        <v>0.3784722222222221</v>
      </c>
      <c r="T93" s="2">
        <v>0.41472222222222221</v>
      </c>
      <c r="U93" s="104">
        <v>5.7833333333331716</v>
      </c>
      <c r="V93" s="105">
        <v>52.200000000000166</v>
      </c>
      <c r="W93" s="106"/>
      <c r="X93" s="107"/>
      <c r="Y93" s="265"/>
      <c r="Z93" s="266"/>
      <c r="AA93" s="111">
        <f t="shared" si="47"/>
        <v>-390.24137931035375</v>
      </c>
      <c r="AB93" s="103">
        <f t="shared" si="48"/>
        <v>0.88076951441785711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2285</v>
      </c>
      <c r="G94" s="115">
        <f t="shared" si="49"/>
        <v>98095.05</v>
      </c>
      <c r="H94" s="116"/>
      <c r="I94" s="97">
        <v>15</v>
      </c>
      <c r="J94" s="98">
        <v>3600</v>
      </c>
      <c r="K94" s="99">
        <f t="shared" si="39"/>
        <v>240</v>
      </c>
      <c r="L94" s="100">
        <v>16</v>
      </c>
      <c r="M94" s="98">
        <f>F94/V94*60</f>
        <v>3094.8081264108205</v>
      </c>
      <c r="N94" s="99">
        <f t="shared" si="43"/>
        <v>193.42550790067628</v>
      </c>
      <c r="O94" s="101">
        <f t="shared" si="44"/>
        <v>1</v>
      </c>
      <c r="P94" s="102">
        <f t="shared" si="45"/>
        <v>-46.57449209932372</v>
      </c>
      <c r="Q94" s="103">
        <f t="shared" si="46"/>
        <v>0.80593961625281785</v>
      </c>
      <c r="R94" s="273"/>
      <c r="S94" s="1">
        <v>0.42013888888888873</v>
      </c>
      <c r="T94" s="2">
        <v>0.45090277777777776</v>
      </c>
      <c r="U94" s="104">
        <v>7.7999999999997804</v>
      </c>
      <c r="V94" s="105">
        <v>44.30000000000021</v>
      </c>
      <c r="W94" s="106"/>
      <c r="X94" s="107"/>
      <c r="Y94" s="265" t="s">
        <v>236</v>
      </c>
      <c r="Z94" s="266"/>
      <c r="AA94" s="111">
        <f t="shared" si="47"/>
        <v>-505.19187358917952</v>
      </c>
      <c r="AB94" s="103">
        <f t="shared" si="48"/>
        <v>0.85966892400300565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13.2</v>
      </c>
      <c r="M106" s="138">
        <f t="shared" si="52"/>
        <v>2815.2650595968339</v>
      </c>
      <c r="N106" s="139">
        <f t="shared" ref="N106:N111" si="53">M106/L106</f>
        <v>213.27765603006318</v>
      </c>
      <c r="O106" s="140">
        <f t="shared" ref="O106:O111" si="54">L106-I106</f>
        <v>0.19999999999999929</v>
      </c>
      <c r="P106" s="141">
        <f t="shared" ref="P106:P111" si="55">N106-K106</f>
        <v>-35.122343969936793</v>
      </c>
      <c r="Q106" s="142">
        <f t="shared" ref="Q106:Q111" si="56">N106/K106</f>
        <v>0.85860570060411923</v>
      </c>
      <c r="R106" s="274"/>
      <c r="S106" s="143">
        <f>S90</f>
        <v>0.25</v>
      </c>
      <c r="T106" s="144">
        <f>INDEX(T90:T105,COUNTA(T90:T105))</f>
        <v>0.45090277777777776</v>
      </c>
      <c r="U106" s="145"/>
      <c r="V106" s="156"/>
      <c r="W106" s="135"/>
      <c r="X106" s="139"/>
      <c r="Y106" s="261"/>
      <c r="Z106" s="262"/>
      <c r="AA106" s="157">
        <f t="shared" ref="AA106:AA111" si="57">M106-J106</f>
        <v>-413.93494040316591</v>
      </c>
      <c r="AB106" s="142">
        <f t="shared" ref="AB106:AB111" si="58">M106/J106</f>
        <v>0.87181501907495174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640</v>
      </c>
      <c r="G107" s="159">
        <f t="shared" ref="G107:G111" si="59">E107*F107</f>
        <v>17043.2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2820.0734394124852</v>
      </c>
      <c r="N107" s="163">
        <f t="shared" si="53"/>
        <v>470.01223990208086</v>
      </c>
      <c r="O107" s="165">
        <f t="shared" si="54"/>
        <v>0</v>
      </c>
      <c r="P107" s="166">
        <f t="shared" si="55"/>
        <v>-75.487760097919136</v>
      </c>
      <c r="Q107" s="152">
        <f t="shared" si="56"/>
        <v>0.86161730504506118</v>
      </c>
      <c r="R107" s="272">
        <f>Q123</f>
        <v>0.89878752631497261</v>
      </c>
      <c r="S107" s="193">
        <v>0.37457175925925928</v>
      </c>
      <c r="T107" s="194">
        <v>0.3840277777777778</v>
      </c>
      <c r="U107" s="169"/>
      <c r="V107" s="170">
        <v>13.616666666666664</v>
      </c>
      <c r="W107" s="168"/>
      <c r="X107" s="171"/>
      <c r="Y107" s="275"/>
      <c r="Z107" s="276"/>
      <c r="AA107" s="109">
        <f t="shared" si="57"/>
        <v>-452.92656058751481</v>
      </c>
      <c r="AB107" s="152">
        <f t="shared" si="58"/>
        <v>0.86161730504506118</v>
      </c>
      <c r="AC107" s="277">
        <f>AB123</f>
        <v>0.89878752631497261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710</v>
      </c>
      <c r="G108" s="95">
        <f t="shared" si="59"/>
        <v>14278.1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3256.050955413988</v>
      </c>
      <c r="N108" s="99">
        <f t="shared" si="53"/>
        <v>542.67515923566464</v>
      </c>
      <c r="O108" s="101">
        <f t="shared" si="54"/>
        <v>0</v>
      </c>
      <c r="P108" s="102">
        <f t="shared" si="55"/>
        <v>-57.324840764335363</v>
      </c>
      <c r="Q108" s="103">
        <f t="shared" si="56"/>
        <v>0.90445859872610768</v>
      </c>
      <c r="R108" s="273"/>
      <c r="S108" s="1">
        <v>0.38749999999999996</v>
      </c>
      <c r="T108" s="2">
        <v>0.39658564814814817</v>
      </c>
      <c r="U108" s="104">
        <v>4.9999999999999023</v>
      </c>
      <c r="V108" s="105">
        <v>13.083333333333433</v>
      </c>
      <c r="W108" s="106"/>
      <c r="X108" s="113"/>
      <c r="Y108" s="265"/>
      <c r="Z108" s="266"/>
      <c r="AA108" s="111">
        <f t="shared" si="57"/>
        <v>-343.94904458601195</v>
      </c>
      <c r="AB108" s="103">
        <f t="shared" si="58"/>
        <v>0.90445859872610779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877</v>
      </c>
      <c r="G109" s="95">
        <f t="shared" si="59"/>
        <v>21872.38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3258.2043343653149</v>
      </c>
      <c r="N109" s="99">
        <f t="shared" si="53"/>
        <v>543.03405572755253</v>
      </c>
      <c r="O109" s="101">
        <f t="shared" si="54"/>
        <v>0</v>
      </c>
      <c r="P109" s="102">
        <f t="shared" si="55"/>
        <v>-56.965944272447473</v>
      </c>
      <c r="Q109" s="103">
        <f t="shared" si="56"/>
        <v>0.90505675954592091</v>
      </c>
      <c r="R109" s="273"/>
      <c r="S109" s="1">
        <v>0.39999999999999997</v>
      </c>
      <c r="T109" s="2">
        <v>0.41121527777777778</v>
      </c>
      <c r="U109" s="104">
        <v>4.9166666666665826</v>
      </c>
      <c r="V109" s="105">
        <v>16.150000000000048</v>
      </c>
      <c r="W109" s="106"/>
      <c r="X109" s="107"/>
      <c r="Y109" s="265"/>
      <c r="Z109" s="266"/>
      <c r="AA109" s="111">
        <f t="shared" si="57"/>
        <v>-341.79566563468507</v>
      </c>
      <c r="AB109" s="103">
        <f t="shared" si="58"/>
        <v>0.9050567595459208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1140</v>
      </c>
      <c r="G110" s="95">
        <f t="shared" si="59"/>
        <v>28192.2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3277.9552715655063</v>
      </c>
      <c r="N110" s="99">
        <f t="shared" si="53"/>
        <v>546.32587859425109</v>
      </c>
      <c r="O110" s="101">
        <f t="shared" si="54"/>
        <v>0</v>
      </c>
      <c r="P110" s="102">
        <f t="shared" si="55"/>
        <v>-53.674121405748906</v>
      </c>
      <c r="Q110" s="103">
        <f t="shared" si="56"/>
        <v>0.9105431309904185</v>
      </c>
      <c r="R110" s="273"/>
      <c r="S110" s="1">
        <v>0.41537037037037039</v>
      </c>
      <c r="T110" s="2">
        <v>0.42986111111111108</v>
      </c>
      <c r="U110" s="104">
        <v>5.9833333333333627</v>
      </c>
      <c r="V110" s="105">
        <v>20.866666666666596</v>
      </c>
      <c r="W110" s="106"/>
      <c r="X110" s="113"/>
      <c r="Y110" s="265"/>
      <c r="Z110" s="266"/>
      <c r="AA110" s="111">
        <f t="shared" si="57"/>
        <v>-322.04472843449366</v>
      </c>
      <c r="AB110" s="103">
        <f t="shared" si="58"/>
        <v>0.91054313099041839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1207</v>
      </c>
      <c r="G111" s="95">
        <f t="shared" si="59"/>
        <v>29849.11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3271.9879518072175</v>
      </c>
      <c r="N111" s="99">
        <f t="shared" si="53"/>
        <v>545.33132530120292</v>
      </c>
      <c r="O111" s="101">
        <f t="shared" si="54"/>
        <v>0</v>
      </c>
      <c r="P111" s="102">
        <f t="shared" si="55"/>
        <v>-54.668674698797076</v>
      </c>
      <c r="Q111" s="103">
        <f t="shared" si="56"/>
        <v>0.90888554216867157</v>
      </c>
      <c r="R111" s="273"/>
      <c r="S111" s="1">
        <v>0.43472222222222218</v>
      </c>
      <c r="T111" s="2">
        <v>0.4500925925925926</v>
      </c>
      <c r="U111" s="104">
        <v>6.9999999999999751</v>
      </c>
      <c r="V111" s="105">
        <v>22.133333333333411</v>
      </c>
      <c r="W111" s="106"/>
      <c r="X111" s="113"/>
      <c r="Y111" s="265"/>
      <c r="Z111" s="266"/>
      <c r="AA111" s="111">
        <f t="shared" si="57"/>
        <v>-328.01204819278246</v>
      </c>
      <c r="AB111" s="103">
        <f t="shared" si="58"/>
        <v>0.90888554216867157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3534.6</v>
      </c>
      <c r="K123" s="139">
        <f t="shared" ref="K123" si="61">J123/I123</f>
        <v>589.1</v>
      </c>
      <c r="L123" s="137">
        <f t="shared" ref="L123:M123" si="62">AVERAGE(L107:L122)</f>
        <v>6</v>
      </c>
      <c r="M123" s="138">
        <f t="shared" si="62"/>
        <v>3176.8543905129022</v>
      </c>
      <c r="N123" s="139">
        <f>M123/L123</f>
        <v>529.47573175215041</v>
      </c>
      <c r="O123" s="140">
        <f>L123-I123</f>
        <v>0</v>
      </c>
      <c r="P123" s="141">
        <f>N123-K123</f>
        <v>-59.624268247849614</v>
      </c>
      <c r="Q123" s="142">
        <f>N123/K123</f>
        <v>0.89878752631497261</v>
      </c>
      <c r="R123" s="274"/>
      <c r="S123" s="143">
        <f>S107</f>
        <v>0.37457175925925928</v>
      </c>
      <c r="T123" s="144">
        <f>INDEX(T107:T122,COUNTA(T107:T122))</f>
        <v>0.4500925925925926</v>
      </c>
      <c r="U123" s="145"/>
      <c r="V123" s="156"/>
      <c r="W123" s="135"/>
      <c r="X123" s="139"/>
      <c r="Y123" s="261"/>
      <c r="Z123" s="262"/>
      <c r="AA123" s="157">
        <f>M123-J123</f>
        <v>-357.74560948709768</v>
      </c>
      <c r="AB123" s="142">
        <f>M123/J123</f>
        <v>0.89878752631497261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1403</v>
      </c>
      <c r="G124" s="159">
        <f t="shared" ref="G124:G125" si="63">E124*F124</f>
        <v>71090.010000000009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1743.4587504314834</v>
      </c>
      <c r="N124" s="163">
        <f>M124/L124</f>
        <v>87.17293752157417</v>
      </c>
      <c r="O124" s="165">
        <f>L124-I124</f>
        <v>0</v>
      </c>
      <c r="P124" s="166">
        <f>N124-K124</f>
        <v>-12.82706247842583</v>
      </c>
      <c r="Q124" s="152">
        <f>N124/K124</f>
        <v>0.87172937521574168</v>
      </c>
      <c r="R124" s="272">
        <f>Q140</f>
        <v>0.87457517431133269</v>
      </c>
      <c r="S124" s="167">
        <v>0.70833333333333337</v>
      </c>
      <c r="T124" s="168">
        <v>0.74186342592592591</v>
      </c>
      <c r="U124" s="169"/>
      <c r="V124" s="170">
        <v>48.28333333333326</v>
      </c>
      <c r="W124" s="168"/>
      <c r="X124" s="171"/>
      <c r="Y124" s="275"/>
      <c r="Z124" s="276"/>
      <c r="AA124" s="109">
        <f>M124-J124</f>
        <v>-256.5412495685166</v>
      </c>
      <c r="AB124" s="152">
        <f>M124/J124</f>
        <v>0.87172937521574168</v>
      </c>
      <c r="AC124" s="277">
        <f>AB140</f>
        <v>0.87457517431133258</v>
      </c>
    </row>
    <row r="125" spans="1:29" ht="15.75" customHeight="1">
      <c r="A125" s="268"/>
      <c r="B125" s="153" t="s">
        <v>161</v>
      </c>
      <c r="C125" s="263" t="s">
        <v>190</v>
      </c>
      <c r="D125" s="264"/>
      <c r="E125" s="93">
        <v>47.6</v>
      </c>
      <c r="F125" s="94">
        <v>1943</v>
      </c>
      <c r="G125" s="95">
        <f t="shared" si="63"/>
        <v>92486.8</v>
      </c>
      <c r="H125" s="96"/>
      <c r="I125" s="97">
        <v>23</v>
      </c>
      <c r="J125" s="98">
        <v>2000</v>
      </c>
      <c r="K125" s="99">
        <f t="shared" ref="K125" si="64">J125/I125</f>
        <v>86.956521739130437</v>
      </c>
      <c r="L125" s="100">
        <v>23</v>
      </c>
      <c r="M125" s="98">
        <f>F125/V125*60</f>
        <v>1754.8419468138472</v>
      </c>
      <c r="N125" s="99">
        <f>M125/L125</f>
        <v>76.297475948428144</v>
      </c>
      <c r="O125" s="101">
        <f>L125-I125</f>
        <v>0</v>
      </c>
      <c r="P125" s="102">
        <f>N125-K125</f>
        <v>-10.659045790702294</v>
      </c>
      <c r="Q125" s="103">
        <f>N125/K125</f>
        <v>0.8774209734069236</v>
      </c>
      <c r="R125" s="273"/>
      <c r="S125" s="1">
        <v>0.74652777777777779</v>
      </c>
      <c r="T125" s="2">
        <v>0.79266203703703708</v>
      </c>
      <c r="U125" s="104">
        <v>6.7166666666667041</v>
      </c>
      <c r="V125" s="105">
        <v>66.43333333333338</v>
      </c>
      <c r="W125" s="106"/>
      <c r="X125" s="107"/>
      <c r="Y125" s="265"/>
      <c r="Z125" s="266"/>
      <c r="AA125" s="111">
        <f>M125-J125</f>
        <v>-245.15805318615276</v>
      </c>
      <c r="AB125" s="103">
        <f>M125/J125</f>
        <v>0.8774209734069236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5">AVERAGE(I124:I139)</f>
        <v>21.5</v>
      </c>
      <c r="J140" s="138">
        <f t="shared" si="65"/>
        <v>2000</v>
      </c>
      <c r="K140" s="139">
        <f t="shared" ref="K140" si="66">J140/I140</f>
        <v>93.023255813953483</v>
      </c>
      <c r="L140" s="137">
        <f t="shared" ref="L140:M140" si="67">AVERAGE(L124:L139)</f>
        <v>21.5</v>
      </c>
      <c r="M140" s="138">
        <f t="shared" si="67"/>
        <v>1749.1503486226652</v>
      </c>
      <c r="N140" s="139">
        <f>M140/L140</f>
        <v>81.355830168496055</v>
      </c>
      <c r="O140" s="140">
        <f>L140-I140</f>
        <v>0</v>
      </c>
      <c r="P140" s="141">
        <f>N140-K140</f>
        <v>-11.667425645457428</v>
      </c>
      <c r="Q140" s="142">
        <f>N140/K140</f>
        <v>0.87457517431133269</v>
      </c>
      <c r="R140" s="274"/>
      <c r="S140" s="143">
        <f>S124</f>
        <v>0.70833333333333337</v>
      </c>
      <c r="T140" s="144">
        <f>INDEX(T124:T139,COUNTA(T124:T139))</f>
        <v>0.79266203703703708</v>
      </c>
      <c r="U140" s="145"/>
      <c r="V140" s="156"/>
      <c r="W140" s="135"/>
      <c r="X140" s="139"/>
      <c r="Y140" s="261"/>
      <c r="Z140" s="262"/>
      <c r="AA140" s="157">
        <f>M140-J140</f>
        <v>-250.84965137733479</v>
      </c>
      <c r="AB140" s="142">
        <f>M140/J140</f>
        <v>0.87457517431133258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192</v>
      </c>
      <c r="D141" s="271"/>
      <c r="E141" s="158">
        <v>56.79</v>
      </c>
      <c r="F141" s="169">
        <v>1939</v>
      </c>
      <c r="G141" s="159">
        <f t="shared" ref="G141:G143" si="68">E141*F141</f>
        <v>110115.81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1757.4018126888229</v>
      </c>
      <c r="N141" s="163">
        <f>M141/L141</f>
        <v>76.408774464731437</v>
      </c>
      <c r="O141" s="165">
        <f>L141-I141</f>
        <v>0</v>
      </c>
      <c r="P141" s="166">
        <f>N141-K141</f>
        <v>-10.547747274399001</v>
      </c>
      <c r="Q141" s="152">
        <f>N141/K141</f>
        <v>0.87870090634441145</v>
      </c>
      <c r="R141" s="272">
        <f>Q157</f>
        <v>0.8737867249618505</v>
      </c>
      <c r="S141" s="167">
        <v>0.70833333333333337</v>
      </c>
      <c r="T141" s="168">
        <v>0.75430555555555556</v>
      </c>
      <c r="U141" s="169"/>
      <c r="V141" s="170">
        <v>66.19999999999996</v>
      </c>
      <c r="W141" s="87"/>
      <c r="X141" s="88"/>
      <c r="Y141" s="275"/>
      <c r="Z141" s="276"/>
      <c r="AA141" s="109">
        <f>M141-J141</f>
        <v>-242.59818731117707</v>
      </c>
      <c r="AB141" s="152">
        <f>M141/J141</f>
        <v>0.87870090634441145</v>
      </c>
      <c r="AC141" s="352">
        <f>AB157</f>
        <v>0.87378672496185061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104">
        <v>1560</v>
      </c>
      <c r="G142" s="95">
        <f t="shared" si="68"/>
        <v>88717.2</v>
      </c>
      <c r="H142" s="96"/>
      <c r="I142" s="97">
        <v>23</v>
      </c>
      <c r="J142" s="98">
        <v>2000</v>
      </c>
      <c r="K142" s="99">
        <f t="shared" ref="K142:K143" si="69">J142/I142</f>
        <v>86.956521739130437</v>
      </c>
      <c r="L142" s="100">
        <v>23</v>
      </c>
      <c r="M142" s="98">
        <f>F142/V142*60</f>
        <v>1744.0993788819922</v>
      </c>
      <c r="N142" s="99">
        <f>M142/L142</f>
        <v>75.830407777477916</v>
      </c>
      <c r="O142" s="101">
        <f>L142-I142</f>
        <v>0</v>
      </c>
      <c r="P142" s="102">
        <f>N142-K142</f>
        <v>-11.126113961652521</v>
      </c>
      <c r="Q142" s="103">
        <f>N142/K142</f>
        <v>0.87204968944099603</v>
      </c>
      <c r="R142" s="273"/>
      <c r="S142" s="1">
        <v>0.75787037037037042</v>
      </c>
      <c r="T142" s="2">
        <v>0.79513888888888884</v>
      </c>
      <c r="U142" s="104">
        <v>5.1333333333333897</v>
      </c>
      <c r="V142" s="105">
        <v>53.666666666666529</v>
      </c>
      <c r="W142" s="106"/>
      <c r="X142" s="107"/>
      <c r="Y142" s="265"/>
      <c r="Z142" s="266"/>
      <c r="AA142" s="111">
        <f>M142-J142</f>
        <v>-255.90062111800785</v>
      </c>
      <c r="AB142" s="103">
        <f>M142/J142</f>
        <v>0.87204968944099603</v>
      </c>
      <c r="AC142" s="294"/>
    </row>
    <row r="143" spans="1:29" ht="15.75" customHeight="1">
      <c r="A143" s="281"/>
      <c r="B143" s="153" t="s">
        <v>161</v>
      </c>
      <c r="C143" s="263" t="s">
        <v>193</v>
      </c>
      <c r="D143" s="264"/>
      <c r="E143" s="93">
        <v>44.3</v>
      </c>
      <c r="F143" s="104">
        <v>1333</v>
      </c>
      <c r="G143" s="95">
        <f t="shared" si="68"/>
        <v>59051.899999999994</v>
      </c>
      <c r="H143" s="96"/>
      <c r="I143" s="97">
        <v>17</v>
      </c>
      <c r="J143" s="98">
        <v>2000</v>
      </c>
      <c r="K143" s="99">
        <f t="shared" si="69"/>
        <v>117.64705882352941</v>
      </c>
      <c r="L143" s="100">
        <v>17</v>
      </c>
      <c r="M143" s="98">
        <f>F143/V143*60</f>
        <v>1741.2191582002888</v>
      </c>
      <c r="N143" s="99">
        <f>M143/L143</f>
        <v>102.42465636472286</v>
      </c>
      <c r="O143" s="101">
        <f>L143-I143</f>
        <v>0</v>
      </c>
      <c r="P143" s="102">
        <f>N143-K143</f>
        <v>-15.222402458806542</v>
      </c>
      <c r="Q143" s="103">
        <f>N143/K143</f>
        <v>0.87060957910014436</v>
      </c>
      <c r="R143" s="273"/>
      <c r="S143" s="1">
        <v>0.79865740740740743</v>
      </c>
      <c r="T143" s="2">
        <v>0.8305555555555556</v>
      </c>
      <c r="U143" s="104">
        <v>5.0666666666667659</v>
      </c>
      <c r="V143" s="105">
        <v>45.933333333333373</v>
      </c>
      <c r="W143" s="106"/>
      <c r="X143" s="107"/>
      <c r="Y143" s="265"/>
      <c r="Z143" s="266"/>
      <c r="AA143" s="111">
        <f>M143-J143</f>
        <v>-258.7808417997112</v>
      </c>
      <c r="AB143" s="103">
        <f>M143/J143</f>
        <v>0.87060957910014436</v>
      </c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21</v>
      </c>
      <c r="J157" s="138">
        <f t="shared" si="70"/>
        <v>2000</v>
      </c>
      <c r="K157" s="139">
        <f t="shared" ref="K157" si="71">J157/I157</f>
        <v>95.238095238095241</v>
      </c>
      <c r="L157" s="137">
        <f t="shared" ref="L157:M157" si="72">AVERAGE(L141:L156)</f>
        <v>21</v>
      </c>
      <c r="M157" s="138">
        <f t="shared" si="72"/>
        <v>1747.5734499237012</v>
      </c>
      <c r="N157" s="139">
        <f>M157/L157</f>
        <v>83.217783329700055</v>
      </c>
      <c r="O157" s="140">
        <f>L157-I157</f>
        <v>0</v>
      </c>
      <c r="P157" s="141">
        <f>N157-K157</f>
        <v>-12.020311908395186</v>
      </c>
      <c r="Q157" s="142">
        <f>N157/K157</f>
        <v>0.8737867249618505</v>
      </c>
      <c r="R157" s="274"/>
      <c r="S157" s="143">
        <f>S141</f>
        <v>0.70833333333333337</v>
      </c>
      <c r="T157" s="144">
        <f>INDEX(T141:T156,COUNTA(T141:T156))</f>
        <v>0.8305555555555556</v>
      </c>
      <c r="U157" s="145"/>
      <c r="V157" s="156"/>
      <c r="W157" s="188"/>
      <c r="X157" s="189"/>
      <c r="Y157" s="261"/>
      <c r="Z157" s="262"/>
      <c r="AA157" s="157">
        <f>M157-J157</f>
        <v>-252.42655007629878</v>
      </c>
      <c r="AB157" s="142">
        <f>M157/J157</f>
        <v>0.87378672496185061</v>
      </c>
      <c r="AC157" s="295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5" priority="2" operator="greaterThan">
      <formula>0</formula>
    </cfRule>
  </conditionalFormatting>
  <conditionalFormatting sqref="P5:P157 AA5:AA157">
    <cfRule type="cellIs" dxfId="84" priority="5" operator="lessThan">
      <formula>0</formula>
    </cfRule>
  </conditionalFormatting>
  <conditionalFormatting sqref="Q5:Q157 AB5:AB157">
    <cfRule type="cellIs" dxfId="83" priority="3" operator="greaterThan">
      <formula>1</formula>
    </cfRule>
    <cfRule type="cellIs" dxfId="82" priority="4" operator="lessThan">
      <formula>0.8</formula>
    </cfRule>
  </conditionalFormatting>
  <conditionalFormatting sqref="R5:R157 AC124:AC141">
    <cfRule type="cellIs" dxfId="81" priority="6" operator="lessThan">
      <formula>0.8</formula>
    </cfRule>
  </conditionalFormatting>
  <conditionalFormatting sqref="AC5:AC22 AC56:AC91">
    <cfRule type="cellIs" dxfId="80" priority="8" operator="lessThan">
      <formula>0.8</formula>
    </cfRule>
  </conditionalFormatting>
  <conditionalFormatting sqref="AC39">
    <cfRule type="cellIs" dxfId="79" priority="11" operator="lessThan">
      <formula>0.8</formula>
    </cfRule>
  </conditionalFormatting>
  <conditionalFormatting sqref="AC54">
    <cfRule type="cellIs" dxfId="78" priority="10" operator="lessThan">
      <formula>0.8</formula>
    </cfRule>
  </conditionalFormatting>
  <conditionalFormatting sqref="AC97:AC105">
    <cfRule type="cellIs" dxfId="77" priority="9" operator="lessThan">
      <formula>0.8</formula>
    </cfRule>
  </conditionalFormatting>
  <conditionalFormatting sqref="AC107:AC112">
    <cfRule type="cellIs" dxfId="76" priority="7" operator="lessThan">
      <formula>0.8</formula>
    </cfRule>
  </conditionalFormatting>
  <conditionalFormatting sqref="AC156">
    <cfRule type="cellIs" dxfId="75" priority="1" operator="lessThan">
      <formula>0.8</formula>
    </cfRule>
  </conditionalFormatting>
  <dataValidations count="1">
    <dataValidation type="list" allowBlank="1" showInputMessage="1" showErrorMessage="1" sqref="Y5:Z157" xr:uid="{39AE4776-B6C4-4606-AAEA-7116C2BA5ED7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C94A-8926-4834-B16C-368D660A9273}">
  <sheetPr>
    <tabColor theme="8" tint="0.59999389629810485"/>
  </sheetPr>
  <dimension ref="B1:AR36"/>
  <sheetViews>
    <sheetView zoomScale="70" zoomScaleNormal="70" workbookViewId="0">
      <selection activeCell="L37" sqref="L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225</v>
      </c>
      <c r="D3" s="249"/>
      <c r="E3" s="7" t="s">
        <v>2</v>
      </c>
      <c r="F3" s="250">
        <f>'1003(18度C)'!D1+'1003(4度C)'!D1</f>
        <v>173626</v>
      </c>
      <c r="G3" s="251"/>
      <c r="H3" s="7" t="s">
        <v>3</v>
      </c>
      <c r="I3" s="252">
        <f>'1003(18度C)'!F1+'1003(4度C)'!F1</f>
        <v>5457658.3200000003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463.63240487401282</v>
      </c>
      <c r="F6" s="227" t="e">
        <f>AVERAGE(#REF!,D13:K13)</f>
        <v>#REF!</v>
      </c>
      <c r="G6" s="228">
        <f>AVERAGE(D13:K13)</f>
        <v>194.74880486872129</v>
      </c>
      <c r="H6" s="229"/>
      <c r="I6" s="228">
        <f>AVERAGE(L13:O13)</f>
        <v>94.130675526024362</v>
      </c>
      <c r="J6" s="229"/>
      <c r="K6" s="228">
        <f>AVERAGE(D27:O27)</f>
        <v>636.33715673357608</v>
      </c>
      <c r="L6" s="229"/>
      <c r="M6" s="228">
        <f>AVERAGE(P27:X27)</f>
        <v>780.62443438914033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402.35122440832032</v>
      </c>
      <c r="F7" s="231" t="e">
        <f>AVERAGE(#REF!,D14:K14)</f>
        <v>#REF!</v>
      </c>
      <c r="G7" s="218">
        <f>AVERAGE(D14:K14)</f>
        <v>171.78492534295034</v>
      </c>
      <c r="H7" s="219"/>
      <c r="I7" s="218">
        <f>AVERAGE(L14:O14)</f>
        <v>82.251785434549788</v>
      </c>
      <c r="J7" s="219"/>
      <c r="K7" s="218">
        <f>AVERAGE(D28:O28)</f>
        <v>550.05002171323952</v>
      </c>
      <c r="L7" s="219"/>
      <c r="M7" s="218">
        <f>AVERAGE(P28:X28)</f>
        <v>675.94526192344347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0.86941217331756049</v>
      </c>
      <c r="F8" s="223" t="e">
        <f>AVERAGE(D15:K15,#REF!)</f>
        <v>#REF!</v>
      </c>
      <c r="G8" s="224">
        <f>AVERAGE(D15:K15)</f>
        <v>0.87609861789494725</v>
      </c>
      <c r="H8" s="225"/>
      <c r="I8" s="224">
        <f>AVERAGE(L15:O15)</f>
        <v>0.87380941407215273</v>
      </c>
      <c r="J8" s="225"/>
      <c r="K8" s="224">
        <f>AVERAGE(D29:O29)</f>
        <v>0.86334006552759179</v>
      </c>
      <c r="L8" s="225"/>
      <c r="M8" s="224">
        <f>AVERAGE(P29:X29)</f>
        <v>0.86557878395534382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90.666666666666671</v>
      </c>
      <c r="G13" s="24">
        <v>84.21052631578948</v>
      </c>
      <c r="H13" s="24">
        <v>157.28155339805824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93.023255813953483</v>
      </c>
      <c r="N13" s="24">
        <v>95.238095238095241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102.16930115605014</v>
      </c>
      <c r="E14" s="28">
        <v>68.659091815745512</v>
      </c>
      <c r="F14" s="28">
        <v>79.026923186712551</v>
      </c>
      <c r="G14" s="28">
        <v>73.428186748656131</v>
      </c>
      <c r="H14" s="28">
        <v>136.81812567771334</v>
      </c>
      <c r="I14" s="28">
        <v>213.18005459434741</v>
      </c>
      <c r="J14" s="28" t="s">
        <v>36</v>
      </c>
      <c r="K14" s="55">
        <v>529.21279422142732</v>
      </c>
      <c r="L14" s="27" t="s">
        <v>36</v>
      </c>
      <c r="M14" s="67">
        <v>81.325336075040425</v>
      </c>
      <c r="N14" s="28">
        <v>83.178234794059136</v>
      </c>
      <c r="O14" s="29" t="s">
        <v>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0.88725972056569857</v>
      </c>
      <c r="E15" s="32">
        <f t="shared" si="0"/>
        <v>0.87540342065075527</v>
      </c>
      <c r="F15" s="32">
        <f t="shared" si="0"/>
        <v>0.8716204763240355</v>
      </c>
      <c r="G15" s="32">
        <f t="shared" si="0"/>
        <v>0.87195971764029145</v>
      </c>
      <c r="H15" s="32">
        <f t="shared" si="0"/>
        <v>0.86989302128422685</v>
      </c>
      <c r="I15" s="32">
        <f t="shared" si="0"/>
        <v>0.85821278017048075</v>
      </c>
      <c r="J15" s="32" t="s">
        <v>36</v>
      </c>
      <c r="K15" s="56">
        <f t="shared" ref="K15" si="1">K14/K13</f>
        <v>0.89834118862914158</v>
      </c>
      <c r="L15" s="31" t="s">
        <v>36</v>
      </c>
      <c r="M15" s="68">
        <f t="shared" ref="M15:N15" si="2">M14/M13</f>
        <v>0.87424736280668458</v>
      </c>
      <c r="N15" s="32">
        <f t="shared" si="2"/>
        <v>0.87337146533762089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0.25011574074074072</v>
      </c>
      <c r="F16" s="2">
        <v>0.29185185185185186</v>
      </c>
      <c r="G16" s="2">
        <v>0.25</v>
      </c>
      <c r="H16" s="2">
        <v>0.20866898148148147</v>
      </c>
      <c r="I16" s="2">
        <v>0.25</v>
      </c>
      <c r="J16" s="2" t="s">
        <v>36</v>
      </c>
      <c r="K16" s="3">
        <v>0.37847222222222221</v>
      </c>
      <c r="L16" s="1" t="s">
        <v>36</v>
      </c>
      <c r="M16" s="69">
        <v>0.70833333333333337</v>
      </c>
      <c r="N16" s="2">
        <v>0.70833333333333337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0.50347222222222221</v>
      </c>
      <c r="E17" s="2">
        <v>0.5805555555555556</v>
      </c>
      <c r="F17" s="2">
        <v>0.5549884259259259</v>
      </c>
      <c r="G17" s="2">
        <v>0.54236111111111107</v>
      </c>
      <c r="H17" s="2">
        <v>0.57999999999999996</v>
      </c>
      <c r="I17" s="2">
        <v>0.45208333333333334</v>
      </c>
      <c r="J17" s="2" t="s">
        <v>36</v>
      </c>
      <c r="K17" s="3">
        <v>0.45694444444444443</v>
      </c>
      <c r="L17" s="1" t="s">
        <v>36</v>
      </c>
      <c r="M17" s="69">
        <v>0.78680555555555554</v>
      </c>
      <c r="N17" s="2">
        <v>0.82233796296296291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21.428571428571427</v>
      </c>
      <c r="G18" s="35">
        <v>23.75</v>
      </c>
      <c r="H18" s="35">
        <v>20.6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21.5</v>
      </c>
      <c r="N18" s="35">
        <v>21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1150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969.23076923076928</v>
      </c>
      <c r="X27" s="25">
        <v>1050</v>
      </c>
    </row>
    <row r="28" spans="2:44" ht="39.6" customHeight="1">
      <c r="B28" s="206"/>
      <c r="C28" s="26" t="s">
        <v>37</v>
      </c>
      <c r="D28" s="28">
        <v>180.82887874216945</v>
      </c>
      <c r="E28" s="28" t="s">
        <v>36</v>
      </c>
      <c r="F28" s="28" t="s">
        <v>36</v>
      </c>
      <c r="G28" s="28">
        <v>280.93520706379712</v>
      </c>
      <c r="H28" s="28">
        <v>374.99359708989687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754.52423081945108</v>
      </c>
      <c r="N28" s="28">
        <v>978.78561341104341</v>
      </c>
      <c r="O28" s="28">
        <v>730.23260315307891</v>
      </c>
      <c r="P28" s="27">
        <v>242.06568508629911</v>
      </c>
      <c r="Q28" s="28" t="s">
        <v>36</v>
      </c>
      <c r="R28" s="28" t="s">
        <v>36</v>
      </c>
      <c r="S28" s="28" t="s">
        <v>36</v>
      </c>
      <c r="T28" s="28">
        <v>733.30300144055252</v>
      </c>
      <c r="U28" s="28" t="s">
        <v>36</v>
      </c>
      <c r="V28" s="28">
        <v>667.89454917094452</v>
      </c>
      <c r="W28" s="28">
        <v>841.56137910450786</v>
      </c>
      <c r="X28" s="29">
        <v>894.90169481491341</v>
      </c>
    </row>
    <row r="29" spans="2:44" ht="40.15" customHeight="1">
      <c r="B29" s="206"/>
      <c r="C29" s="30" t="s">
        <v>38</v>
      </c>
      <c r="D29" s="32">
        <f>D28/D27</f>
        <v>0.85391414961580026</v>
      </c>
      <c r="E29" s="32" t="s">
        <v>36</v>
      </c>
      <c r="F29" s="32" t="s">
        <v>36</v>
      </c>
      <c r="G29" s="32">
        <f>G28/G27</f>
        <v>0.85841313269493569</v>
      </c>
      <c r="H29" s="32">
        <f>H28/H27</f>
        <v>0.86536983943822354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0.87646754085087752</v>
      </c>
      <c r="N29" s="32">
        <f>N28/N27</f>
        <v>0.85111792470525516</v>
      </c>
      <c r="O29" s="32">
        <f>O28/O27</f>
        <v>0.87475780586045915</v>
      </c>
      <c r="P29" s="31">
        <f>P28/P27</f>
        <v>0.85731596801397592</v>
      </c>
      <c r="Q29" s="32" t="s">
        <v>36</v>
      </c>
      <c r="R29" s="32" t="s">
        <v>36</v>
      </c>
      <c r="S29" s="32" t="s">
        <v>36</v>
      </c>
      <c r="T29" s="32">
        <f>T28/T27</f>
        <v>0.87297976361970542</v>
      </c>
      <c r="U29" s="32" t="s">
        <v>36</v>
      </c>
      <c r="V29" s="32">
        <f>V28/V27</f>
        <v>0.87703324638608871</v>
      </c>
      <c r="W29" s="32">
        <f>W28/W27</f>
        <v>0.86827761336179377</v>
      </c>
      <c r="X29" s="33">
        <f>X28/X27</f>
        <v>0.85228732839515564</v>
      </c>
    </row>
    <row r="30" spans="2:44" ht="17.25" customHeight="1">
      <c r="B30" s="207" t="s">
        <v>39</v>
      </c>
      <c r="C30" s="15" t="s">
        <v>40</v>
      </c>
      <c r="D30" s="2">
        <v>0.38214120370370369</v>
      </c>
      <c r="E30" s="2" t="s">
        <v>36</v>
      </c>
      <c r="F30" s="2" t="s">
        <v>36</v>
      </c>
      <c r="G30" s="2">
        <v>0.29861111111111105</v>
      </c>
      <c r="H30" s="2">
        <v>0.25011574074074072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0.25008101851851849</v>
      </c>
      <c r="N30" s="2">
        <v>0.25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0.70851851851851855</v>
      </c>
    </row>
    <row r="31" spans="2:44" ht="17.25" customHeight="1">
      <c r="B31" s="204"/>
      <c r="C31" s="15" t="s">
        <v>41</v>
      </c>
      <c r="D31" s="2">
        <v>0.43333333333333335</v>
      </c>
      <c r="E31" s="2" t="s">
        <v>36</v>
      </c>
      <c r="F31" s="2" t="s">
        <v>36</v>
      </c>
      <c r="G31" s="2">
        <v>0.3155324074074074</v>
      </c>
      <c r="H31" s="2">
        <v>0.37083333333333335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0.43263888888888891</v>
      </c>
      <c r="N31" s="2">
        <v>0.44328703703703703</v>
      </c>
      <c r="O31" s="2">
        <v>0.44722222222222224</v>
      </c>
      <c r="P31" s="1">
        <v>0.79791666666666672</v>
      </c>
      <c r="Q31" s="2" t="s">
        <v>36</v>
      </c>
      <c r="R31" s="2" t="s">
        <v>36</v>
      </c>
      <c r="S31" s="2" t="s">
        <v>36</v>
      </c>
      <c r="T31" s="2">
        <v>0.84791666666666665</v>
      </c>
      <c r="U31" s="2" t="s">
        <v>36</v>
      </c>
      <c r="V31" s="2">
        <v>0.85584490740740737</v>
      </c>
      <c r="W31" s="2">
        <v>0.99259259259259258</v>
      </c>
      <c r="X31" s="4">
        <v>0.99861111111111101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3.25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34E6-712F-451C-B774-17D1E6E1CCCD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37" sqref="L37"/>
      <selection pane="bottomLeft" activeCell="L37" sqref="L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93645</v>
      </c>
      <c r="E1" s="77" t="s">
        <v>3</v>
      </c>
      <c r="F1" s="78">
        <f>SUM(G5:G191)</f>
        <v>1813264.0800000003</v>
      </c>
      <c r="G1" s="79" t="s">
        <v>73</v>
      </c>
      <c r="H1" s="80">
        <f>L21+L38+L55+L72+L89+L106+L123+L140+L157+L174+L191</f>
        <v>72.083333333333329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45933</v>
      </c>
      <c r="B2" s="326"/>
      <c r="C2" s="82" t="s">
        <v>34</v>
      </c>
      <c r="D2" s="83">
        <f>AVERAGE(N21,N38,N55,N72,N89,N106,N123,N140,N157,N174,N191)</f>
        <v>607.27513089969591</v>
      </c>
      <c r="E2" s="83" t="s">
        <v>80</v>
      </c>
      <c r="F2" s="84">
        <f>F1/D1</f>
        <v>19.36317027070319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1831</v>
      </c>
      <c r="G5" s="95">
        <f t="shared" ref="G5:G6" si="0">E5*F5</f>
        <v>54655.350000000006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3075.8749416705537</v>
      </c>
      <c r="N5" s="99">
        <f>M5/L5</f>
        <v>180.93382009826786</v>
      </c>
      <c r="O5" s="101">
        <f>L5-I5</f>
        <v>0</v>
      </c>
      <c r="P5" s="102">
        <f>N5-K5</f>
        <v>-30.830885784085069</v>
      </c>
      <c r="Q5" s="103">
        <f>N5/K5</f>
        <v>0.85440970601959831</v>
      </c>
      <c r="R5" s="273">
        <f>Q21</f>
        <v>0.85391414961580026</v>
      </c>
      <c r="S5" s="1">
        <v>0.38214120370370369</v>
      </c>
      <c r="T5" s="2">
        <v>0.40694444444444444</v>
      </c>
      <c r="U5" s="104">
        <v>6.183333333333314</v>
      </c>
      <c r="V5" s="105">
        <v>35.716666666666683</v>
      </c>
      <c r="W5" s="106"/>
      <c r="X5" s="107"/>
      <c r="Y5" s="275"/>
      <c r="Z5" s="276"/>
      <c r="AA5" s="109">
        <f>M5-J5</f>
        <v>-524.12505832944635</v>
      </c>
      <c r="AB5" s="110">
        <f>M5/J5</f>
        <v>0.8544097060195982</v>
      </c>
      <c r="AC5" s="292">
        <f>AB21</f>
        <v>0.85391414961580014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1735</v>
      </c>
      <c r="G6" s="95">
        <f t="shared" si="0"/>
        <v>51217.2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3072.3069355632074</v>
      </c>
      <c r="N6" s="99">
        <f>M6/L6</f>
        <v>180.72393738607101</v>
      </c>
      <c r="O6" s="101">
        <f>L6-I6</f>
        <v>0</v>
      </c>
      <c r="P6" s="102">
        <f>N6-K6</f>
        <v>-31.040768496281913</v>
      </c>
      <c r="Q6" s="103">
        <f>N6/K6</f>
        <v>0.85341859321200209</v>
      </c>
      <c r="R6" s="273"/>
      <c r="S6" s="1">
        <v>0.40980324074074076</v>
      </c>
      <c r="T6" s="2">
        <v>0.43333333333333335</v>
      </c>
      <c r="U6" s="104">
        <v>4.1166666666666973</v>
      </c>
      <c r="V6" s="105">
        <v>33.883333333333326</v>
      </c>
      <c r="W6" s="106">
        <v>0.43333333333333335</v>
      </c>
      <c r="X6" s="107">
        <v>0.47373842592592591</v>
      </c>
      <c r="Y6" s="265"/>
      <c r="Z6" s="266"/>
      <c r="AA6" s="111">
        <f>M6-J6</f>
        <v>-527.69306443679261</v>
      </c>
      <c r="AB6" s="112">
        <f>M6/J6</f>
        <v>0.85341859321200209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3074.0909386168805</v>
      </c>
      <c r="N21" s="139">
        <f>M21/L21</f>
        <v>180.82887874216945</v>
      </c>
      <c r="O21" s="140">
        <f>L21-I21</f>
        <v>0</v>
      </c>
      <c r="P21" s="141">
        <f>N21-K21</f>
        <v>-30.935827140183477</v>
      </c>
      <c r="Q21" s="142">
        <f>N21/K21</f>
        <v>0.85391414961580026</v>
      </c>
      <c r="R21" s="274"/>
      <c r="S21" s="143">
        <f>S5</f>
        <v>0.38214120370370369</v>
      </c>
      <c r="T21" s="144">
        <f>INDEX(T5:T20,COUNTA(T5:T20))</f>
        <v>0.43333333333333335</v>
      </c>
      <c r="U21" s="145"/>
      <c r="V21" s="145"/>
      <c r="W21" s="146"/>
      <c r="X21" s="147"/>
      <c r="Y21" s="261"/>
      <c r="Z21" s="262"/>
      <c r="AA21" s="148">
        <f>M21-J21</f>
        <v>-525.90906138311948</v>
      </c>
      <c r="AB21" s="149">
        <f>M21/J21</f>
        <v>0.85391414961580014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1255</v>
      </c>
      <c r="G22" s="95">
        <f t="shared" ref="G22" si="5">E22*F22</f>
        <v>32178.2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3090.2872777017683</v>
      </c>
      <c r="N22" s="99">
        <f>M22/L22</f>
        <v>280.93520706379712</v>
      </c>
      <c r="O22" s="101">
        <f>L22-I22</f>
        <v>0</v>
      </c>
      <c r="P22" s="102">
        <f>N22-K22</f>
        <v>-46.33752020893013</v>
      </c>
      <c r="Q22" s="103">
        <f>N22/K22</f>
        <v>0.85841313269493569</v>
      </c>
      <c r="R22" s="272">
        <f>Q38</f>
        <v>0.85841313269493569</v>
      </c>
      <c r="S22" s="1">
        <v>0.29861111111111105</v>
      </c>
      <c r="T22" s="2">
        <v>0.3155324074074074</v>
      </c>
      <c r="U22" s="104">
        <v>6.9999999999998952</v>
      </c>
      <c r="V22" s="105">
        <v>24.366666666666745</v>
      </c>
      <c r="W22" s="173"/>
      <c r="X22" s="151"/>
      <c r="Y22" s="275"/>
      <c r="Z22" s="276"/>
      <c r="AA22" s="109">
        <f>M22-J22</f>
        <v>-509.71272229823171</v>
      </c>
      <c r="AB22" s="152">
        <f>M22/J22</f>
        <v>0.85841313269493569</v>
      </c>
      <c r="AC22" s="277">
        <f>AB38</f>
        <v>0.85841313269493569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3090.2872777017683</v>
      </c>
      <c r="N38" s="139">
        <f>M38/L38</f>
        <v>280.93520706379712</v>
      </c>
      <c r="O38" s="140">
        <f>L38-I38</f>
        <v>0</v>
      </c>
      <c r="P38" s="141">
        <f>N38-K38</f>
        <v>-46.33752020893013</v>
      </c>
      <c r="Q38" s="142">
        <f>N38/K38</f>
        <v>0.85841313269493569</v>
      </c>
      <c r="R38" s="274"/>
      <c r="S38" s="143">
        <f>S22</f>
        <v>0.29861111111111105</v>
      </c>
      <c r="T38" s="144">
        <f>INDEX(T22:T37,COUNTA(T22:T37))</f>
        <v>0.3155324074074074</v>
      </c>
      <c r="U38" s="145"/>
      <c r="V38" s="156"/>
      <c r="W38" s="135"/>
      <c r="X38" s="139"/>
      <c r="Y38" s="261"/>
      <c r="Z38" s="262"/>
      <c r="AA38" s="157">
        <f>M38-J38</f>
        <v>-509.71272229823171</v>
      </c>
      <c r="AB38" s="142">
        <f>M38/J38</f>
        <v>0.85841313269493569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590</v>
      </c>
      <c r="G39" s="159">
        <f t="shared" ref="G39:G41" si="9">E39*F39</f>
        <v>8295.4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2235.7894736842031</v>
      </c>
      <c r="N39" s="163">
        <f>M39/L39</f>
        <v>372.63157894736719</v>
      </c>
      <c r="O39" s="165">
        <f>L39-I39</f>
        <v>0</v>
      </c>
      <c r="P39" s="166">
        <f>N39-K39</f>
        <v>-60.701754385966126</v>
      </c>
      <c r="Q39" s="152">
        <f>N39/K39</f>
        <v>0.85991902834007816</v>
      </c>
      <c r="R39" s="272">
        <f>Q55</f>
        <v>0.86536983943822354</v>
      </c>
      <c r="S39" s="167">
        <v>0.25011574074074072</v>
      </c>
      <c r="T39" s="168">
        <v>0.26111111111111113</v>
      </c>
      <c r="U39" s="169"/>
      <c r="V39" s="170">
        <v>15.833333333333384</v>
      </c>
      <c r="W39" s="168"/>
      <c r="X39" s="171"/>
      <c r="Y39" s="275"/>
      <c r="Z39" s="276"/>
      <c r="AA39" s="109">
        <f>M39-J39</f>
        <v>-364.21052631579687</v>
      </c>
      <c r="AB39" s="152">
        <f>M39/J39</f>
        <v>0.85991902834007816</v>
      </c>
      <c r="AC39" s="277">
        <f>AB55</f>
        <v>0.86536983943822354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1943</v>
      </c>
      <c r="G40" s="95">
        <f t="shared" si="9"/>
        <v>34449.39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2273.2531686707835</v>
      </c>
      <c r="N40" s="99">
        <f>M40/L40</f>
        <v>378.87552811179722</v>
      </c>
      <c r="O40" s="101">
        <f>L40-I40</f>
        <v>0</v>
      </c>
      <c r="P40" s="102">
        <f>N40-K40</f>
        <v>-54.457805221536091</v>
      </c>
      <c r="Q40" s="103">
        <f>N40/K40</f>
        <v>0.87432814179645513</v>
      </c>
      <c r="R40" s="273"/>
      <c r="S40" s="1">
        <v>0.2638888888888889</v>
      </c>
      <c r="T40" s="2">
        <v>0.29950231481481482</v>
      </c>
      <c r="U40" s="104">
        <v>3.9999999999999858</v>
      </c>
      <c r="V40" s="105">
        <v>51.283333333333331</v>
      </c>
      <c r="W40" s="106"/>
      <c r="X40" s="113"/>
      <c r="Y40" s="265"/>
      <c r="Z40" s="266"/>
      <c r="AA40" s="111">
        <f>M40-J40</f>
        <v>-326.74683132921655</v>
      </c>
      <c r="AB40" s="103">
        <f>M40/J40</f>
        <v>0.87432814179645513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14.49</v>
      </c>
      <c r="F41" s="94">
        <v>3548</v>
      </c>
      <c r="G41" s="95">
        <f t="shared" si="9"/>
        <v>51410.520000000004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2240.8421052631566</v>
      </c>
      <c r="N41" s="99">
        <f>M41/L41</f>
        <v>373.47368421052607</v>
      </c>
      <c r="O41" s="101">
        <f>L41-I41</f>
        <v>0</v>
      </c>
      <c r="P41" s="102">
        <f>N41-K41</f>
        <v>-59.859649122807241</v>
      </c>
      <c r="Q41" s="103">
        <f>N41/K41</f>
        <v>0.86186234817813712</v>
      </c>
      <c r="R41" s="273"/>
      <c r="S41" s="1">
        <v>0.30486111111111108</v>
      </c>
      <c r="T41" s="2">
        <v>0.37083333333333335</v>
      </c>
      <c r="U41" s="104">
        <v>7.7166666666666206</v>
      </c>
      <c r="V41" s="105">
        <v>95.000000000000057</v>
      </c>
      <c r="W41" s="106"/>
      <c r="X41" s="113"/>
      <c r="Y41" s="265"/>
      <c r="Z41" s="266"/>
      <c r="AA41" s="111">
        <f>M41-J41</f>
        <v>-359.15789473684345</v>
      </c>
      <c r="AB41" s="103">
        <f>M41/J41</f>
        <v>0.86186234817813712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2249.9615825393812</v>
      </c>
      <c r="N55" s="139">
        <f t="shared" ref="N55:N61" si="14">M55/L55</f>
        <v>374.99359708989687</v>
      </c>
      <c r="O55" s="140">
        <f t="shared" ref="O55:O61" si="15">L55-I55</f>
        <v>0</v>
      </c>
      <c r="P55" s="141">
        <f t="shared" ref="P55:P61" si="16">N55-K55</f>
        <v>-58.339736243436448</v>
      </c>
      <c r="Q55" s="142">
        <f t="shared" ref="Q55:Q61" si="17">N55/K55</f>
        <v>0.86536983943822354</v>
      </c>
      <c r="R55" s="274"/>
      <c r="S55" s="143">
        <f>S39</f>
        <v>0.25011574074074072</v>
      </c>
      <c r="T55" s="144">
        <f>INDEX(T39:T54,COUNTA(T39:T54))</f>
        <v>0.37083333333333335</v>
      </c>
      <c r="U55" s="145"/>
      <c r="V55" s="156"/>
      <c r="W55" s="135"/>
      <c r="X55" s="139"/>
      <c r="Y55" s="261"/>
      <c r="Z55" s="262"/>
      <c r="AA55" s="157">
        <f t="shared" ref="AA55:AA61" si="18">M55-J55</f>
        <v>-350.0384174606188</v>
      </c>
      <c r="AB55" s="142">
        <f t="shared" ref="AB55:AB61" si="19">M55/J55</f>
        <v>0.86536983943822354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519</v>
      </c>
      <c r="G56" s="159">
        <f t="shared" ref="G56:G61" si="20">E56*F56</f>
        <v>11132.55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2861.2557427258816</v>
      </c>
      <c r="N56" s="163">
        <f t="shared" si="14"/>
        <v>953.75191424196055</v>
      </c>
      <c r="O56" s="165">
        <f t="shared" si="15"/>
        <v>0</v>
      </c>
      <c r="P56" s="166">
        <f t="shared" si="16"/>
        <v>-146.24808575803945</v>
      </c>
      <c r="Q56" s="152">
        <f t="shared" si="17"/>
        <v>0.86704719476541869</v>
      </c>
      <c r="R56" s="272">
        <f>Q72</f>
        <v>0.87646754085087752</v>
      </c>
      <c r="S56" s="167">
        <v>0.25008101851851849</v>
      </c>
      <c r="T56" s="168">
        <v>0.25763888888888886</v>
      </c>
      <c r="U56" s="169"/>
      <c r="V56" s="170">
        <v>10.883333333333329</v>
      </c>
      <c r="W56" s="173"/>
      <c r="X56" s="151"/>
      <c r="Y56" s="275"/>
      <c r="Z56" s="276"/>
      <c r="AA56" s="109">
        <f t="shared" si="18"/>
        <v>-438.74425727411835</v>
      </c>
      <c r="AB56" s="152">
        <f t="shared" si="19"/>
        <v>0.86704719476541869</v>
      </c>
      <c r="AC56" s="277">
        <f>AB72</f>
        <v>0.87646754085087764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1486</v>
      </c>
      <c r="G57" s="95">
        <f t="shared" si="20"/>
        <v>23345.06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2888.5529157667411</v>
      </c>
      <c r="N57" s="99">
        <f t="shared" si="14"/>
        <v>962.85097192224703</v>
      </c>
      <c r="O57" s="101">
        <f t="shared" si="15"/>
        <v>0</v>
      </c>
      <c r="P57" s="102">
        <f t="shared" si="16"/>
        <v>-137.14902807775297</v>
      </c>
      <c r="Q57" s="103">
        <f t="shared" si="17"/>
        <v>0.87531906538386095</v>
      </c>
      <c r="R57" s="273"/>
      <c r="S57" s="1">
        <v>0.26120370370370372</v>
      </c>
      <c r="T57" s="2">
        <v>0.28263888888888888</v>
      </c>
      <c r="U57" s="104">
        <v>5.1333333333333897</v>
      </c>
      <c r="V57" s="105">
        <v>30.866666666666642</v>
      </c>
      <c r="W57" s="106"/>
      <c r="X57" s="107"/>
      <c r="Y57" s="265"/>
      <c r="Z57" s="266"/>
      <c r="AA57" s="111">
        <f t="shared" si="18"/>
        <v>-411.44708423325892</v>
      </c>
      <c r="AB57" s="103">
        <f t="shared" si="19"/>
        <v>0.87531906538386095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902</v>
      </c>
      <c r="G58" s="95">
        <f t="shared" si="20"/>
        <v>20096.560000000001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2871.0875331565003</v>
      </c>
      <c r="N58" s="99">
        <f t="shared" si="14"/>
        <v>574.21750663130001</v>
      </c>
      <c r="O58" s="101">
        <f t="shared" si="15"/>
        <v>0</v>
      </c>
      <c r="P58" s="102">
        <f t="shared" si="16"/>
        <v>-85.782493368699988</v>
      </c>
      <c r="Q58" s="103">
        <f t="shared" si="17"/>
        <v>0.87002652519893942</v>
      </c>
      <c r="R58" s="273"/>
      <c r="S58" s="1">
        <v>0.28760416666666666</v>
      </c>
      <c r="T58" s="2">
        <v>0.30069444444444443</v>
      </c>
      <c r="U58" s="104">
        <v>7.1499999999999986</v>
      </c>
      <c r="V58" s="105">
        <v>18.849999999999987</v>
      </c>
      <c r="W58" s="106"/>
      <c r="X58" s="107"/>
      <c r="Y58" s="265"/>
      <c r="Z58" s="266"/>
      <c r="AA58" s="111">
        <f t="shared" si="18"/>
        <v>-428.91246684349971</v>
      </c>
      <c r="AB58" s="103">
        <f t="shared" si="19"/>
        <v>0.87002652519893953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2215</v>
      </c>
      <c r="G59" s="95">
        <f t="shared" si="20"/>
        <v>39626.35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2907.0360918702163</v>
      </c>
      <c r="N59" s="99">
        <f t="shared" si="14"/>
        <v>726.75902296755407</v>
      </c>
      <c r="O59" s="101">
        <f t="shared" si="15"/>
        <v>0</v>
      </c>
      <c r="P59" s="102">
        <f t="shared" si="16"/>
        <v>-98.240977032445926</v>
      </c>
      <c r="Q59" s="103">
        <f t="shared" si="17"/>
        <v>0.88092002783945944</v>
      </c>
      <c r="R59" s="273"/>
      <c r="S59" s="1">
        <v>0.30366898148148147</v>
      </c>
      <c r="T59" s="2">
        <v>0.33541666666666664</v>
      </c>
      <c r="U59" s="104">
        <v>4.2833333333333368</v>
      </c>
      <c r="V59" s="105">
        <v>45.716666666666647</v>
      </c>
      <c r="W59" s="106"/>
      <c r="X59" s="107"/>
      <c r="Y59" s="265"/>
      <c r="Z59" s="266"/>
      <c r="AA59" s="111">
        <f t="shared" si="18"/>
        <v>-392.9639081297837</v>
      </c>
      <c r="AB59" s="103">
        <f t="shared" si="19"/>
        <v>0.88092002783945944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2715</v>
      </c>
      <c r="G60" s="95">
        <f t="shared" si="20"/>
        <v>58236.75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2910.6611078022643</v>
      </c>
      <c r="N60" s="99">
        <f t="shared" si="14"/>
        <v>727.66527695056607</v>
      </c>
      <c r="O60" s="101">
        <f t="shared" si="15"/>
        <v>0</v>
      </c>
      <c r="P60" s="102">
        <f t="shared" si="16"/>
        <v>-97.334723049433933</v>
      </c>
      <c r="Q60" s="103">
        <f t="shared" si="17"/>
        <v>0.88201851751583771</v>
      </c>
      <c r="R60" s="273"/>
      <c r="S60" s="1">
        <v>0.33891203703703704</v>
      </c>
      <c r="T60" s="2">
        <v>0.37777777777777777</v>
      </c>
      <c r="U60" s="104">
        <v>5.0333333333333741</v>
      </c>
      <c r="V60" s="105">
        <v>55.966666666666647</v>
      </c>
      <c r="W60" s="106"/>
      <c r="X60" s="107"/>
      <c r="Y60" s="265"/>
      <c r="Z60" s="266"/>
      <c r="AA60" s="111">
        <f t="shared" si="18"/>
        <v>-389.33889219773573</v>
      </c>
      <c r="AB60" s="103">
        <f t="shared" si="19"/>
        <v>0.88201851751583771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3535</v>
      </c>
      <c r="G61" s="115">
        <f t="shared" si="20"/>
        <v>58893.1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2915.4639175257721</v>
      </c>
      <c r="N61" s="99">
        <f t="shared" si="14"/>
        <v>728.86597938144303</v>
      </c>
      <c r="O61" s="101">
        <f t="shared" si="15"/>
        <v>0</v>
      </c>
      <c r="P61" s="102">
        <f t="shared" si="16"/>
        <v>-96.134020618556974</v>
      </c>
      <c r="Q61" s="103">
        <f t="shared" si="17"/>
        <v>0.88347391440174916</v>
      </c>
      <c r="R61" s="273"/>
      <c r="S61" s="1">
        <v>0.38211805555555556</v>
      </c>
      <c r="T61" s="2">
        <v>0.43263888888888891</v>
      </c>
      <c r="U61" s="104">
        <v>6.2500000000000178</v>
      </c>
      <c r="V61" s="105">
        <v>72.750000000000028</v>
      </c>
      <c r="W61" s="106"/>
      <c r="X61" s="107"/>
      <c r="Y61" s="265"/>
      <c r="Z61" s="266"/>
      <c r="AA61" s="111">
        <f t="shared" si="18"/>
        <v>-384.5360824742279</v>
      </c>
      <c r="AB61" s="103">
        <f t="shared" si="19"/>
        <v>0.88347391440174916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2892.3428848078961</v>
      </c>
      <c r="N72" s="139">
        <f>M72/L72</f>
        <v>754.52423081945108</v>
      </c>
      <c r="O72" s="140">
        <f>L72-I72</f>
        <v>0</v>
      </c>
      <c r="P72" s="141">
        <f>N72-K72</f>
        <v>-106.34533439794018</v>
      </c>
      <c r="Q72" s="142">
        <f>N72/K72</f>
        <v>0.87646754085087752</v>
      </c>
      <c r="R72" s="274"/>
      <c r="S72" s="143">
        <f>S56</f>
        <v>0.25008101851851849</v>
      </c>
      <c r="T72" s="144">
        <f>INDEX(T56:T71,COUNTA(T56:T71))</f>
        <v>0.43263888888888891</v>
      </c>
      <c r="U72" s="145"/>
      <c r="V72" s="156"/>
      <c r="W72" s="89"/>
      <c r="X72" s="91"/>
      <c r="Y72" s="261"/>
      <c r="Z72" s="262"/>
      <c r="AA72" s="157">
        <f>M72-J72</f>
        <v>-407.6571151921039</v>
      </c>
      <c r="AB72" s="142">
        <f>M72/J72</f>
        <v>0.87646754085087764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1428</v>
      </c>
      <c r="G73" s="159">
        <f t="shared" ref="G73:G76" si="26">E73*F73</f>
        <v>25961.040000000001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3032.9203539822984</v>
      </c>
      <c r="N73" s="163">
        <f>M73/L73</f>
        <v>1010.9734513274328</v>
      </c>
      <c r="O73" s="165">
        <f>L73-I73</f>
        <v>0</v>
      </c>
      <c r="P73" s="166">
        <f>N73-K73</f>
        <v>-189.02654867256717</v>
      </c>
      <c r="Q73" s="152">
        <f>N73/K73</f>
        <v>0.84247787610619407</v>
      </c>
      <c r="R73" s="272">
        <f>Q89</f>
        <v>0.85111792470525516</v>
      </c>
      <c r="S73" s="167">
        <v>0.25</v>
      </c>
      <c r="T73" s="168">
        <v>0.26961805555555557</v>
      </c>
      <c r="U73" s="169"/>
      <c r="V73" s="170">
        <v>28.250000000000021</v>
      </c>
      <c r="W73" s="173"/>
      <c r="X73" s="151"/>
      <c r="Y73" s="275"/>
      <c r="Z73" s="276"/>
      <c r="AA73" s="109">
        <f>M73-J73</f>
        <v>-567.07964601770163</v>
      </c>
      <c r="AB73" s="152">
        <f>M73/J73</f>
        <v>0.84247787610619396</v>
      </c>
      <c r="AC73" s="277">
        <f>AB89</f>
        <v>0.85111792470525516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1882</v>
      </c>
      <c r="G74" s="95">
        <f t="shared" si="26"/>
        <v>34214.76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3040.9335727109496</v>
      </c>
      <c r="N74" s="99">
        <f>M74/L74</f>
        <v>1013.6445242369832</v>
      </c>
      <c r="O74" s="101">
        <f>L74-I74</f>
        <v>0</v>
      </c>
      <c r="P74" s="102">
        <f>N74-K74</f>
        <v>-186.35547576301678</v>
      </c>
      <c r="Q74" s="103">
        <f>N74/K74</f>
        <v>0.84470377019748599</v>
      </c>
      <c r="R74" s="273"/>
      <c r="S74" s="1">
        <v>0.28055555555555556</v>
      </c>
      <c r="T74" s="2">
        <v>0.30634259259259261</v>
      </c>
      <c r="U74" s="104">
        <v>15.749999999999984</v>
      </c>
      <c r="V74" s="105">
        <v>37.133333333333354</v>
      </c>
      <c r="W74" s="106"/>
      <c r="X74" s="107"/>
      <c r="Y74" s="265"/>
      <c r="Z74" s="266"/>
      <c r="AA74" s="111">
        <f>M74-J74</f>
        <v>-559.06642728905035</v>
      </c>
      <c r="AB74" s="103">
        <f>M74/J74</f>
        <v>0.84470377019748599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4324</v>
      </c>
      <c r="G75" s="95">
        <f t="shared" si="26"/>
        <v>61746.719999999994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3046.2622309197686</v>
      </c>
      <c r="N75" s="99">
        <f>M75/L75</f>
        <v>1015.4207436399229</v>
      </c>
      <c r="O75" s="101">
        <f>L75-I75</f>
        <v>0</v>
      </c>
      <c r="P75" s="102">
        <f>N75-K75</f>
        <v>-184.57925636007712</v>
      </c>
      <c r="Q75" s="103">
        <f>N75/K75</f>
        <v>0.8461839530332691</v>
      </c>
      <c r="R75" s="273"/>
      <c r="S75" s="1">
        <v>0.31666666666666671</v>
      </c>
      <c r="T75" s="2">
        <v>0.37581018518518516</v>
      </c>
      <c r="U75" s="104">
        <v>14.866666666666699</v>
      </c>
      <c r="V75" s="105">
        <v>85.166666666666572</v>
      </c>
      <c r="W75" s="106"/>
      <c r="X75" s="107"/>
      <c r="Y75" s="265"/>
      <c r="Z75" s="266"/>
      <c r="AA75" s="111">
        <f>M75-J75</f>
        <v>-553.73776908023137</v>
      </c>
      <c r="AB75" s="103">
        <f>M75/J75</f>
        <v>0.8461839530332691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14.03</v>
      </c>
      <c r="F76" s="94">
        <v>3515</v>
      </c>
      <c r="G76" s="95">
        <f t="shared" si="26"/>
        <v>49315.45</v>
      </c>
      <c r="H76" s="96"/>
      <c r="I76" s="97">
        <v>3</v>
      </c>
      <c r="J76" s="98">
        <v>3000</v>
      </c>
      <c r="K76" s="99">
        <f t="shared" si="27"/>
        <v>1000</v>
      </c>
      <c r="L76" s="100">
        <v>3</v>
      </c>
      <c r="M76" s="98">
        <f>F76/V76*60</f>
        <v>2625.3112033195052</v>
      </c>
      <c r="N76" s="99">
        <f>M76/L76</f>
        <v>875.10373443983508</v>
      </c>
      <c r="O76" s="101">
        <f>L76-I76</f>
        <v>0</v>
      </c>
      <c r="P76" s="102">
        <f>N76-K76</f>
        <v>-124.89626556016492</v>
      </c>
      <c r="Q76" s="103">
        <f>N76/K76</f>
        <v>0.87510373443983513</v>
      </c>
      <c r="R76" s="273"/>
      <c r="S76" s="1">
        <v>0.38750000000000007</v>
      </c>
      <c r="T76" s="2">
        <v>0.44328703703703703</v>
      </c>
      <c r="U76" s="104">
        <v>16.83333333333346</v>
      </c>
      <c r="V76" s="105">
        <v>80.333333333333229</v>
      </c>
      <c r="W76" s="106"/>
      <c r="X76" s="107"/>
      <c r="Y76" s="265"/>
      <c r="Z76" s="266"/>
      <c r="AA76" s="111">
        <f>M76-J76</f>
        <v>-374.68879668049476</v>
      </c>
      <c r="AB76" s="103">
        <f>M76/J76</f>
        <v>0.87510373443983513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</v>
      </c>
      <c r="J89" s="138">
        <f t="shared" si="28"/>
        <v>3450</v>
      </c>
      <c r="K89" s="139">
        <f t="shared" ref="K89" si="29">J89/I89</f>
        <v>1150</v>
      </c>
      <c r="L89" s="137">
        <f t="shared" ref="L89:M89" si="30">AVERAGE(L73:L88)</f>
        <v>3</v>
      </c>
      <c r="M89" s="138">
        <f t="shared" si="30"/>
        <v>2936.3568402331302</v>
      </c>
      <c r="N89" s="139">
        <f t="shared" ref="N89:N95" si="31">M89/L89</f>
        <v>978.78561341104341</v>
      </c>
      <c r="O89" s="140">
        <f t="shared" ref="O89:O95" si="32">L89-I89</f>
        <v>0</v>
      </c>
      <c r="P89" s="141">
        <f t="shared" ref="P89:P95" si="33">N89-K89</f>
        <v>-171.21438658895659</v>
      </c>
      <c r="Q89" s="142">
        <f t="shared" ref="Q89:Q95" si="34">N89/K89</f>
        <v>0.85111792470525516</v>
      </c>
      <c r="R89" s="274"/>
      <c r="S89" s="143">
        <f>S73</f>
        <v>0.25</v>
      </c>
      <c r="T89" s="144">
        <f>INDEX(T73:T88,COUNTA(T73:T88))</f>
        <v>0.44328703703703703</v>
      </c>
      <c r="U89" s="145"/>
      <c r="V89" s="156"/>
      <c r="W89" s="89"/>
      <c r="X89" s="91"/>
      <c r="Y89" s="261"/>
      <c r="Z89" s="262"/>
      <c r="AA89" s="157">
        <f t="shared" ref="AA89:AA95" si="35">M89-J89</f>
        <v>-513.64315976686976</v>
      </c>
      <c r="AB89" s="142">
        <f t="shared" ref="AB89:AB95" si="36">M89/J89</f>
        <v>0.85111792470525516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1340</v>
      </c>
      <c r="G90" s="159">
        <f t="shared" ref="G90:G95" si="37">E90*F90</f>
        <v>33540.200000000004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2862.9080118694396</v>
      </c>
      <c r="N90" s="163">
        <f t="shared" si="31"/>
        <v>715.72700296735991</v>
      </c>
      <c r="O90" s="165">
        <f t="shared" si="32"/>
        <v>0</v>
      </c>
      <c r="P90" s="166">
        <f t="shared" si="33"/>
        <v>-109.27299703264009</v>
      </c>
      <c r="Q90" s="152">
        <f t="shared" si="34"/>
        <v>0.86754788238467873</v>
      </c>
      <c r="R90" s="272">
        <f>Q106</f>
        <v>0.87475780586045915</v>
      </c>
      <c r="S90" s="167">
        <v>0.25</v>
      </c>
      <c r="T90" s="168">
        <v>0.26950231481481479</v>
      </c>
      <c r="U90" s="169"/>
      <c r="V90" s="170">
        <v>28.0833333333333</v>
      </c>
      <c r="W90" s="168"/>
      <c r="X90" s="171"/>
      <c r="Y90" s="275"/>
      <c r="Z90" s="276"/>
      <c r="AA90" s="109">
        <f t="shared" si="35"/>
        <v>-437.09198813056037</v>
      </c>
      <c r="AB90" s="152">
        <f t="shared" si="36"/>
        <v>0.86754788238467873</v>
      </c>
      <c r="AC90" s="277">
        <f>AB106</f>
        <v>0.87475780586045915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1390</v>
      </c>
      <c r="G91" s="95">
        <f t="shared" si="37"/>
        <v>35375.5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2874.2102240091899</v>
      </c>
      <c r="N91" s="99">
        <f t="shared" si="31"/>
        <v>718.55255600229748</v>
      </c>
      <c r="O91" s="101">
        <f t="shared" si="32"/>
        <v>0</v>
      </c>
      <c r="P91" s="102">
        <f t="shared" si="33"/>
        <v>-106.44744399770252</v>
      </c>
      <c r="Q91" s="103">
        <f t="shared" si="34"/>
        <v>0.87097279515429993</v>
      </c>
      <c r="R91" s="273"/>
      <c r="S91" s="1">
        <v>0.28263888888888888</v>
      </c>
      <c r="T91" s="2">
        <v>0.30278935185185185</v>
      </c>
      <c r="U91" s="104">
        <v>18.916666666666693</v>
      </c>
      <c r="V91" s="105">
        <v>29.016666666666673</v>
      </c>
      <c r="W91" s="106"/>
      <c r="X91" s="113"/>
      <c r="Y91" s="265"/>
      <c r="Z91" s="266"/>
      <c r="AA91" s="111">
        <f t="shared" si="35"/>
        <v>-425.78977599081009</v>
      </c>
      <c r="AB91" s="103">
        <f t="shared" si="36"/>
        <v>0.87097279515429993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517</v>
      </c>
      <c r="G92" s="95">
        <f t="shared" si="37"/>
        <v>13819.41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2863.3846153846184</v>
      </c>
      <c r="N92" s="99">
        <f t="shared" si="31"/>
        <v>715.84615384615461</v>
      </c>
      <c r="O92" s="101">
        <f t="shared" si="32"/>
        <v>0</v>
      </c>
      <c r="P92" s="102">
        <f t="shared" si="33"/>
        <v>-109.15384615384539</v>
      </c>
      <c r="Q92" s="103">
        <f t="shared" si="34"/>
        <v>0.86769230769230865</v>
      </c>
      <c r="R92" s="273"/>
      <c r="S92" s="1">
        <v>0.31608796296296299</v>
      </c>
      <c r="T92" s="2">
        <v>0.32361111111111113</v>
      </c>
      <c r="U92" s="104">
        <v>19.150000000000034</v>
      </c>
      <c r="V92" s="105">
        <v>10.833333333333321</v>
      </c>
      <c r="W92" s="106"/>
      <c r="X92" s="113"/>
      <c r="Y92" s="265"/>
      <c r="Z92" s="266"/>
      <c r="AA92" s="111">
        <f t="shared" si="35"/>
        <v>-436.61538461538157</v>
      </c>
      <c r="AB92" s="103">
        <f t="shared" si="36"/>
        <v>0.86769230769230865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1940</v>
      </c>
      <c r="G93" s="95">
        <f t="shared" si="37"/>
        <v>58200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2658.5458698134789</v>
      </c>
      <c r="N93" s="99">
        <f t="shared" si="31"/>
        <v>664.63646745336973</v>
      </c>
      <c r="O93" s="101">
        <f t="shared" si="32"/>
        <v>0</v>
      </c>
      <c r="P93" s="102">
        <f t="shared" si="33"/>
        <v>-85.363532546630267</v>
      </c>
      <c r="Q93" s="103">
        <f t="shared" si="34"/>
        <v>0.88618195660449295</v>
      </c>
      <c r="R93" s="273"/>
      <c r="S93" s="1">
        <v>0.33417824074074076</v>
      </c>
      <c r="T93" s="2">
        <v>0.36458333333333331</v>
      </c>
      <c r="U93" s="104">
        <v>15.216666666666674</v>
      </c>
      <c r="V93" s="105">
        <v>43.783333333333275</v>
      </c>
      <c r="W93" s="106"/>
      <c r="X93" s="107"/>
      <c r="Y93" s="265"/>
      <c r="Z93" s="266"/>
      <c r="AA93" s="111">
        <f t="shared" si="35"/>
        <v>-341.45413018652107</v>
      </c>
      <c r="AB93" s="103">
        <f t="shared" si="36"/>
        <v>0.88618195660449295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1517</v>
      </c>
      <c r="G94" s="95">
        <f t="shared" si="37"/>
        <v>37651.94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2871.2933753943216</v>
      </c>
      <c r="N94" s="99">
        <f t="shared" si="31"/>
        <v>717.82334384858041</v>
      </c>
      <c r="O94" s="101">
        <f t="shared" si="32"/>
        <v>0</v>
      </c>
      <c r="P94" s="102">
        <f t="shared" si="33"/>
        <v>-107.17665615141959</v>
      </c>
      <c r="Q94" s="103">
        <f t="shared" si="34"/>
        <v>0.87008890163464292</v>
      </c>
      <c r="R94" s="273"/>
      <c r="S94" s="1">
        <v>0.37729166666666669</v>
      </c>
      <c r="T94" s="2">
        <v>0.39930555555555558</v>
      </c>
      <c r="U94" s="104">
        <v>18.300000000000061</v>
      </c>
      <c r="V94" s="105">
        <v>31.7</v>
      </c>
      <c r="W94" s="106"/>
      <c r="X94" s="107"/>
      <c r="Y94" s="265"/>
      <c r="Z94" s="266"/>
      <c r="AA94" s="111">
        <f t="shared" si="35"/>
        <v>-428.70662460567837</v>
      </c>
      <c r="AB94" s="103">
        <f t="shared" si="36"/>
        <v>0.87008890163464292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2380</v>
      </c>
      <c r="G95" s="115">
        <f t="shared" si="37"/>
        <v>71400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2665.0077760497647</v>
      </c>
      <c r="N95" s="99">
        <f t="shared" si="31"/>
        <v>888.33592534992158</v>
      </c>
      <c r="O95" s="101">
        <f t="shared" si="32"/>
        <v>0</v>
      </c>
      <c r="P95" s="102">
        <f t="shared" si="33"/>
        <v>-111.66407465007842</v>
      </c>
      <c r="Q95" s="103">
        <f t="shared" si="34"/>
        <v>0.88833592534992156</v>
      </c>
      <c r="R95" s="273"/>
      <c r="S95" s="1">
        <v>0.41001157407407407</v>
      </c>
      <c r="T95" s="2">
        <v>0.44722222222222224</v>
      </c>
      <c r="U95" s="104">
        <v>15.416666666666625</v>
      </c>
      <c r="V95" s="105">
        <v>53.583333333333371</v>
      </c>
      <c r="W95" s="106"/>
      <c r="X95" s="4"/>
      <c r="Y95" s="265"/>
      <c r="Z95" s="266"/>
      <c r="AA95" s="111">
        <f t="shared" si="35"/>
        <v>-334.99222395023526</v>
      </c>
      <c r="AB95" s="103">
        <f t="shared" si="36"/>
        <v>0.88833592534992156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2799.2249787534693</v>
      </c>
      <c r="N106" s="139">
        <f>M106/L106</f>
        <v>730.23260315307891</v>
      </c>
      <c r="O106" s="140">
        <f>L106-I106</f>
        <v>0</v>
      </c>
      <c r="P106" s="141">
        <f>N106-K106</f>
        <v>-104.55000554257322</v>
      </c>
      <c r="Q106" s="142">
        <f>N106/K106</f>
        <v>0.87475780586045915</v>
      </c>
      <c r="R106" s="274"/>
      <c r="S106" s="143">
        <f>S90</f>
        <v>0.25</v>
      </c>
      <c r="T106" s="144">
        <f>INDEX(T90:T105,COUNTA(T90:T105))</f>
        <v>0.44722222222222224</v>
      </c>
      <c r="U106" s="145"/>
      <c r="V106" s="156"/>
      <c r="W106" s="135"/>
      <c r="X106" s="139"/>
      <c r="Y106" s="261"/>
      <c r="Z106" s="262"/>
      <c r="AA106" s="157">
        <f>M106-J106</f>
        <v>-400.77502124653074</v>
      </c>
      <c r="AB106" s="142">
        <f>M106/J106</f>
        <v>0.87475780586045915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696</v>
      </c>
      <c r="G107" s="159">
        <f t="shared" ref="G107:G110" si="42">E107*F107</f>
        <v>9340.32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3112.5465838509394</v>
      </c>
      <c r="N107" s="163">
        <f>M107/L107</f>
        <v>518.75776397515654</v>
      </c>
      <c r="O107" s="165">
        <f>L107-I107</f>
        <v>0</v>
      </c>
      <c r="P107" s="166">
        <f>N107-K107</f>
        <v>-81.242236024843464</v>
      </c>
      <c r="Q107" s="152">
        <f>N107/K107</f>
        <v>0.86459627329192756</v>
      </c>
      <c r="R107" s="272">
        <f>Q123</f>
        <v>0.85731596801397592</v>
      </c>
      <c r="S107" s="167">
        <v>0.70833333333333337</v>
      </c>
      <c r="T107" s="168">
        <v>0.71765046296296298</v>
      </c>
      <c r="U107" s="169"/>
      <c r="V107" s="170">
        <v>13.416666666666632</v>
      </c>
      <c r="W107" s="168"/>
      <c r="X107" s="171"/>
      <c r="Y107" s="275"/>
      <c r="Z107" s="276"/>
      <c r="AA107" s="109">
        <f>M107-J107</f>
        <v>-487.45341614906056</v>
      </c>
      <c r="AB107" s="152">
        <f>M107/J107</f>
        <v>0.86459627329192767</v>
      </c>
      <c r="AC107" s="277">
        <f>AB123</f>
        <v>0.85731596801397603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1512</v>
      </c>
      <c r="G108" s="95">
        <f t="shared" si="42"/>
        <v>38767.68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3087.4645490640942</v>
      </c>
      <c r="N108" s="99">
        <f>M108/L108</f>
        <v>280.6785953694631</v>
      </c>
      <c r="O108" s="101">
        <f>L108-I108</f>
        <v>0</v>
      </c>
      <c r="P108" s="102">
        <f>N108-K108</f>
        <v>-46.594131903264156</v>
      </c>
      <c r="Q108" s="103">
        <f>N108/K108</f>
        <v>0.85762904140669283</v>
      </c>
      <c r="R108" s="273"/>
      <c r="S108" s="1">
        <v>0.72083333333333333</v>
      </c>
      <c r="T108" s="2">
        <v>0.74123842592592593</v>
      </c>
      <c r="U108" s="104">
        <v>4.5833333333333037</v>
      </c>
      <c r="V108" s="105">
        <v>29.383333333333344</v>
      </c>
      <c r="W108" s="106"/>
      <c r="X108" s="113"/>
      <c r="Y108" s="265"/>
      <c r="Z108" s="266"/>
      <c r="AA108" s="111">
        <f>M108-J108</f>
        <v>-512.53545093590583</v>
      </c>
      <c r="AB108" s="103">
        <f>M108/J108</f>
        <v>0.85762904140669283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1651</v>
      </c>
      <c r="G109" s="95">
        <f t="shared" si="42"/>
        <v>48737.52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3068.4563758389277</v>
      </c>
      <c r="N109" s="99">
        <f>M109/L109</f>
        <v>180.4974338728781</v>
      </c>
      <c r="O109" s="101">
        <f>L109-I109</f>
        <v>0</v>
      </c>
      <c r="P109" s="102">
        <f>N109-K109</f>
        <v>-31.267272009474823</v>
      </c>
      <c r="Q109" s="103">
        <f>N109/K109</f>
        <v>0.85234899328859115</v>
      </c>
      <c r="R109" s="273"/>
      <c r="S109" s="1">
        <v>0.74513888888888891</v>
      </c>
      <c r="T109" s="2">
        <v>0.76755787037037038</v>
      </c>
      <c r="U109" s="104">
        <v>5.616666666666692</v>
      </c>
      <c r="V109" s="105">
        <v>32.283333333333317</v>
      </c>
      <c r="W109" s="106"/>
      <c r="X109" s="113"/>
      <c r="Y109" s="265"/>
      <c r="Z109" s="266"/>
      <c r="AA109" s="111">
        <f>M109-J109</f>
        <v>-531.54362416107233</v>
      </c>
      <c r="AB109" s="103">
        <f>M109/J109</f>
        <v>0.85234899328859104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1941</v>
      </c>
      <c r="G110" s="95">
        <f t="shared" si="42"/>
        <v>57938.850000000006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3076.882430647292</v>
      </c>
      <c r="N110" s="99">
        <f>M110/L110</f>
        <v>180.99308415572307</v>
      </c>
      <c r="O110" s="101">
        <f>L110-I110</f>
        <v>0</v>
      </c>
      <c r="P110" s="102">
        <f>N110-K110</f>
        <v>-30.77162172662986</v>
      </c>
      <c r="Q110" s="103">
        <f>N110/K110</f>
        <v>0.85468956406869234</v>
      </c>
      <c r="R110" s="273"/>
      <c r="S110" s="1">
        <v>0.7716319444444445</v>
      </c>
      <c r="T110" s="2">
        <v>0.79791666666666672</v>
      </c>
      <c r="U110" s="104">
        <v>5.8666666666667311</v>
      </c>
      <c r="V110" s="105">
        <v>37.85</v>
      </c>
      <c r="W110" s="106"/>
      <c r="X110" s="107"/>
      <c r="Y110" s="265"/>
      <c r="Z110" s="266"/>
      <c r="AA110" s="111">
        <f>M110-J110</f>
        <v>-523.11756935270796</v>
      </c>
      <c r="AB110" s="103">
        <f>M110/J110</f>
        <v>0.85468956406869223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3086.3374848503136</v>
      </c>
      <c r="N123" s="139">
        <f>M123/L123</f>
        <v>242.06568508629911</v>
      </c>
      <c r="O123" s="140">
        <f>L123-I123</f>
        <v>0</v>
      </c>
      <c r="P123" s="141">
        <f>N123-K123</f>
        <v>-40.287256090171496</v>
      </c>
      <c r="Q123" s="142">
        <f>N123/K123</f>
        <v>0.85731596801397592</v>
      </c>
      <c r="R123" s="274"/>
      <c r="S123" s="143">
        <f>S107</f>
        <v>0.70833333333333337</v>
      </c>
      <c r="T123" s="144">
        <f>INDEX(T107:T122,COUNTA(T107:T122))</f>
        <v>0.79791666666666672</v>
      </c>
      <c r="U123" s="145"/>
      <c r="V123" s="156"/>
      <c r="W123" s="135"/>
      <c r="X123" s="139"/>
      <c r="Y123" s="261"/>
      <c r="Z123" s="262"/>
      <c r="AA123" s="157">
        <f>M123-J123</f>
        <v>-513.66251514968644</v>
      </c>
      <c r="AB123" s="142">
        <f>M123/J123</f>
        <v>0.85731596801397603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955</v>
      </c>
      <c r="G124" s="159">
        <f t="shared" ref="G124:G127" si="46">E124*F124</f>
        <v>26338.899999999998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2594.7169811320769</v>
      </c>
      <c r="N124" s="163">
        <f>M124/L124</f>
        <v>648.67924528301921</v>
      </c>
      <c r="O124" s="165">
        <f>L124-I124</f>
        <v>0</v>
      </c>
      <c r="P124" s="166">
        <f>N124-K124</f>
        <v>-101.32075471698079</v>
      </c>
      <c r="Q124" s="152">
        <f>N124/K124</f>
        <v>0.86490566037735894</v>
      </c>
      <c r="R124" s="272">
        <f>Q140</f>
        <v>0.87297976361970542</v>
      </c>
      <c r="S124" s="167">
        <v>0.70833333333333337</v>
      </c>
      <c r="T124" s="168">
        <v>0.72366898148148151</v>
      </c>
      <c r="U124" s="169"/>
      <c r="V124" s="170">
        <v>22.083333333333321</v>
      </c>
      <c r="W124" s="173"/>
      <c r="X124" s="151"/>
      <c r="Y124" s="275"/>
      <c r="Z124" s="276"/>
      <c r="AA124" s="109">
        <f>M124-J124</f>
        <v>-405.28301886792315</v>
      </c>
      <c r="AB124" s="152">
        <f>M124/J124</f>
        <v>0.86490566037735894</v>
      </c>
      <c r="AC124" s="277">
        <f>AB140</f>
        <v>0.87297976361970542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744</v>
      </c>
      <c r="G125" s="95">
        <f t="shared" si="46"/>
        <v>17967.599999999999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2585.3281853281724</v>
      </c>
      <c r="N125" s="99">
        <f>M125/L125</f>
        <v>646.33204633204309</v>
      </c>
      <c r="O125" s="101">
        <f>L125-I125</f>
        <v>0</v>
      </c>
      <c r="P125" s="102">
        <f>N125-K125</f>
        <v>-103.66795366795691</v>
      </c>
      <c r="Q125" s="103">
        <f>N125/K125</f>
        <v>0.86177606177605748</v>
      </c>
      <c r="R125" s="273"/>
      <c r="S125" s="1">
        <v>0.72847222222222219</v>
      </c>
      <c r="T125" s="2">
        <v>0.74046296296296299</v>
      </c>
      <c r="U125" s="104">
        <v>6.9166666666665755</v>
      </c>
      <c r="V125" s="105">
        <v>17.266666666666755</v>
      </c>
      <c r="W125" s="106"/>
      <c r="X125" s="107"/>
      <c r="Y125" s="265"/>
      <c r="Z125" s="266"/>
      <c r="AA125" s="111">
        <f>M125-J125</f>
        <v>-414.67181467182763</v>
      </c>
      <c r="AB125" s="103">
        <f>M125/J125</f>
        <v>0.86177606177605748</v>
      </c>
      <c r="AC125" s="278"/>
    </row>
    <row r="126" spans="1:29" ht="15.75" customHeight="1">
      <c r="A126" s="268"/>
      <c r="B126" s="92" t="s">
        <v>111</v>
      </c>
      <c r="C126" s="263" t="s">
        <v>202</v>
      </c>
      <c r="D126" s="264"/>
      <c r="E126" s="93">
        <v>15.71</v>
      </c>
      <c r="F126" s="94">
        <v>2179</v>
      </c>
      <c r="G126" s="95">
        <f t="shared" si="46"/>
        <v>34232.090000000004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2905.3333333333335</v>
      </c>
      <c r="N126" s="99">
        <f>M126/L126</f>
        <v>968.44444444444446</v>
      </c>
      <c r="O126" s="101">
        <f>L126-I126</f>
        <v>0</v>
      </c>
      <c r="P126" s="102">
        <f>N126-K126</f>
        <v>-131.55555555555554</v>
      </c>
      <c r="Q126" s="103">
        <f>N126/K126</f>
        <v>0.88040404040404041</v>
      </c>
      <c r="R126" s="273"/>
      <c r="S126" s="1">
        <v>0.7451388888888888</v>
      </c>
      <c r="T126" s="2">
        <v>0.7763888888888888</v>
      </c>
      <c r="U126" s="104">
        <v>6.7333333333331602</v>
      </c>
      <c r="V126" s="105">
        <v>45</v>
      </c>
      <c r="W126" s="106"/>
      <c r="X126" s="107"/>
      <c r="Y126" s="265"/>
      <c r="Z126" s="266"/>
      <c r="AA126" s="111">
        <f>M126-J126</f>
        <v>-394.66666666666652</v>
      </c>
      <c r="AB126" s="103">
        <f>M126/J126</f>
        <v>0.88040404040404041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4657</v>
      </c>
      <c r="G127" s="95">
        <f t="shared" si="46"/>
        <v>83313.73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2914.1665218147045</v>
      </c>
      <c r="N127" s="99">
        <f>M127/L127</f>
        <v>728.54163045367613</v>
      </c>
      <c r="O127" s="101">
        <f>L127-I127</f>
        <v>0</v>
      </c>
      <c r="P127" s="102">
        <f>N127-K127</f>
        <v>-96.458369546323866</v>
      </c>
      <c r="Q127" s="103">
        <f>N127/K127</f>
        <v>0.88308076418627413</v>
      </c>
      <c r="R127" s="273"/>
      <c r="S127" s="1">
        <v>0.78133101851851849</v>
      </c>
      <c r="T127" s="2">
        <v>0.84791666666666665</v>
      </c>
      <c r="U127" s="104">
        <v>7.1166666666667666</v>
      </c>
      <c r="V127" s="105">
        <v>95.883333333333354</v>
      </c>
      <c r="W127" s="106"/>
      <c r="X127" s="107"/>
      <c r="Y127" s="265"/>
      <c r="Z127" s="266"/>
      <c r="AA127" s="111">
        <f>M127-J127</f>
        <v>-385.83347818529546</v>
      </c>
      <c r="AB127" s="103">
        <f>M127/J127</f>
        <v>0.88308076418627413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2749.886255402072</v>
      </c>
      <c r="N140" s="139">
        <f>M140/L140</f>
        <v>733.30300144055252</v>
      </c>
      <c r="O140" s="140">
        <f>L140-I140</f>
        <v>0</v>
      </c>
      <c r="P140" s="141">
        <f>N140-K140</f>
        <v>-106.69699855944748</v>
      </c>
      <c r="Q140" s="142">
        <f>N140/K140</f>
        <v>0.87297976361970542</v>
      </c>
      <c r="R140" s="274"/>
      <c r="S140" s="143">
        <f>S124</f>
        <v>0.70833333333333337</v>
      </c>
      <c r="T140" s="144">
        <f>INDEX(T124:T139,COUNTA(T124:T139))</f>
        <v>0.84791666666666665</v>
      </c>
      <c r="U140" s="145"/>
      <c r="V140" s="156"/>
      <c r="W140" s="89"/>
      <c r="X140" s="91"/>
      <c r="Y140" s="261"/>
      <c r="Z140" s="262"/>
      <c r="AA140" s="157">
        <f>M140-J140</f>
        <v>-400.11374459792796</v>
      </c>
      <c r="AB140" s="142">
        <f>M140/J140</f>
        <v>0.87297976361970542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1454</v>
      </c>
      <c r="G141" s="159">
        <f t="shared" ref="G141:G143" si="51">E141*F141</f>
        <v>32395.120000000003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2888.7417218543114</v>
      </c>
      <c r="N141" s="163">
        <f>M141/L141</f>
        <v>577.74834437086224</v>
      </c>
      <c r="O141" s="165">
        <f>L141-I141</f>
        <v>0</v>
      </c>
      <c r="P141" s="166">
        <f>N141-K141</f>
        <v>-82.251655629137758</v>
      </c>
      <c r="Q141" s="152">
        <f>N141/K141</f>
        <v>0.87537627934979123</v>
      </c>
      <c r="R141" s="272">
        <f>Q157</f>
        <v>0.87703324638608871</v>
      </c>
      <c r="S141" s="167">
        <v>0.70833333333333337</v>
      </c>
      <c r="T141" s="168">
        <v>0.72930555555555554</v>
      </c>
      <c r="U141" s="169"/>
      <c r="V141" s="170">
        <v>30.199999999999925</v>
      </c>
      <c r="W141" s="173"/>
      <c r="X141" s="151"/>
      <c r="Y141" s="275"/>
      <c r="Z141" s="276"/>
      <c r="AA141" s="109">
        <f>M141-J141</f>
        <v>-411.25827814568856</v>
      </c>
      <c r="AB141" s="152">
        <f>M141/J141</f>
        <v>0.87537627934979134</v>
      </c>
      <c r="AC141" s="277">
        <f>AB157</f>
        <v>0.87703324638608871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1218</v>
      </c>
      <c r="G142" s="95">
        <f t="shared" si="51"/>
        <v>22143.239999999998</v>
      </c>
      <c r="H142" s="96"/>
      <c r="I142" s="97">
        <v>4</v>
      </c>
      <c r="J142" s="98">
        <v>3300</v>
      </c>
      <c r="K142" s="99">
        <f t="shared" ref="K142:K180" si="52">J142/I142</f>
        <v>825</v>
      </c>
      <c r="L142" s="100">
        <v>4</v>
      </c>
      <c r="M142" s="98">
        <f>F142/V142*60</f>
        <v>2877.1653543307116</v>
      </c>
      <c r="N142" s="99">
        <f>M142/L142</f>
        <v>719.29133858267789</v>
      </c>
      <c r="O142" s="101">
        <f>L142-I142</f>
        <v>0</v>
      </c>
      <c r="P142" s="102">
        <f>N142-K142</f>
        <v>-105.70866141732211</v>
      </c>
      <c r="Q142" s="103">
        <f>N142/K142</f>
        <v>0.87186828919112469</v>
      </c>
      <c r="R142" s="273"/>
      <c r="S142" s="1">
        <v>0.73402777777777783</v>
      </c>
      <c r="T142" s="2">
        <v>0.75166666666666671</v>
      </c>
      <c r="U142" s="104">
        <v>6.8000000000001037</v>
      </c>
      <c r="V142" s="105">
        <v>25.399999999999974</v>
      </c>
      <c r="W142" s="106"/>
      <c r="X142" s="107"/>
      <c r="Y142" s="265"/>
      <c r="Z142" s="266"/>
      <c r="AA142" s="111">
        <f>M142-J142</f>
        <v>-422.83464566928842</v>
      </c>
      <c r="AB142" s="103">
        <f>M142/J142</f>
        <v>0.87186828919112469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7069</v>
      </c>
      <c r="G143" s="95">
        <f t="shared" si="51"/>
        <v>117769.54000000001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2916.7220630372531</v>
      </c>
      <c r="N143" s="99">
        <f>M143/L143</f>
        <v>729.18051575931327</v>
      </c>
      <c r="O143" s="101">
        <f>L143-I143</f>
        <v>0</v>
      </c>
      <c r="P143" s="102">
        <f>N143-K143</f>
        <v>-95.819484240686734</v>
      </c>
      <c r="Q143" s="103">
        <f>N143/K143</f>
        <v>0.88385517061734942</v>
      </c>
      <c r="R143" s="273"/>
      <c r="S143" s="1">
        <v>0.7548611111111112</v>
      </c>
      <c r="T143" s="2">
        <v>0.85584490740740737</v>
      </c>
      <c r="U143" s="104">
        <v>4.6000000000000796</v>
      </c>
      <c r="V143" s="105">
        <v>145.41666666666649</v>
      </c>
      <c r="W143" s="106"/>
      <c r="X143" s="107"/>
      <c r="Y143" s="265"/>
      <c r="Z143" s="266"/>
      <c r="AA143" s="111">
        <f>M143-J143</f>
        <v>-383.27793696274694</v>
      </c>
      <c r="AB143" s="103">
        <f>M143/J143</f>
        <v>0.88385517061734942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3">AVERAGE(I141:I156)</f>
        <v>4.333333333333333</v>
      </c>
      <c r="J157" s="138">
        <f t="shared" si="53"/>
        <v>3300</v>
      </c>
      <c r="K157" s="139">
        <f t="shared" ref="K157" si="54">J157/I157</f>
        <v>761.53846153846155</v>
      </c>
      <c r="L157" s="137">
        <f t="shared" ref="L157:M157" si="55">AVERAGE(L141:L156)</f>
        <v>4.333333333333333</v>
      </c>
      <c r="M157" s="138">
        <f t="shared" si="55"/>
        <v>2894.2097130740926</v>
      </c>
      <c r="N157" s="139">
        <f>M157/L157</f>
        <v>667.89454917094452</v>
      </c>
      <c r="O157" s="140">
        <f>L157-I157</f>
        <v>0</v>
      </c>
      <c r="P157" s="141">
        <f>N157-K157</f>
        <v>-93.643912367517032</v>
      </c>
      <c r="Q157" s="142">
        <f>N157/K157</f>
        <v>0.87703324638608871</v>
      </c>
      <c r="R157" s="274"/>
      <c r="S157" s="143">
        <f>S141</f>
        <v>0.70833333333333337</v>
      </c>
      <c r="T157" s="144">
        <f>INDEX(T141:T156,COUNTA(T141:T156))</f>
        <v>0.85584490740740737</v>
      </c>
      <c r="U157" s="145"/>
      <c r="V157" s="156"/>
      <c r="W157" s="89"/>
      <c r="X157" s="91"/>
      <c r="Y157" s="261"/>
      <c r="Z157" s="262"/>
      <c r="AA157" s="157">
        <f>M157-J157</f>
        <v>-405.79028692590737</v>
      </c>
      <c r="AB157" s="142">
        <f>M157/J157</f>
        <v>0.87703324638608871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2008</v>
      </c>
      <c r="G158" s="159">
        <f t="shared" ref="G158:G161" si="56">E158*F158</f>
        <v>36505.440000000002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2655.6943423952971</v>
      </c>
      <c r="N158" s="163">
        <f>M158/L158</f>
        <v>663.92358559882427</v>
      </c>
      <c r="O158" s="165">
        <f>L158-I158</f>
        <v>0</v>
      </c>
      <c r="P158" s="166">
        <f>N158-K158</f>
        <v>-86.076414401175725</v>
      </c>
      <c r="Q158" s="152">
        <f>N158/K158</f>
        <v>0.88523144746509907</v>
      </c>
      <c r="R158" s="272">
        <f>Q174</f>
        <v>0.86827761336179377</v>
      </c>
      <c r="S158" s="167">
        <v>0.70833333333333337</v>
      </c>
      <c r="T158" s="168">
        <v>0.739837962962963</v>
      </c>
      <c r="U158" s="169"/>
      <c r="V158" s="170">
        <v>45.366666666666674</v>
      </c>
      <c r="W158" s="173"/>
      <c r="X158" s="151"/>
      <c r="Y158" s="275"/>
      <c r="Z158" s="276"/>
      <c r="AA158" s="109">
        <f>M158-J158</f>
        <v>-344.3056576047029</v>
      </c>
      <c r="AB158" s="152">
        <f>M158/J158</f>
        <v>0.88523144746509907</v>
      </c>
      <c r="AC158" s="277">
        <f>AB174</f>
        <v>0.86827761336179388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1902</v>
      </c>
      <c r="G159" s="95">
        <f t="shared" si="56"/>
        <v>26685.059999999998</v>
      </c>
      <c r="H159" s="96">
        <v>2</v>
      </c>
      <c r="I159" s="97">
        <v>3</v>
      </c>
      <c r="J159" s="98">
        <v>3000</v>
      </c>
      <c r="K159" s="99">
        <f t="shared" si="52"/>
        <v>1000</v>
      </c>
      <c r="L159" s="100">
        <v>3</v>
      </c>
      <c r="M159" s="98">
        <f>F159/V159*60</f>
        <v>2603.4980988593138</v>
      </c>
      <c r="N159" s="99">
        <f>M159/L159</f>
        <v>867.83269961977123</v>
      </c>
      <c r="O159" s="101">
        <f>L159-I159</f>
        <v>0</v>
      </c>
      <c r="P159" s="102">
        <f>N159-K159</f>
        <v>-132.16730038022877</v>
      </c>
      <c r="Q159" s="103">
        <f>N159/K159</f>
        <v>0.86783269961977128</v>
      </c>
      <c r="R159" s="273"/>
      <c r="S159" s="1">
        <v>0.75011574074074072</v>
      </c>
      <c r="T159" s="2">
        <v>0.78055555555555556</v>
      </c>
      <c r="U159" s="104">
        <v>14.799999999999915</v>
      </c>
      <c r="V159" s="105">
        <v>43.833333333333364</v>
      </c>
      <c r="W159" s="106"/>
      <c r="X159" s="107"/>
      <c r="Y159" s="265"/>
      <c r="Z159" s="266"/>
      <c r="AA159" s="111">
        <f>M159-J159</f>
        <v>-396.50190114068619</v>
      </c>
      <c r="AB159" s="103">
        <f>M159/J159</f>
        <v>0.86783269961977128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4934</v>
      </c>
      <c r="G160" s="95">
        <f t="shared" si="56"/>
        <v>70457.52</v>
      </c>
      <c r="H160" s="96">
        <v>2</v>
      </c>
      <c r="I160" s="97">
        <v>3</v>
      </c>
      <c r="J160" s="98">
        <v>3600</v>
      </c>
      <c r="K160" s="99">
        <f t="shared" si="52"/>
        <v>1200</v>
      </c>
      <c r="L160" s="100">
        <v>3</v>
      </c>
      <c r="M160" s="98">
        <f>F160/V160*60</f>
        <v>3044.6348988686987</v>
      </c>
      <c r="N160" s="99">
        <f>M160/L160</f>
        <v>1014.8782996228996</v>
      </c>
      <c r="O160" s="101">
        <f>L160-I160</f>
        <v>0</v>
      </c>
      <c r="P160" s="102">
        <f>N160-K160</f>
        <v>-185.12170037710041</v>
      </c>
      <c r="Q160" s="103">
        <f>N160/K160</f>
        <v>0.84573191635241629</v>
      </c>
      <c r="R160" s="273"/>
      <c r="S160" s="1">
        <v>0.79166666666666663</v>
      </c>
      <c r="T160" s="2">
        <v>0.85918981481481482</v>
      </c>
      <c r="U160" s="104">
        <v>15.999999999999943</v>
      </c>
      <c r="V160" s="105">
        <v>97.233333333333405</v>
      </c>
      <c r="W160" s="106">
        <v>0.85918981481481482</v>
      </c>
      <c r="X160" s="107">
        <v>0.91388888888888886</v>
      </c>
      <c r="Y160" s="265"/>
      <c r="Z160" s="266"/>
      <c r="AA160" s="111">
        <f>M160-J160</f>
        <v>-555.36510113130134</v>
      </c>
      <c r="AB160" s="103">
        <f>M160/J160</f>
        <v>0.84573191635241629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4980</v>
      </c>
      <c r="G161" s="95">
        <f t="shared" si="56"/>
        <v>69869.399999999994</v>
      </c>
      <c r="H161" s="96"/>
      <c r="I161" s="97">
        <v>3</v>
      </c>
      <c r="J161" s="98">
        <v>3000</v>
      </c>
      <c r="K161" s="99">
        <f t="shared" si="52"/>
        <v>1000</v>
      </c>
      <c r="L161" s="100">
        <v>3</v>
      </c>
      <c r="M161" s="98">
        <f>F161/V161*60</f>
        <v>2636.4705882352937</v>
      </c>
      <c r="N161" s="99">
        <f>M161/L161</f>
        <v>878.82352941176453</v>
      </c>
      <c r="O161" s="101">
        <f>L161-I161</f>
        <v>0</v>
      </c>
      <c r="P161" s="102">
        <f>N161-K161</f>
        <v>-121.17647058823547</v>
      </c>
      <c r="Q161" s="103">
        <f>N161/K161</f>
        <v>0.87882352941176456</v>
      </c>
      <c r="R161" s="273"/>
      <c r="S161" s="1">
        <v>0.91388888888888886</v>
      </c>
      <c r="T161" s="2">
        <v>0.99259259259259258</v>
      </c>
      <c r="U161" s="104">
        <v>78.766666666666623</v>
      </c>
      <c r="V161" s="105">
        <v>113.33333333333336</v>
      </c>
      <c r="W161" s="106"/>
      <c r="X161" s="107"/>
      <c r="Y161" s="265"/>
      <c r="Z161" s="266"/>
      <c r="AA161" s="111">
        <f>M161-J161</f>
        <v>-363.52941176470631</v>
      </c>
      <c r="AB161" s="103">
        <f>M161/J161</f>
        <v>0.87882352941176456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3.25</v>
      </c>
      <c r="J174" s="138">
        <f t="shared" si="57"/>
        <v>3150</v>
      </c>
      <c r="K174" s="139">
        <f t="shared" ref="K174" si="58">J174/I174</f>
        <v>969.23076923076928</v>
      </c>
      <c r="L174" s="137">
        <f t="shared" ref="L174:M174" si="59">AVERAGE(L158:L173)</f>
        <v>3.25</v>
      </c>
      <c r="M174" s="138">
        <f t="shared" si="59"/>
        <v>2735.0744820896507</v>
      </c>
      <c r="N174" s="139">
        <f t="shared" ref="N174:N180" si="60">M174/L174</f>
        <v>841.56137910450786</v>
      </c>
      <c r="O174" s="140">
        <f t="shared" ref="O174:O180" si="61">L174-I174</f>
        <v>0</v>
      </c>
      <c r="P174" s="141">
        <f t="shared" ref="P174:P180" si="62">N174-K174</f>
        <v>-127.66939012626142</v>
      </c>
      <c r="Q174" s="142">
        <f t="shared" ref="Q174:Q180" si="63">N174/K174</f>
        <v>0.86827761336179377</v>
      </c>
      <c r="R174" s="274"/>
      <c r="S174" s="143">
        <f>S158</f>
        <v>0.70833333333333337</v>
      </c>
      <c r="T174" s="144">
        <f>INDEX(T158:T173,COUNTA(T158:T173))</f>
        <v>0.99259259259259258</v>
      </c>
      <c r="U174" s="145"/>
      <c r="V174" s="156"/>
      <c r="W174" s="89"/>
      <c r="X174" s="91"/>
      <c r="Y174" s="261"/>
      <c r="Z174" s="262"/>
      <c r="AA174" s="157">
        <f t="shared" ref="AA174:AA180" si="64">M174-J174</f>
        <v>-414.9255179103493</v>
      </c>
      <c r="AB174" s="142">
        <f t="shared" ref="AB174:AB180" si="65">M174/J174</f>
        <v>0.86827761336179388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1300</v>
      </c>
      <c r="G175" s="159">
        <f t="shared" ref="G175:G180" si="66">E175*F175</f>
        <v>23634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7">F175/V175*60</f>
        <v>3031.0880829015641</v>
      </c>
      <c r="N175" s="163">
        <f t="shared" si="60"/>
        <v>1010.3626943005214</v>
      </c>
      <c r="O175" s="165">
        <f t="shared" si="61"/>
        <v>0</v>
      </c>
      <c r="P175" s="166">
        <f t="shared" si="62"/>
        <v>-189.63730569947859</v>
      </c>
      <c r="Q175" s="152">
        <f t="shared" si="63"/>
        <v>0.84196891191710121</v>
      </c>
      <c r="R175" s="272">
        <f>Q191</f>
        <v>0.85228732839515564</v>
      </c>
      <c r="S175" s="167">
        <v>0.70851851851851855</v>
      </c>
      <c r="T175" s="168">
        <v>0.72638888888888886</v>
      </c>
      <c r="U175" s="169"/>
      <c r="V175" s="170">
        <v>25.733333333333253</v>
      </c>
      <c r="W175" s="168"/>
      <c r="X175" s="171"/>
      <c r="Y175" s="275"/>
      <c r="Z175" s="276"/>
      <c r="AA175" s="174">
        <f t="shared" si="64"/>
        <v>-568.91191709843588</v>
      </c>
      <c r="AB175" s="152">
        <f t="shared" si="65"/>
        <v>0.8419689119171011</v>
      </c>
      <c r="AC175" s="277">
        <f>AB191</f>
        <v>0.85228732839515564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1761</v>
      </c>
      <c r="G176" s="95">
        <f t="shared" si="66"/>
        <v>32014.98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3044.9567723342948</v>
      </c>
      <c r="N176" s="99">
        <f t="shared" si="60"/>
        <v>1014.9855907780983</v>
      </c>
      <c r="O176" s="101">
        <f t="shared" si="61"/>
        <v>0</v>
      </c>
      <c r="P176" s="102">
        <f t="shared" si="62"/>
        <v>-185.0144092219017</v>
      </c>
      <c r="Q176" s="103">
        <f t="shared" si="63"/>
        <v>0.84582132564841528</v>
      </c>
      <c r="R176" s="273"/>
      <c r="S176" s="1">
        <v>0.73909722222222218</v>
      </c>
      <c r="T176" s="2">
        <v>0.7631944444444444</v>
      </c>
      <c r="U176" s="104">
        <v>18.299999999999983</v>
      </c>
      <c r="V176" s="105">
        <v>34.699999999999989</v>
      </c>
      <c r="W176" s="106"/>
      <c r="X176" s="113"/>
      <c r="Y176" s="265"/>
      <c r="Z176" s="266"/>
      <c r="AA176" s="175">
        <f t="shared" si="64"/>
        <v>-555.04322766570522</v>
      </c>
      <c r="AB176" s="103">
        <f t="shared" si="65"/>
        <v>0.84582132564841517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2447</v>
      </c>
      <c r="G177" s="95">
        <f t="shared" si="66"/>
        <v>60734.54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2861.9883040935661</v>
      </c>
      <c r="N177" s="99">
        <f t="shared" si="60"/>
        <v>715.49707602339151</v>
      </c>
      <c r="O177" s="101">
        <f t="shared" si="61"/>
        <v>0</v>
      </c>
      <c r="P177" s="102">
        <f t="shared" si="62"/>
        <v>-109.50292397660849</v>
      </c>
      <c r="Q177" s="103">
        <f t="shared" si="63"/>
        <v>0.86726918305865641</v>
      </c>
      <c r="R177" s="273"/>
      <c r="S177" s="1">
        <v>0.77500000000000002</v>
      </c>
      <c r="T177" s="2">
        <v>0.81062500000000004</v>
      </c>
      <c r="U177" s="104">
        <v>17.000000000000099</v>
      </c>
      <c r="V177" s="105">
        <v>51.300000000000026</v>
      </c>
      <c r="W177" s="106"/>
      <c r="X177" s="113"/>
      <c r="Y177" s="265"/>
      <c r="Z177" s="266"/>
      <c r="AA177" s="175">
        <f t="shared" si="64"/>
        <v>-438.01169590643394</v>
      </c>
      <c r="AB177" s="103">
        <f t="shared" si="65"/>
        <v>0.86726918305865641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2000</v>
      </c>
      <c r="G178" s="95">
        <f t="shared" si="66"/>
        <v>50060</v>
      </c>
      <c r="H178" s="96"/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2882.3058446757404</v>
      </c>
      <c r="N178" s="99">
        <f t="shared" si="60"/>
        <v>720.57646116893511</v>
      </c>
      <c r="O178" s="101">
        <f t="shared" si="61"/>
        <v>0</v>
      </c>
      <c r="P178" s="102">
        <f t="shared" si="62"/>
        <v>-104.42353883106489</v>
      </c>
      <c r="Q178" s="103">
        <f t="shared" si="63"/>
        <v>0.87342601353810312</v>
      </c>
      <c r="R178" s="273"/>
      <c r="S178" s="1">
        <v>0.8238657407407407</v>
      </c>
      <c r="T178" s="2">
        <v>0.85277777777777775</v>
      </c>
      <c r="U178" s="104">
        <v>19.066666666666556</v>
      </c>
      <c r="V178" s="105">
        <v>41.63333333333334</v>
      </c>
      <c r="W178" s="106">
        <v>0.85277777777777775</v>
      </c>
      <c r="X178" s="107">
        <v>0.90763888888888888</v>
      </c>
      <c r="Y178" s="265"/>
      <c r="Z178" s="266"/>
      <c r="AA178" s="175">
        <f t="shared" si="64"/>
        <v>-417.69415532425955</v>
      </c>
      <c r="AB178" s="103">
        <f t="shared" si="65"/>
        <v>0.87342601353810312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1993</v>
      </c>
      <c r="G179" s="95">
        <f t="shared" si="66"/>
        <v>36232.74</v>
      </c>
      <c r="H179" s="113"/>
      <c r="I179" s="97">
        <v>3</v>
      </c>
      <c r="J179" s="98">
        <v>3600</v>
      </c>
      <c r="K179" s="99">
        <f t="shared" si="52"/>
        <v>1200</v>
      </c>
      <c r="L179" s="114">
        <v>3</v>
      </c>
      <c r="M179" s="98">
        <f t="shared" si="67"/>
        <v>3040.1694915254266</v>
      </c>
      <c r="N179" s="99">
        <f t="shared" si="60"/>
        <v>1013.3898305084755</v>
      </c>
      <c r="O179" s="101">
        <f t="shared" si="61"/>
        <v>0</v>
      </c>
      <c r="P179" s="102">
        <f t="shared" si="62"/>
        <v>-186.61016949152452</v>
      </c>
      <c r="Q179" s="103">
        <f t="shared" si="63"/>
        <v>0.84449152542372952</v>
      </c>
      <c r="R179" s="273"/>
      <c r="S179" s="1">
        <v>0.90763888888888888</v>
      </c>
      <c r="T179" s="196">
        <v>0.93495370370370368</v>
      </c>
      <c r="U179" s="104">
        <v>79.000000000000043</v>
      </c>
      <c r="V179" s="105">
        <v>39.3333333333333</v>
      </c>
      <c r="W179" s="106"/>
      <c r="X179" s="107"/>
      <c r="Y179" s="265"/>
      <c r="Z179" s="266"/>
      <c r="AA179" s="175">
        <f t="shared" si="64"/>
        <v>-559.83050847457343</v>
      </c>
      <c r="AB179" s="103">
        <f t="shared" si="65"/>
        <v>0.84449152542372963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3737</v>
      </c>
      <c r="G180" s="115">
        <f t="shared" si="66"/>
        <v>53364.36</v>
      </c>
      <c r="H180" s="116"/>
      <c r="I180" s="97">
        <v>3</v>
      </c>
      <c r="J180" s="98">
        <v>3600</v>
      </c>
      <c r="K180" s="99">
        <f t="shared" si="52"/>
        <v>1200</v>
      </c>
      <c r="L180" s="100">
        <v>3</v>
      </c>
      <c r="M180" s="98">
        <f t="shared" si="67"/>
        <v>3037.5254007676754</v>
      </c>
      <c r="N180" s="99">
        <f t="shared" si="60"/>
        <v>1012.5084669225585</v>
      </c>
      <c r="O180" s="101">
        <f t="shared" si="61"/>
        <v>0</v>
      </c>
      <c r="P180" s="102">
        <f t="shared" si="62"/>
        <v>-187.49153307744155</v>
      </c>
      <c r="Q180" s="103">
        <f t="shared" si="63"/>
        <v>0.84375705576879867</v>
      </c>
      <c r="R180" s="273"/>
      <c r="S180" s="1">
        <v>0.94734953703703706</v>
      </c>
      <c r="T180" s="2">
        <v>0.99861111111111101</v>
      </c>
      <c r="U180" s="104">
        <v>17.850000000000072</v>
      </c>
      <c r="V180" s="105">
        <v>73.816666666666478</v>
      </c>
      <c r="W180" s="106"/>
      <c r="X180" s="4"/>
      <c r="Y180" s="265"/>
      <c r="Z180" s="266"/>
      <c r="AA180" s="175">
        <f t="shared" si="64"/>
        <v>-562.47459923232464</v>
      </c>
      <c r="AB180" s="103">
        <f t="shared" si="65"/>
        <v>0.84375705576879867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8">AVERAGE(I175:I190)</f>
        <v>3.3333333333333335</v>
      </c>
      <c r="J191" s="138">
        <f t="shared" si="68"/>
        <v>3500</v>
      </c>
      <c r="K191" s="139">
        <f t="shared" ref="K191" si="69">J191/I191</f>
        <v>1050</v>
      </c>
      <c r="L191" s="137">
        <f t="shared" ref="L191:M191" si="70">AVERAGE(L175:L190)</f>
        <v>3.3333333333333335</v>
      </c>
      <c r="M191" s="138">
        <f t="shared" si="70"/>
        <v>2983.0056493830448</v>
      </c>
      <c r="N191" s="139">
        <f>M191/L191</f>
        <v>894.90169481491341</v>
      </c>
      <c r="O191" s="140">
        <f>L191-I191</f>
        <v>0</v>
      </c>
      <c r="P191" s="141">
        <f>N191-K191</f>
        <v>-155.09830518508659</v>
      </c>
      <c r="Q191" s="142">
        <f>N191/K191</f>
        <v>0.85228732839515564</v>
      </c>
      <c r="R191" s="274"/>
      <c r="S191" s="143">
        <f>S175</f>
        <v>0.70851851851851855</v>
      </c>
      <c r="T191" s="144">
        <f>INDEX(T175:T190,COUNTA(T175:T190))</f>
        <v>0.99861111111111101</v>
      </c>
      <c r="U191" s="145"/>
      <c r="V191" s="156"/>
      <c r="W191" s="135"/>
      <c r="X191" s="139"/>
      <c r="Y191" s="261"/>
      <c r="Z191" s="262"/>
      <c r="AA191" s="177">
        <f>M191-J191</f>
        <v>-516.99435061695522</v>
      </c>
      <c r="AB191" s="142">
        <f>M191/J191</f>
        <v>0.85228732839515564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91">
    <cfRule type="cellIs" dxfId="74" priority="1" operator="greaterThan">
      <formula>0</formula>
    </cfRule>
  </conditionalFormatting>
  <conditionalFormatting sqref="P5:P191 AA5:AA191">
    <cfRule type="cellIs" dxfId="73" priority="4" operator="lessThan">
      <formula>0</formula>
    </cfRule>
  </conditionalFormatting>
  <conditionalFormatting sqref="Q5:Q191 AB5:AB191">
    <cfRule type="cellIs" dxfId="72" priority="2" operator="greaterThan">
      <formula>1</formula>
    </cfRule>
    <cfRule type="cellIs" dxfId="71" priority="3" operator="lessThan">
      <formula>0.8</formula>
    </cfRule>
  </conditionalFormatting>
  <conditionalFormatting sqref="AC5:AC23 R5:R191 AC107:AC112">
    <cfRule type="cellIs" dxfId="70" priority="5" operator="lessThan">
      <formula>0.8</formula>
    </cfRule>
  </conditionalFormatting>
  <conditionalFormatting sqref="AC29:AC37">
    <cfRule type="cellIs" dxfId="69" priority="14" operator="lessThan">
      <formula>0.8</formula>
    </cfRule>
  </conditionalFormatting>
  <conditionalFormatting sqref="AC39:AC44">
    <cfRule type="cellIs" dxfId="68" priority="13" operator="lessThan">
      <formula>0.8</formula>
    </cfRule>
  </conditionalFormatting>
  <conditionalFormatting sqref="AC56">
    <cfRule type="cellIs" dxfId="67" priority="12" operator="lessThan">
      <formula>0.8</formula>
    </cfRule>
  </conditionalFormatting>
  <conditionalFormatting sqref="AC73">
    <cfRule type="cellIs" dxfId="66" priority="7" operator="lessThan">
      <formula>0.8</formula>
    </cfRule>
  </conditionalFormatting>
  <conditionalFormatting sqref="AC90:AC95">
    <cfRule type="cellIs" dxfId="65" priority="6" operator="lessThan">
      <formula>0.8</formula>
    </cfRule>
  </conditionalFormatting>
  <conditionalFormatting sqref="AC124">
    <cfRule type="cellIs" dxfId="64" priority="11" operator="lessThan">
      <formula>0.8</formula>
    </cfRule>
  </conditionalFormatting>
  <conditionalFormatting sqref="AC141">
    <cfRule type="cellIs" dxfId="63" priority="10" operator="lessThan">
      <formula>0.8</formula>
    </cfRule>
  </conditionalFormatting>
  <conditionalFormatting sqref="AC158">
    <cfRule type="cellIs" dxfId="62" priority="9" operator="lessThan">
      <formula>0.8</formula>
    </cfRule>
  </conditionalFormatting>
  <conditionalFormatting sqref="AC175:AC180">
    <cfRule type="cellIs" dxfId="61" priority="8" operator="lessThan">
      <formula>0.8</formula>
    </cfRule>
  </conditionalFormatting>
  <dataValidations count="1">
    <dataValidation type="list" allowBlank="1" showInputMessage="1" showErrorMessage="1" sqref="Y5:Z191" xr:uid="{D4456D34-9670-48DC-A385-9A94FD64C025}">
      <formula1>$Y$193:$Y$221</formula1>
    </dataValidation>
  </dataValidations>
  <pageMargins left="0" right="0" top="0" bottom="0" header="0" footer="0"/>
  <pageSetup paperSize="9" scale="16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F11C-53DF-4600-BECC-C7E74379A26E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L37" sqref="L37"/>
      <selection pane="bottomLeft" activeCell="Y94" sqref="Y94:Z9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79981</v>
      </c>
      <c r="E1" s="77" t="s">
        <v>3</v>
      </c>
      <c r="F1" s="78">
        <f>SUM(G5:G157)</f>
        <v>3644394.24</v>
      </c>
      <c r="G1" s="79" t="s">
        <v>73</v>
      </c>
      <c r="H1" s="80">
        <f>L21+L38+L55+L72+L89+L106+L123+L140+L157</f>
        <v>169.47857142857146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45933</v>
      </c>
      <c r="B2" s="326"/>
      <c r="C2" s="82" t="s">
        <v>34</v>
      </c>
      <c r="D2" s="83">
        <f>AVERAGE(N21,N38,N55,N72,N89,N106,N123,N140,N157)</f>
        <v>151.88867202997244</v>
      </c>
      <c r="E2" s="83" t="s">
        <v>80</v>
      </c>
      <c r="F2" s="84">
        <f>F1/D1</f>
        <v>45.565749865593084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3285</v>
      </c>
      <c r="G5" s="159">
        <f t="shared" ref="G5:G6" si="0">E5*F5</f>
        <v>64714.5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1070.6137968495382</v>
      </c>
      <c r="N5" s="163">
        <f>M5/L5</f>
        <v>82.354907449964472</v>
      </c>
      <c r="O5" s="179">
        <f>L5-I5</f>
        <v>0</v>
      </c>
      <c r="P5" s="180">
        <f>N5-K5</f>
        <v>-9.9527848577278348</v>
      </c>
      <c r="Q5" s="132">
        <f>N5/K5</f>
        <v>0.89217816404128181</v>
      </c>
      <c r="R5" s="273">
        <f>Q21</f>
        <v>0.88725972056569857</v>
      </c>
      <c r="S5" s="167">
        <v>0.25</v>
      </c>
      <c r="T5" s="168">
        <v>0.37784722222222222</v>
      </c>
      <c r="U5" s="169"/>
      <c r="V5" s="170">
        <v>184.1</v>
      </c>
      <c r="W5" s="87"/>
      <c r="X5" s="88"/>
      <c r="Y5" s="275"/>
      <c r="Z5" s="276"/>
      <c r="AA5" s="109">
        <f>M5-J5</f>
        <v>-129.38620315046182</v>
      </c>
      <c r="AB5" s="110">
        <f>M5/J5</f>
        <v>0.89217816404128181</v>
      </c>
      <c r="AC5" s="292">
        <f>AB21</f>
        <v>0.88725972056569857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1642</v>
      </c>
      <c r="G6" s="95">
        <f t="shared" si="0"/>
        <v>49210.74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2300.9731413001164</v>
      </c>
      <c r="N6" s="99">
        <f>M6/L6</f>
        <v>115.04865706500581</v>
      </c>
      <c r="O6" s="101">
        <f>L6-I6</f>
        <v>0</v>
      </c>
      <c r="P6" s="102">
        <f>N6-K6</f>
        <v>-14.951342934994187</v>
      </c>
      <c r="Q6" s="103">
        <f>N6/K6</f>
        <v>0.88498966973081394</v>
      </c>
      <c r="R6" s="273"/>
      <c r="S6" s="1">
        <v>0.47373842592592591</v>
      </c>
      <c r="T6" s="2">
        <v>0.50347222222222221</v>
      </c>
      <c r="U6" s="104">
        <v>58.183333333333287</v>
      </c>
      <c r="V6" s="105">
        <v>42.81666666666667</v>
      </c>
      <c r="W6" s="2"/>
      <c r="X6" s="107"/>
      <c r="Y6" s="265"/>
      <c r="Z6" s="266"/>
      <c r="AA6" s="111">
        <f>M6-J6</f>
        <v>-299.02685869988363</v>
      </c>
      <c r="AB6" s="112">
        <f>M6/J6</f>
        <v>0.88498966973081394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43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43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43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43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43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1685.7934690748273</v>
      </c>
      <c r="N21" s="139">
        <f t="shared" ref="N21:N27" si="5">M21/L21</f>
        <v>102.16930115605014</v>
      </c>
      <c r="O21" s="140">
        <f t="shared" ref="O21:O27" si="6">L21-I21</f>
        <v>0</v>
      </c>
      <c r="P21" s="141">
        <f t="shared" ref="P21:P27" si="7">N21-K21</f>
        <v>-12.982213995465017</v>
      </c>
      <c r="Q21" s="142">
        <f t="shared" ref="Q21:Q27" si="8">N21/K21</f>
        <v>0.88725972056569857</v>
      </c>
      <c r="R21" s="274"/>
      <c r="S21" s="143">
        <f>S5</f>
        <v>0.25</v>
      </c>
      <c r="T21" s="144">
        <f>INDEX(T5:T20,COUNTA(T5:T20))</f>
        <v>0.50347222222222221</v>
      </c>
      <c r="U21" s="145"/>
      <c r="V21" s="145"/>
      <c r="W21" s="146"/>
      <c r="X21" s="147"/>
      <c r="Y21" s="261"/>
      <c r="Z21" s="262"/>
      <c r="AA21" s="148">
        <f t="shared" ref="AA21:AA27" si="9">M21-J21</f>
        <v>-214.20653092517273</v>
      </c>
      <c r="AB21" s="149">
        <f t="shared" ref="AB21:AB27" si="10">M21/J21</f>
        <v>0.88725972056569857</v>
      </c>
      <c r="AC21" s="295"/>
    </row>
    <row r="22" spans="1:43" ht="15.75" customHeight="1">
      <c r="A22" s="267" t="s">
        <v>160</v>
      </c>
      <c r="B22" s="108" t="s">
        <v>161</v>
      </c>
      <c r="C22" s="291" t="s">
        <v>198</v>
      </c>
      <c r="D22" s="291"/>
      <c r="E22" s="158">
        <v>57.3</v>
      </c>
      <c r="F22" s="162">
        <v>688</v>
      </c>
      <c r="G22" s="159">
        <f t="shared" ref="G22:G27" si="11">E22*F22</f>
        <v>39422.400000000001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1732.0279720279702</v>
      </c>
      <c r="N22" s="163">
        <f t="shared" si="5"/>
        <v>66.616460462614242</v>
      </c>
      <c r="O22" s="165">
        <f t="shared" si="6"/>
        <v>0</v>
      </c>
      <c r="P22" s="166">
        <f t="shared" si="7"/>
        <v>-10.306616460462678</v>
      </c>
      <c r="Q22" s="152">
        <f t="shared" si="8"/>
        <v>0.86601398601398516</v>
      </c>
      <c r="R22" s="272">
        <f>Q38</f>
        <v>0.87540342065075527</v>
      </c>
      <c r="S22" s="167">
        <v>0.25011574074074072</v>
      </c>
      <c r="T22" s="168">
        <v>0.26666666666666666</v>
      </c>
      <c r="U22" s="169"/>
      <c r="V22" s="170">
        <v>23.833333333333357</v>
      </c>
      <c r="W22" s="181"/>
      <c r="X22" s="163"/>
      <c r="Y22" s="275"/>
      <c r="Z22" s="276"/>
      <c r="AA22" s="109">
        <f t="shared" si="9"/>
        <v>-267.97202797202976</v>
      </c>
      <c r="AB22" s="152">
        <f t="shared" si="10"/>
        <v>0.86601398601398516</v>
      </c>
      <c r="AC22" s="352">
        <f>AB38</f>
        <v>0.87540342065075527</v>
      </c>
    </row>
    <row r="23" spans="1:43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3230</v>
      </c>
      <c r="G23" s="95">
        <f t="shared" si="11"/>
        <v>183367.1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1766.9047257255734</v>
      </c>
      <c r="N23" s="99">
        <f t="shared" si="5"/>
        <v>67.957874066368205</v>
      </c>
      <c r="O23" s="101">
        <f t="shared" si="6"/>
        <v>0</v>
      </c>
      <c r="P23" s="102">
        <f t="shared" si="7"/>
        <v>-8.9652028567087143</v>
      </c>
      <c r="Q23" s="103">
        <f t="shared" si="8"/>
        <v>0.88345236286278672</v>
      </c>
      <c r="R23" s="273"/>
      <c r="S23" s="1">
        <v>0.27105324074074072</v>
      </c>
      <c r="T23" s="2">
        <v>0.34722222222222221</v>
      </c>
      <c r="U23" s="104">
        <v>6.3166666666666416</v>
      </c>
      <c r="V23" s="105">
        <v>109.68333333333335</v>
      </c>
      <c r="W23" s="106"/>
      <c r="X23" s="107"/>
      <c r="Y23" s="265"/>
      <c r="Z23" s="266"/>
      <c r="AA23" s="111">
        <f t="shared" si="9"/>
        <v>-233.09527427442663</v>
      </c>
      <c r="AB23" s="103">
        <f t="shared" si="10"/>
        <v>0.88345236286278672</v>
      </c>
      <c r="AC23" s="294"/>
    </row>
    <row r="24" spans="1:43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1115</v>
      </c>
      <c r="G24" s="95">
        <f t="shared" si="11"/>
        <v>57823.9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1735.4085603112862</v>
      </c>
      <c r="N24" s="99">
        <f t="shared" si="5"/>
        <v>66.74648308889563</v>
      </c>
      <c r="O24" s="101">
        <f t="shared" si="6"/>
        <v>0</v>
      </c>
      <c r="P24" s="102">
        <f t="shared" si="7"/>
        <v>-10.17659383418129</v>
      </c>
      <c r="Q24" s="103">
        <f t="shared" si="8"/>
        <v>0.86770428015564327</v>
      </c>
      <c r="R24" s="273"/>
      <c r="S24" s="1">
        <v>0.35100694444444447</v>
      </c>
      <c r="T24" s="2">
        <v>0.37777777777777777</v>
      </c>
      <c r="U24" s="104">
        <v>5.4500000000000526</v>
      </c>
      <c r="V24" s="105">
        <v>38.549999999999955</v>
      </c>
      <c r="W24" s="106"/>
      <c r="X24" s="107"/>
      <c r="Y24" s="265"/>
      <c r="Z24" s="266"/>
      <c r="AA24" s="111">
        <f t="shared" si="9"/>
        <v>-264.59143968871376</v>
      </c>
      <c r="AB24" s="103">
        <f t="shared" si="10"/>
        <v>0.86770428015564316</v>
      </c>
      <c r="AC24" s="294"/>
    </row>
    <row r="25" spans="1:43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1966</v>
      </c>
      <c r="G25" s="95">
        <f t="shared" si="11"/>
        <v>152050.44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1760.5970149253731</v>
      </c>
      <c r="N25" s="99">
        <f t="shared" si="5"/>
        <v>70.423880597014929</v>
      </c>
      <c r="O25" s="101">
        <f t="shared" si="6"/>
        <v>0</v>
      </c>
      <c r="P25" s="102">
        <f t="shared" si="7"/>
        <v>-9.5761194029850714</v>
      </c>
      <c r="Q25" s="103">
        <f t="shared" si="8"/>
        <v>0.88029850746268656</v>
      </c>
      <c r="R25" s="273"/>
      <c r="S25" s="1">
        <v>0.38263888888888886</v>
      </c>
      <c r="T25" s="2">
        <v>0.42916666666666664</v>
      </c>
      <c r="U25" s="104">
        <v>6.9999999999999751</v>
      </c>
      <c r="V25" s="105">
        <v>67</v>
      </c>
      <c r="W25" s="106"/>
      <c r="X25" s="107"/>
      <c r="Y25" s="265"/>
      <c r="Z25" s="266"/>
      <c r="AA25" s="111">
        <f t="shared" si="9"/>
        <v>-239.40298507462694</v>
      </c>
      <c r="AB25" s="103">
        <f t="shared" si="10"/>
        <v>0.88029850746268656</v>
      </c>
      <c r="AC25" s="294"/>
    </row>
    <row r="26" spans="1:43" ht="15.75" customHeight="1">
      <c r="A26" s="268"/>
      <c r="B26" s="92" t="s">
        <v>161</v>
      </c>
      <c r="C26" s="286" t="s">
        <v>199</v>
      </c>
      <c r="D26" s="286"/>
      <c r="E26" s="93">
        <v>57.3</v>
      </c>
      <c r="F26" s="94">
        <v>963</v>
      </c>
      <c r="G26" s="95">
        <f t="shared" si="11"/>
        <v>55179.899999999994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1736.0040060090103</v>
      </c>
      <c r="N26" s="99">
        <f t="shared" si="5"/>
        <v>69.440160240360413</v>
      </c>
      <c r="O26" s="101">
        <f t="shared" si="6"/>
        <v>0</v>
      </c>
      <c r="P26" s="102">
        <f t="shared" si="7"/>
        <v>-10.559839759639587</v>
      </c>
      <c r="Q26" s="103">
        <f t="shared" si="8"/>
        <v>0.86800200300450514</v>
      </c>
      <c r="R26" s="273"/>
      <c r="S26" s="1">
        <v>0.43333333333333329</v>
      </c>
      <c r="T26" s="2">
        <v>0.45644675925925926</v>
      </c>
      <c r="U26" s="104">
        <v>5.9999999999999787</v>
      </c>
      <c r="V26" s="105">
        <v>33.283333333333395</v>
      </c>
      <c r="W26" s="106">
        <v>0.45644675925925926</v>
      </c>
      <c r="X26" s="107">
        <v>0.49594907407407407</v>
      </c>
      <c r="Y26" s="265"/>
      <c r="Z26" s="266"/>
      <c r="AA26" s="111">
        <f t="shared" si="9"/>
        <v>-263.99599399098975</v>
      </c>
      <c r="AB26" s="103">
        <f t="shared" si="10"/>
        <v>0.86800200300450514</v>
      </c>
      <c r="AC26" s="294"/>
    </row>
    <row r="27" spans="1:43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3602</v>
      </c>
      <c r="G27" s="115">
        <f t="shared" si="11"/>
        <v>214391.04000000001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1773.8987688098487</v>
      </c>
      <c r="N27" s="99">
        <f t="shared" si="5"/>
        <v>70.955950752393946</v>
      </c>
      <c r="O27" s="101">
        <f t="shared" si="6"/>
        <v>0</v>
      </c>
      <c r="P27" s="102">
        <f t="shared" si="7"/>
        <v>-9.0440492476060541</v>
      </c>
      <c r="Q27" s="103">
        <f t="shared" si="8"/>
        <v>0.88694938440492432</v>
      </c>
      <c r="R27" s="273"/>
      <c r="S27" s="1">
        <v>0.49594907407407407</v>
      </c>
      <c r="T27" s="2">
        <v>0.5805555555555556</v>
      </c>
      <c r="U27" s="104">
        <v>56.883333333333326</v>
      </c>
      <c r="V27" s="105">
        <v>121.8333333333334</v>
      </c>
      <c r="W27" s="106"/>
      <c r="X27" s="107"/>
      <c r="Y27" s="265"/>
      <c r="Z27" s="266"/>
      <c r="AA27" s="111">
        <f t="shared" si="9"/>
        <v>-226.10123119015134</v>
      </c>
      <c r="AB27" s="103">
        <f t="shared" si="10"/>
        <v>0.88694938440492432</v>
      </c>
      <c r="AC27" s="294"/>
    </row>
    <row r="28" spans="1:43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43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  <c r="AQ29" s="81">
        <f>AI8</f>
        <v>0</v>
      </c>
    </row>
    <row r="30" spans="1:43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43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43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1750.8068413015105</v>
      </c>
      <c r="N38" s="139">
        <f t="shared" ref="N38:N45" si="17">M38/L38</f>
        <v>68.659091815745512</v>
      </c>
      <c r="O38" s="140">
        <f t="shared" ref="O38:O45" si="18">L38-I38</f>
        <v>0</v>
      </c>
      <c r="P38" s="141">
        <f t="shared" ref="P38:P45" si="19">N38-K38</f>
        <v>-9.7722807332741013</v>
      </c>
      <c r="Q38" s="142">
        <f t="shared" ref="Q38:Q45" si="20">N38/K38</f>
        <v>0.87540342065075527</v>
      </c>
      <c r="R38" s="274"/>
      <c r="S38" s="143">
        <f>S22</f>
        <v>0.25011574074074072</v>
      </c>
      <c r="T38" s="144">
        <f>INDEX(T22:T37,COUNTA(T22:T37))</f>
        <v>0.5805555555555556</v>
      </c>
      <c r="U38" s="145"/>
      <c r="V38" s="156"/>
      <c r="W38" s="135"/>
      <c r="X38" s="139"/>
      <c r="Y38" s="261"/>
      <c r="Z38" s="262"/>
      <c r="AA38" s="157">
        <f t="shared" ref="AA38:AA45" si="21">M38-J38</f>
        <v>-249.19315869848947</v>
      </c>
      <c r="AB38" s="142">
        <f t="shared" ref="AB38:AB45" si="22">M38/J38</f>
        <v>0.87540342065075527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1209</v>
      </c>
      <c r="G39" s="159">
        <f t="shared" ref="G39:G45" si="23">E39*F39</f>
        <v>59869.68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5" si="24">F39/V39*60</f>
        <v>1738.1789137380183</v>
      </c>
      <c r="N39" s="163">
        <f t="shared" si="17"/>
        <v>72.424121405750768</v>
      </c>
      <c r="O39" s="165">
        <f t="shared" si="18"/>
        <v>0</v>
      </c>
      <c r="P39" s="166">
        <f t="shared" si="19"/>
        <v>-10.909211927582561</v>
      </c>
      <c r="Q39" s="152">
        <f t="shared" si="20"/>
        <v>0.86908945686900929</v>
      </c>
      <c r="R39" s="272">
        <f>Q55</f>
        <v>0.8716204763240355</v>
      </c>
      <c r="S39" s="167">
        <v>0.29185185185185186</v>
      </c>
      <c r="T39" s="168">
        <v>0.32083333333333336</v>
      </c>
      <c r="U39" s="169"/>
      <c r="V39" s="170">
        <v>41.733333333333356</v>
      </c>
      <c r="W39" s="87"/>
      <c r="X39" s="88"/>
      <c r="Y39" s="275"/>
      <c r="Z39" s="276"/>
      <c r="AA39" s="109">
        <f t="shared" si="21"/>
        <v>-261.82108626198169</v>
      </c>
      <c r="AB39" s="152">
        <f t="shared" si="22"/>
        <v>0.86908945686900918</v>
      </c>
      <c r="AC39" s="352">
        <f>AB55</f>
        <v>0.8716204763240355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571</v>
      </c>
      <c r="G40" s="95">
        <f t="shared" si="23"/>
        <v>37594.639999999999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1736.1486486486467</v>
      </c>
      <c r="N40" s="99">
        <f t="shared" si="17"/>
        <v>82.673745173745075</v>
      </c>
      <c r="O40" s="101">
        <f t="shared" si="18"/>
        <v>0</v>
      </c>
      <c r="P40" s="102">
        <f t="shared" si="19"/>
        <v>-12.564350064350165</v>
      </c>
      <c r="Q40" s="103">
        <f t="shared" si="20"/>
        <v>0.8680743243243233</v>
      </c>
      <c r="R40" s="273"/>
      <c r="S40" s="1">
        <v>0.32518518518518519</v>
      </c>
      <c r="T40" s="2">
        <v>0.33888888888888891</v>
      </c>
      <c r="U40" s="104">
        <v>6.2666666666666337</v>
      </c>
      <c r="V40" s="105">
        <v>19.733333333333356</v>
      </c>
      <c r="W40" s="106"/>
      <c r="X40" s="107"/>
      <c r="Y40" s="265"/>
      <c r="Z40" s="266"/>
      <c r="AA40" s="111">
        <f t="shared" si="21"/>
        <v>-263.85135135135329</v>
      </c>
      <c r="AB40" s="103">
        <f t="shared" si="22"/>
        <v>0.86807432432432341</v>
      </c>
      <c r="AC40" s="294"/>
    </row>
    <row r="41" spans="1:29" ht="15.75" customHeight="1">
      <c r="A41" s="281"/>
      <c r="B41" s="153" t="s">
        <v>155</v>
      </c>
      <c r="C41" s="263" t="s">
        <v>169</v>
      </c>
      <c r="D41" s="264"/>
      <c r="E41" s="93">
        <v>51.82</v>
      </c>
      <c r="F41" s="104">
        <v>1451</v>
      </c>
      <c r="G41" s="95">
        <f t="shared" si="23"/>
        <v>75190.820000000007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 t="shared" si="24"/>
        <v>1575.7466063348415</v>
      </c>
      <c r="N41" s="99">
        <f t="shared" si="17"/>
        <v>71.624845742492795</v>
      </c>
      <c r="O41" s="101">
        <f t="shared" si="18"/>
        <v>0</v>
      </c>
      <c r="P41" s="102">
        <f t="shared" si="19"/>
        <v>-10.193336075689018</v>
      </c>
      <c r="Q41" s="103">
        <f t="shared" si="20"/>
        <v>0.87541478129713424</v>
      </c>
      <c r="R41" s="273"/>
      <c r="S41" s="1">
        <v>0.34305555555555556</v>
      </c>
      <c r="T41" s="2">
        <v>0.38142361111111112</v>
      </c>
      <c r="U41" s="104">
        <v>5.9999999999999787</v>
      </c>
      <c r="V41" s="105">
        <v>55.25</v>
      </c>
      <c r="W41" s="106"/>
      <c r="X41" s="107"/>
      <c r="Y41" s="265"/>
      <c r="Z41" s="266"/>
      <c r="AA41" s="111">
        <f t="shared" si="21"/>
        <v>-224.25339366515846</v>
      </c>
      <c r="AB41" s="103">
        <f t="shared" si="22"/>
        <v>0.87541478129713424</v>
      </c>
      <c r="AC41" s="294"/>
    </row>
    <row r="42" spans="1:29" ht="15.75" customHeight="1">
      <c r="A42" s="281"/>
      <c r="B42" s="153" t="s">
        <v>155</v>
      </c>
      <c r="C42" s="263" t="s">
        <v>212</v>
      </c>
      <c r="D42" s="264"/>
      <c r="E42" s="93">
        <v>45.66</v>
      </c>
      <c r="F42" s="104">
        <v>799</v>
      </c>
      <c r="G42" s="95">
        <f t="shared" si="23"/>
        <v>36482.339999999997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 t="shared" si="24"/>
        <v>1564.9619151251379</v>
      </c>
      <c r="N42" s="99">
        <f t="shared" si="17"/>
        <v>78.248095756256902</v>
      </c>
      <c r="O42" s="101">
        <f t="shared" si="18"/>
        <v>0</v>
      </c>
      <c r="P42" s="102">
        <f t="shared" si="19"/>
        <v>-11.751904243743098</v>
      </c>
      <c r="Q42" s="103">
        <f t="shared" si="20"/>
        <v>0.86942328618063225</v>
      </c>
      <c r="R42" s="273"/>
      <c r="S42" s="1">
        <v>0.38636574074074076</v>
      </c>
      <c r="T42" s="2">
        <v>0.40763888888888888</v>
      </c>
      <c r="U42" s="104">
        <v>7.1166666666666867</v>
      </c>
      <c r="V42" s="105">
        <v>30.633333333333297</v>
      </c>
      <c r="W42" s="106"/>
      <c r="X42" s="107"/>
      <c r="Y42" s="265"/>
      <c r="Z42" s="266"/>
      <c r="AA42" s="111">
        <f t="shared" si="21"/>
        <v>-235.03808487486208</v>
      </c>
      <c r="AB42" s="103">
        <f t="shared" si="22"/>
        <v>0.86942328618063214</v>
      </c>
      <c r="AC42" s="294"/>
    </row>
    <row r="43" spans="1:29" ht="15.75" customHeight="1">
      <c r="A43" s="282"/>
      <c r="B43" s="153" t="s">
        <v>161</v>
      </c>
      <c r="C43" s="263" t="s">
        <v>214</v>
      </c>
      <c r="D43" s="264"/>
      <c r="E43" s="93">
        <v>57.3</v>
      </c>
      <c r="F43" s="104">
        <v>1039</v>
      </c>
      <c r="G43" s="95">
        <f t="shared" si="23"/>
        <v>59534.7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 t="shared" si="24"/>
        <v>1739.7209302325591</v>
      </c>
      <c r="N43" s="99">
        <f t="shared" si="17"/>
        <v>86.986046511627961</v>
      </c>
      <c r="O43" s="101">
        <f t="shared" si="18"/>
        <v>0</v>
      </c>
      <c r="P43" s="102">
        <f t="shared" si="19"/>
        <v>-13.013953488372039</v>
      </c>
      <c r="Q43" s="103">
        <f t="shared" si="20"/>
        <v>0.86986046511627957</v>
      </c>
      <c r="R43" s="273"/>
      <c r="S43" s="1">
        <v>0.41122685185185187</v>
      </c>
      <c r="T43" s="2">
        <v>0.43611111111111112</v>
      </c>
      <c r="U43" s="104">
        <v>5.1666666666667016</v>
      </c>
      <c r="V43" s="105">
        <v>35.833333333333314</v>
      </c>
      <c r="W43" s="106">
        <v>0.43611111111111112</v>
      </c>
      <c r="X43" s="107">
        <v>0.47569444444444436</v>
      </c>
      <c r="Y43" s="265"/>
      <c r="Z43" s="266"/>
      <c r="AA43" s="111">
        <f t="shared" si="21"/>
        <v>-260.27906976744089</v>
      </c>
      <c r="AB43" s="103">
        <f t="shared" si="22"/>
        <v>0.86986046511627957</v>
      </c>
      <c r="AC43" s="294"/>
    </row>
    <row r="44" spans="1:29" ht="15.75" customHeight="1">
      <c r="A44" s="282"/>
      <c r="B44" s="153" t="s">
        <v>164</v>
      </c>
      <c r="C44" s="263" t="s">
        <v>173</v>
      </c>
      <c r="D44" s="264"/>
      <c r="E44" s="93">
        <v>47.37</v>
      </c>
      <c r="F44" s="104">
        <v>1319</v>
      </c>
      <c r="G44" s="115">
        <f t="shared" si="23"/>
        <v>62481.03</v>
      </c>
      <c r="H44" s="116"/>
      <c r="I44" s="100">
        <v>21</v>
      </c>
      <c r="J44" s="98">
        <v>2000</v>
      </c>
      <c r="K44" s="99">
        <f t="shared" si="13"/>
        <v>95.238095238095241</v>
      </c>
      <c r="L44" s="100">
        <v>21</v>
      </c>
      <c r="M44" s="98">
        <f t="shared" si="24"/>
        <v>1741.2541254125354</v>
      </c>
      <c r="N44" s="99">
        <f t="shared" si="17"/>
        <v>82.916863114882631</v>
      </c>
      <c r="O44" s="101">
        <f t="shared" si="18"/>
        <v>0</v>
      </c>
      <c r="P44" s="102">
        <f t="shared" si="19"/>
        <v>-12.32123212321261</v>
      </c>
      <c r="Q44" s="103">
        <f t="shared" si="20"/>
        <v>0.87062706270626755</v>
      </c>
      <c r="R44" s="273"/>
      <c r="S44" s="1">
        <v>0.47569444444444436</v>
      </c>
      <c r="T44" s="2">
        <v>0.50725694444444447</v>
      </c>
      <c r="U44" s="104">
        <v>56.999999999999879</v>
      </c>
      <c r="V44" s="105">
        <v>45.450000000000152</v>
      </c>
      <c r="W44" s="106"/>
      <c r="X44" s="107"/>
      <c r="Y44" s="265"/>
      <c r="Z44" s="266"/>
      <c r="AA44" s="111">
        <f t="shared" si="21"/>
        <v>-258.74587458746464</v>
      </c>
      <c r="AB44" s="103">
        <f t="shared" si="22"/>
        <v>0.87062706270626766</v>
      </c>
      <c r="AC44" s="294"/>
    </row>
    <row r="45" spans="1:29" ht="15.75" customHeight="1">
      <c r="A45" s="282"/>
      <c r="B45" s="153" t="s">
        <v>161</v>
      </c>
      <c r="C45" s="263" t="s">
        <v>201</v>
      </c>
      <c r="D45" s="264"/>
      <c r="E45" s="93">
        <v>56.43</v>
      </c>
      <c r="F45" s="104">
        <v>1822</v>
      </c>
      <c r="G45" s="115">
        <f t="shared" si="23"/>
        <v>102815.46</v>
      </c>
      <c r="H45" s="119"/>
      <c r="I45" s="114">
        <v>22</v>
      </c>
      <c r="J45" s="98">
        <v>2000</v>
      </c>
      <c r="K45" s="99">
        <f t="shared" si="13"/>
        <v>90.909090909090907</v>
      </c>
      <c r="L45" s="114">
        <v>22</v>
      </c>
      <c r="M45" s="98">
        <f t="shared" si="24"/>
        <v>1758.0273385151429</v>
      </c>
      <c r="N45" s="99">
        <f t="shared" si="17"/>
        <v>79.910333568870129</v>
      </c>
      <c r="O45" s="120">
        <f t="shared" si="18"/>
        <v>0</v>
      </c>
      <c r="P45" s="121">
        <f t="shared" si="19"/>
        <v>-10.998757340220777</v>
      </c>
      <c r="Q45" s="122">
        <f t="shared" si="20"/>
        <v>0.87901366925757141</v>
      </c>
      <c r="R45" s="273"/>
      <c r="S45" s="1">
        <v>0.51180555555555551</v>
      </c>
      <c r="T45" s="2">
        <v>0.5549884259259259</v>
      </c>
      <c r="U45" s="104">
        <v>6.5499999999999048</v>
      </c>
      <c r="V45" s="105">
        <v>62.183333333333351</v>
      </c>
      <c r="W45" s="106"/>
      <c r="X45" s="107"/>
      <c r="Y45" s="265"/>
      <c r="Z45" s="266"/>
      <c r="AA45" s="111">
        <f t="shared" si="21"/>
        <v>-241.9726614848571</v>
      </c>
      <c r="AB45" s="103">
        <f t="shared" si="22"/>
        <v>0.87901366925757141</v>
      </c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21.428571428571427</v>
      </c>
      <c r="J55" s="138">
        <f t="shared" si="25"/>
        <v>1942.8571428571429</v>
      </c>
      <c r="K55" s="139">
        <f t="shared" ref="K55" si="26">J55/I55</f>
        <v>90.666666666666671</v>
      </c>
      <c r="L55" s="137">
        <f t="shared" ref="L55:M55" si="27">AVERAGE(L39:L54)</f>
        <v>21.428571428571427</v>
      </c>
      <c r="M55" s="138">
        <f t="shared" si="27"/>
        <v>1693.4340682866975</v>
      </c>
      <c r="N55" s="139">
        <f>M55/L55</f>
        <v>79.026923186712551</v>
      </c>
      <c r="O55" s="140">
        <f>L55-I55</f>
        <v>0</v>
      </c>
      <c r="P55" s="141">
        <f>N55-K55</f>
        <v>-11.63974347995412</v>
      </c>
      <c r="Q55" s="142">
        <f>N55/K55</f>
        <v>0.8716204763240355</v>
      </c>
      <c r="R55" s="274"/>
      <c r="S55" s="143">
        <f>S39</f>
        <v>0.29185185185185186</v>
      </c>
      <c r="T55" s="144">
        <f>INDEX(T39:T54,COUNTA(T39:T54))</f>
        <v>0.5549884259259259</v>
      </c>
      <c r="U55" s="145"/>
      <c r="V55" s="156"/>
      <c r="W55" s="188"/>
      <c r="X55" s="189"/>
      <c r="Y55" s="261"/>
      <c r="Z55" s="262"/>
      <c r="AA55" s="157">
        <f>M55-J55</f>
        <v>-249.42307457044535</v>
      </c>
      <c r="AB55" s="142">
        <f>M55/J55</f>
        <v>0.8716204763240355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1560</v>
      </c>
      <c r="G56" s="159">
        <f t="shared" ref="G56:G59" si="28">E56*F56</f>
        <v>92570.400000000009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1756.6468564279014</v>
      </c>
      <c r="N56" s="163">
        <f>M56/L56</f>
        <v>73.193619017829221</v>
      </c>
      <c r="O56" s="165">
        <f>L56-I56</f>
        <v>0</v>
      </c>
      <c r="P56" s="166">
        <f>N56-K56</f>
        <v>-10.139714315504108</v>
      </c>
      <c r="Q56" s="152">
        <f>N56/K56</f>
        <v>0.87832342821395071</v>
      </c>
      <c r="R56" s="272">
        <f>Q72</f>
        <v>0.87195971764029145</v>
      </c>
      <c r="S56" s="167">
        <v>0.25</v>
      </c>
      <c r="T56" s="168">
        <v>0.28700231481481481</v>
      </c>
      <c r="U56" s="169"/>
      <c r="V56" s="170">
        <v>53.283333333333324</v>
      </c>
      <c r="W56" s="168"/>
      <c r="X56" s="171"/>
      <c r="Y56" s="275"/>
      <c r="Z56" s="276"/>
      <c r="AA56" s="109">
        <f>M56-J56</f>
        <v>-243.35314357209859</v>
      </c>
      <c r="AB56" s="152">
        <f>M56/J56</f>
        <v>0.87832342821395071</v>
      </c>
      <c r="AC56" s="277">
        <f>AB72</f>
        <v>0.87195971764029145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2382</v>
      </c>
      <c r="G57" s="95">
        <f t="shared" si="28"/>
        <v>139751.94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1767.3536685902732</v>
      </c>
      <c r="N57" s="99">
        <f>M57/L57</f>
        <v>73.639736191261377</v>
      </c>
      <c r="O57" s="101">
        <f>L57-I57</f>
        <v>0</v>
      </c>
      <c r="P57" s="102">
        <f>N57-K57</f>
        <v>-9.6935971420719511</v>
      </c>
      <c r="Q57" s="103">
        <f>N57/K57</f>
        <v>0.88367683429513655</v>
      </c>
      <c r="R57" s="273"/>
      <c r="S57" s="1">
        <v>0.29175925925925927</v>
      </c>
      <c r="T57" s="2">
        <v>0.34791666666666665</v>
      </c>
      <c r="U57" s="104">
        <v>6.8500000000000316</v>
      </c>
      <c r="V57" s="105">
        <v>80.866666666666617</v>
      </c>
      <c r="W57" s="106"/>
      <c r="X57" s="107"/>
      <c r="Y57" s="265"/>
      <c r="Z57" s="266"/>
      <c r="AA57" s="111">
        <f>M57-J57</f>
        <v>-232.64633140972683</v>
      </c>
      <c r="AB57" s="103">
        <f>M57/J57</f>
        <v>0.88367683429513655</v>
      </c>
      <c r="AC57" s="278"/>
    </row>
    <row r="58" spans="1:29" ht="15.75" customHeight="1">
      <c r="A58" s="268"/>
      <c r="B58" s="153" t="s">
        <v>164</v>
      </c>
      <c r="C58" s="263" t="s">
        <v>218</v>
      </c>
      <c r="D58" s="264"/>
      <c r="E58" s="93">
        <v>59.54</v>
      </c>
      <c r="F58" s="94">
        <v>3502</v>
      </c>
      <c r="G58" s="95">
        <f t="shared" si="28"/>
        <v>208509.08</v>
      </c>
      <c r="H58" s="96"/>
      <c r="I58" s="97">
        <v>23</v>
      </c>
      <c r="J58" s="98">
        <v>2000</v>
      </c>
      <c r="K58" s="99">
        <f t="shared" si="13"/>
        <v>86.956521739130437</v>
      </c>
      <c r="L58" s="100">
        <v>23</v>
      </c>
      <c r="M58" s="98">
        <f>F58/V58*60</f>
        <v>1728.197395476353</v>
      </c>
      <c r="N58" s="99">
        <f>M58/L58</f>
        <v>75.139017194624046</v>
      </c>
      <c r="O58" s="101">
        <f>L58-I58</f>
        <v>0</v>
      </c>
      <c r="P58" s="102">
        <f>N58-K58</f>
        <v>-11.817504544506392</v>
      </c>
      <c r="Q58" s="103">
        <f>N58/K58</f>
        <v>0.86409869773817649</v>
      </c>
      <c r="R58" s="273"/>
      <c r="S58" s="1">
        <v>0.35098379629629628</v>
      </c>
      <c r="T58" s="2">
        <v>0.43541666666666667</v>
      </c>
      <c r="U58" s="104">
        <v>4.4166666666666643</v>
      </c>
      <c r="V58" s="105">
        <v>121.58333333333337</v>
      </c>
      <c r="W58" s="106">
        <v>0.43541666666666667</v>
      </c>
      <c r="X58" s="107">
        <v>0.47783564814814816</v>
      </c>
      <c r="Y58" s="265"/>
      <c r="Z58" s="266"/>
      <c r="AA58" s="111">
        <f>M58-J58</f>
        <v>-271.80260452364701</v>
      </c>
      <c r="AB58" s="103">
        <f>M58/J58</f>
        <v>0.86409869773817649</v>
      </c>
      <c r="AC58" s="278"/>
    </row>
    <row r="59" spans="1:29" ht="15.75" customHeight="1">
      <c r="A59" s="268"/>
      <c r="B59" s="153" t="s">
        <v>164</v>
      </c>
      <c r="C59" s="263" t="s">
        <v>217</v>
      </c>
      <c r="D59" s="264"/>
      <c r="E59" s="93">
        <v>71.55</v>
      </c>
      <c r="F59" s="94">
        <v>2669</v>
      </c>
      <c r="G59" s="95">
        <f t="shared" si="28"/>
        <v>190966.94999999998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1723.4798206278042</v>
      </c>
      <c r="N59" s="99">
        <f>M59/L59</f>
        <v>71.811659192825175</v>
      </c>
      <c r="O59" s="101">
        <f>L59-I59</f>
        <v>0</v>
      </c>
      <c r="P59" s="102">
        <f>N59-K59</f>
        <v>-11.521674140508154</v>
      </c>
      <c r="Q59" s="103">
        <f>N59/K59</f>
        <v>0.86173991031390218</v>
      </c>
      <c r="R59" s="273"/>
      <c r="S59" s="1">
        <v>0.47783564814814816</v>
      </c>
      <c r="T59" s="2">
        <v>0.54236111111111107</v>
      </c>
      <c r="U59" s="104">
        <v>61.083333333333343</v>
      </c>
      <c r="V59" s="105">
        <v>92.916666666666586</v>
      </c>
      <c r="W59" s="106"/>
      <c r="X59" s="107"/>
      <c r="Y59" s="265"/>
      <c r="Z59" s="266"/>
      <c r="AA59" s="111">
        <f>M59-J59</f>
        <v>-276.5201793721958</v>
      </c>
      <c r="AB59" s="103">
        <f>M59/J59</f>
        <v>0.86173991031390207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1743.919435280583</v>
      </c>
      <c r="N72" s="139">
        <f t="shared" ref="N72:N77" si="32">M72/L72</f>
        <v>73.428186748656131</v>
      </c>
      <c r="O72" s="140">
        <f t="shared" ref="O72:O77" si="33">L72-I72</f>
        <v>0</v>
      </c>
      <c r="P72" s="141">
        <f t="shared" ref="P72:P77" si="34">N72-K72</f>
        <v>-10.782339567133349</v>
      </c>
      <c r="Q72" s="142">
        <f t="shared" ref="Q72:Q77" si="35">N72/K72</f>
        <v>0.87195971764029145</v>
      </c>
      <c r="R72" s="274"/>
      <c r="S72" s="143">
        <f>S56</f>
        <v>0.25</v>
      </c>
      <c r="T72" s="144">
        <f>INDEX(T56:T71,COUNTA(T56:T71))</f>
        <v>0.54236111111111107</v>
      </c>
      <c r="U72" s="145"/>
      <c r="V72" s="156"/>
      <c r="W72" s="135"/>
      <c r="X72" s="139"/>
      <c r="Y72" s="261"/>
      <c r="Z72" s="262"/>
      <c r="AA72" s="157">
        <f t="shared" ref="AA72:AA77" si="36">M72-J72</f>
        <v>-256.080564719417</v>
      </c>
      <c r="AB72" s="142">
        <f t="shared" ref="AB72:AB77" si="37">M72/J72</f>
        <v>0.87195971764029145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177</v>
      </c>
      <c r="D73" s="291"/>
      <c r="E73" s="158">
        <v>37.94</v>
      </c>
      <c r="F73" s="87">
        <v>5073</v>
      </c>
      <c r="G73" s="159">
        <f t="shared" ref="G73:G77" si="38">E73*F73</f>
        <v>192469.62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3058.583151900853</v>
      </c>
      <c r="N73" s="163">
        <f t="shared" si="32"/>
        <v>145.64681675718347</v>
      </c>
      <c r="O73" s="165">
        <f t="shared" si="33"/>
        <v>0</v>
      </c>
      <c r="P73" s="166">
        <f t="shared" si="34"/>
        <v>-25.781754671387944</v>
      </c>
      <c r="Q73" s="152">
        <f t="shared" si="35"/>
        <v>0.84960643108357037</v>
      </c>
      <c r="R73" s="272">
        <f>Q89</f>
        <v>0.86989302128422685</v>
      </c>
      <c r="S73" s="167">
        <v>0.20866898148148147</v>
      </c>
      <c r="T73" s="168">
        <v>0.27777777777777779</v>
      </c>
      <c r="U73" s="169"/>
      <c r="V73" s="170">
        <v>99.516666666666708</v>
      </c>
      <c r="W73" s="168"/>
      <c r="X73" s="171"/>
      <c r="Y73" s="275"/>
      <c r="Z73" s="276"/>
      <c r="AA73" s="109">
        <f t="shared" si="36"/>
        <v>-541.41684809914705</v>
      </c>
      <c r="AB73" s="152">
        <f t="shared" si="37"/>
        <v>0.84960643108357026</v>
      </c>
      <c r="AC73" s="277">
        <f>AB89</f>
        <v>0.86989302128422685</v>
      </c>
    </row>
    <row r="74" spans="1:29" ht="15.75" customHeight="1">
      <c r="A74" s="281"/>
      <c r="B74" s="92" t="s">
        <v>171</v>
      </c>
      <c r="C74" s="286" t="s">
        <v>178</v>
      </c>
      <c r="D74" s="286"/>
      <c r="E74" s="93">
        <v>31.27</v>
      </c>
      <c r="F74" s="94">
        <v>3423</v>
      </c>
      <c r="G74" s="95">
        <f t="shared" si="38"/>
        <v>107037.20999999999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>F74/V74*60</f>
        <v>3052.4647015110218</v>
      </c>
      <c r="N74" s="99">
        <f t="shared" si="32"/>
        <v>160.65603692163273</v>
      </c>
      <c r="O74" s="101">
        <f t="shared" si="33"/>
        <v>0</v>
      </c>
      <c r="P74" s="102">
        <f t="shared" si="34"/>
        <v>-28.817647288893596</v>
      </c>
      <c r="Q74" s="103">
        <f t="shared" si="35"/>
        <v>0.84790686153083938</v>
      </c>
      <c r="R74" s="273"/>
      <c r="S74" s="1">
        <v>0.28263888888888888</v>
      </c>
      <c r="T74" s="2">
        <v>0.32936342592592593</v>
      </c>
      <c r="U74" s="104">
        <v>6.9999999999999751</v>
      </c>
      <c r="V74" s="105">
        <v>67.28333333333336</v>
      </c>
      <c r="W74" s="106"/>
      <c r="X74" s="107"/>
      <c r="Y74" s="265"/>
      <c r="Z74" s="266"/>
      <c r="AA74" s="111">
        <f t="shared" si="36"/>
        <v>-547.53529848897824</v>
      </c>
      <c r="AB74" s="103">
        <f t="shared" si="37"/>
        <v>0.84790686153083938</v>
      </c>
      <c r="AC74" s="278"/>
    </row>
    <row r="75" spans="1:29" ht="15.75" customHeight="1">
      <c r="A75" s="281"/>
      <c r="B75" s="92" t="s">
        <v>171</v>
      </c>
      <c r="C75" s="286" t="s">
        <v>179</v>
      </c>
      <c r="D75" s="286"/>
      <c r="E75" s="93">
        <v>38.630000000000003</v>
      </c>
      <c r="F75" s="94">
        <v>4794</v>
      </c>
      <c r="G75" s="95">
        <f t="shared" si="38"/>
        <v>185192.22</v>
      </c>
      <c r="H75" s="96"/>
      <c r="I75" s="97">
        <v>20</v>
      </c>
      <c r="J75" s="98">
        <v>3600</v>
      </c>
      <c r="K75" s="99">
        <f t="shared" si="39"/>
        <v>180</v>
      </c>
      <c r="L75" s="100">
        <v>20</v>
      </c>
      <c r="M75" s="98">
        <f>F75/V75*60</f>
        <v>3218.049599104977</v>
      </c>
      <c r="N75" s="99">
        <f t="shared" si="32"/>
        <v>160.90247995524885</v>
      </c>
      <c r="O75" s="101">
        <f t="shared" si="33"/>
        <v>0</v>
      </c>
      <c r="P75" s="102">
        <f t="shared" si="34"/>
        <v>-19.09752004475115</v>
      </c>
      <c r="Q75" s="103">
        <f t="shared" si="35"/>
        <v>0.89390266641804916</v>
      </c>
      <c r="R75" s="273"/>
      <c r="S75" s="1">
        <v>0.3347222222222222</v>
      </c>
      <c r="T75" s="2">
        <v>0.39679398148148148</v>
      </c>
      <c r="U75" s="104">
        <v>7.7166666666666206</v>
      </c>
      <c r="V75" s="105">
        <v>89.383333333333368</v>
      </c>
      <c r="W75" s="106"/>
      <c r="X75" s="107"/>
      <c r="Y75" s="265"/>
      <c r="Z75" s="266"/>
      <c r="AA75" s="111">
        <f t="shared" si="36"/>
        <v>-381.95040089502299</v>
      </c>
      <c r="AB75" s="103">
        <f t="shared" si="37"/>
        <v>0.89390266641804916</v>
      </c>
      <c r="AC75" s="278"/>
    </row>
    <row r="76" spans="1:29" ht="15.75" customHeight="1">
      <c r="A76" s="281"/>
      <c r="B76" s="92" t="s">
        <v>155</v>
      </c>
      <c r="C76" s="286" t="s">
        <v>219</v>
      </c>
      <c r="D76" s="286"/>
      <c r="E76" s="93">
        <v>57.73</v>
      </c>
      <c r="F76" s="104">
        <v>1900</v>
      </c>
      <c r="G76" s="95">
        <f t="shared" si="38"/>
        <v>109687</v>
      </c>
      <c r="H76" s="96"/>
      <c r="I76" s="97">
        <v>22</v>
      </c>
      <c r="J76" s="98">
        <v>1800</v>
      </c>
      <c r="K76" s="99">
        <f t="shared" si="39"/>
        <v>81.818181818181813</v>
      </c>
      <c r="L76" s="100">
        <v>22</v>
      </c>
      <c r="M76" s="98">
        <f>F76/V76*60</f>
        <v>1540.5405405405393</v>
      </c>
      <c r="N76" s="99">
        <f t="shared" si="32"/>
        <v>70.024570024569968</v>
      </c>
      <c r="O76" s="101">
        <f t="shared" si="33"/>
        <v>0</v>
      </c>
      <c r="P76" s="102">
        <f t="shared" si="34"/>
        <v>-11.793611793611845</v>
      </c>
      <c r="Q76" s="103">
        <f t="shared" si="35"/>
        <v>0.85585585585585522</v>
      </c>
      <c r="R76" s="273"/>
      <c r="S76" s="1">
        <v>0.40277777777777773</v>
      </c>
      <c r="T76" s="2">
        <v>0.45416666666666666</v>
      </c>
      <c r="U76" s="104">
        <v>8.6166666666666014</v>
      </c>
      <c r="V76" s="105">
        <v>74.000000000000057</v>
      </c>
      <c r="W76" s="106">
        <v>0.45416666666666666</v>
      </c>
      <c r="X76" s="107">
        <v>0.49652777777777768</v>
      </c>
      <c r="Y76" s="265"/>
      <c r="Z76" s="266"/>
      <c r="AA76" s="191">
        <f t="shared" si="36"/>
        <v>-259.45945945946073</v>
      </c>
      <c r="AB76" s="192">
        <f t="shared" si="37"/>
        <v>0.85585585585585511</v>
      </c>
      <c r="AC76" s="278"/>
    </row>
    <row r="77" spans="1:29" ht="15.75" customHeight="1">
      <c r="A77" s="282"/>
      <c r="B77" s="92" t="s">
        <v>171</v>
      </c>
      <c r="C77" s="286" t="s">
        <v>180</v>
      </c>
      <c r="D77" s="286"/>
      <c r="E77" s="93">
        <v>38</v>
      </c>
      <c r="F77" s="98">
        <v>6456</v>
      </c>
      <c r="G77" s="95">
        <f t="shared" si="38"/>
        <v>245328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>F77/V77*60</f>
        <v>3222.6289517470859</v>
      </c>
      <c r="N77" s="99">
        <f t="shared" si="32"/>
        <v>153.45852151176601</v>
      </c>
      <c r="O77" s="101">
        <f t="shared" si="33"/>
        <v>0</v>
      </c>
      <c r="P77" s="102">
        <f t="shared" si="34"/>
        <v>-17.970049916805408</v>
      </c>
      <c r="Q77" s="103">
        <f t="shared" si="35"/>
        <v>0.89517470881863515</v>
      </c>
      <c r="R77" s="273"/>
      <c r="S77" s="1">
        <v>0.49652777777777768</v>
      </c>
      <c r="T77" s="2">
        <v>0.57999999999999996</v>
      </c>
      <c r="U77" s="104">
        <v>60.999999999999865</v>
      </c>
      <c r="V77" s="105">
        <v>120.20000000000009</v>
      </c>
      <c r="W77" s="106"/>
      <c r="X77" s="107"/>
      <c r="Y77" s="265"/>
      <c r="Z77" s="266"/>
      <c r="AA77" s="191">
        <f t="shared" si="36"/>
        <v>-377.37104825291408</v>
      </c>
      <c r="AB77" s="192">
        <f t="shared" si="37"/>
        <v>0.89517470881863492</v>
      </c>
      <c r="AC77" s="278"/>
    </row>
    <row r="78" spans="1:29" ht="15.75" customHeight="1">
      <c r="A78" s="28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91"/>
      <c r="AB78" s="192"/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20.6</v>
      </c>
      <c r="J89" s="138">
        <f t="shared" si="40"/>
        <v>3240</v>
      </c>
      <c r="K89" s="139">
        <f t="shared" ref="K89" si="41">J89/I89</f>
        <v>157.28155339805824</v>
      </c>
      <c r="L89" s="137">
        <f t="shared" ref="L89:M89" si="42">AVERAGE(L73:L88)</f>
        <v>20.6</v>
      </c>
      <c r="M89" s="138">
        <f t="shared" si="42"/>
        <v>2818.4533889608952</v>
      </c>
      <c r="N89" s="139">
        <f t="shared" ref="N89:N94" si="43">M89/L89</f>
        <v>136.81812567771334</v>
      </c>
      <c r="O89" s="140">
        <f t="shared" ref="O89:O94" si="44">L89-I89</f>
        <v>0</v>
      </c>
      <c r="P89" s="141">
        <f t="shared" ref="P89:P94" si="45">N89-K89</f>
        <v>-20.463427720344896</v>
      </c>
      <c r="Q89" s="142">
        <f t="shared" ref="Q89:Q94" si="46">N89/K89</f>
        <v>0.86989302128422685</v>
      </c>
      <c r="R89" s="274"/>
      <c r="S89" s="143">
        <f>S73</f>
        <v>0.20866898148148147</v>
      </c>
      <c r="T89" s="144">
        <f>INDEX(T73:T88,COUNTA(T73:T88))</f>
        <v>0.57999999999999996</v>
      </c>
      <c r="U89" s="145"/>
      <c r="V89" s="156"/>
      <c r="W89" s="135"/>
      <c r="X89" s="139"/>
      <c r="Y89" s="261"/>
      <c r="Z89" s="262"/>
      <c r="AA89" s="157">
        <f t="shared" ref="AA89:AA94" si="47">M89-J89</f>
        <v>-421.54661103910485</v>
      </c>
      <c r="AB89" s="142">
        <f t="shared" ref="AB89:AB94" si="48">M89/J89</f>
        <v>0.86989302128422685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1361</v>
      </c>
      <c r="G90" s="159">
        <f t="shared" ref="G90:G94" si="49">E90*F90</f>
        <v>46587.03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2604.7846889952134</v>
      </c>
      <c r="N90" s="163">
        <f t="shared" si="43"/>
        <v>162.79904306220084</v>
      </c>
      <c r="O90" s="165">
        <f t="shared" si="44"/>
        <v>0</v>
      </c>
      <c r="P90" s="166">
        <f t="shared" si="45"/>
        <v>-24.700956937799162</v>
      </c>
      <c r="Q90" s="152">
        <f t="shared" si="46"/>
        <v>0.86826156299840451</v>
      </c>
      <c r="R90" s="272">
        <f>Q106</f>
        <v>0.85821278017048075</v>
      </c>
      <c r="S90" s="167">
        <v>0.25</v>
      </c>
      <c r="T90" s="168">
        <v>0.27177083333333335</v>
      </c>
      <c r="U90" s="169"/>
      <c r="V90" s="170">
        <v>31.350000000000023</v>
      </c>
      <c r="W90" s="173"/>
      <c r="X90" s="151"/>
      <c r="Y90" s="275"/>
      <c r="Z90" s="276"/>
      <c r="AA90" s="109">
        <f t="shared" si="47"/>
        <v>-395.2153110047866</v>
      </c>
      <c r="AB90" s="152">
        <f t="shared" si="48"/>
        <v>0.86826156299840451</v>
      </c>
      <c r="AC90" s="277">
        <f>AB106</f>
        <v>0.87141605371156505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1119</v>
      </c>
      <c r="G91" s="95">
        <f t="shared" si="49"/>
        <v>38907.630000000005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2593.9471989697336</v>
      </c>
      <c r="N91" s="99">
        <f t="shared" si="43"/>
        <v>235.81338172452124</v>
      </c>
      <c r="O91" s="101">
        <f t="shared" si="44"/>
        <v>0</v>
      </c>
      <c r="P91" s="102">
        <f t="shared" si="45"/>
        <v>-36.913891002751512</v>
      </c>
      <c r="Q91" s="103">
        <f t="shared" si="46"/>
        <v>0.86464906632324445</v>
      </c>
      <c r="R91" s="273"/>
      <c r="S91" s="1">
        <v>0.27577546296296296</v>
      </c>
      <c r="T91" s="2">
        <v>0.29375000000000001</v>
      </c>
      <c r="U91" s="104">
        <v>5.7666666666666355</v>
      </c>
      <c r="V91" s="105">
        <v>25.883333333333354</v>
      </c>
      <c r="W91" s="106"/>
      <c r="X91" s="107"/>
      <c r="Y91" s="265"/>
      <c r="Z91" s="266"/>
      <c r="AA91" s="111">
        <f t="shared" si="47"/>
        <v>-406.05280103026644</v>
      </c>
      <c r="AB91" s="103">
        <f t="shared" si="48"/>
        <v>0.86464906632324456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3585</v>
      </c>
      <c r="G92" s="95">
        <f t="shared" si="49"/>
        <v>128450.54999999999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2897.6201167489839</v>
      </c>
      <c r="N92" s="99">
        <f t="shared" si="43"/>
        <v>241.46834306241533</v>
      </c>
      <c r="O92" s="101">
        <f t="shared" si="44"/>
        <v>0</v>
      </c>
      <c r="P92" s="102">
        <f t="shared" si="45"/>
        <v>-31.281656937584671</v>
      </c>
      <c r="Q92" s="103">
        <f t="shared" si="46"/>
        <v>0.88531014871646319</v>
      </c>
      <c r="R92" s="273"/>
      <c r="S92" s="1">
        <v>0.31944444444444436</v>
      </c>
      <c r="T92" s="2">
        <v>0.37099537037037039</v>
      </c>
      <c r="U92" s="104">
        <v>5.6333333333332281</v>
      </c>
      <c r="V92" s="105">
        <v>74.233333333333476</v>
      </c>
      <c r="W92" s="106"/>
      <c r="X92" s="107"/>
      <c r="Y92" s="265"/>
      <c r="Z92" s="266"/>
      <c r="AA92" s="111">
        <f t="shared" si="47"/>
        <v>-375.37988325101605</v>
      </c>
      <c r="AB92" s="103">
        <f t="shared" si="48"/>
        <v>0.88531014871646319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3015</v>
      </c>
      <c r="G93" s="95">
        <f t="shared" si="49"/>
        <v>109776.15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2882.1030270844394</v>
      </c>
      <c r="N93" s="99">
        <f t="shared" si="43"/>
        <v>262.00936609858542</v>
      </c>
      <c r="O93" s="101">
        <f t="shared" si="44"/>
        <v>0</v>
      </c>
      <c r="P93" s="102">
        <f t="shared" si="45"/>
        <v>-35.536088446869144</v>
      </c>
      <c r="Q93" s="103">
        <f t="shared" si="46"/>
        <v>0.88056921084156414</v>
      </c>
      <c r="R93" s="273"/>
      <c r="S93" s="1">
        <v>0.3744675925925926</v>
      </c>
      <c r="T93" s="2">
        <v>0.41805555555555557</v>
      </c>
      <c r="U93" s="104">
        <v>4.9999999999999822</v>
      </c>
      <c r="V93" s="105">
        <v>62.766666666666673</v>
      </c>
      <c r="W93" s="106"/>
      <c r="X93" s="107"/>
      <c r="Y93" s="265"/>
      <c r="Z93" s="266"/>
      <c r="AA93" s="111">
        <f t="shared" si="47"/>
        <v>-390.89697291556058</v>
      </c>
      <c r="AB93" s="103">
        <f t="shared" si="48"/>
        <v>0.88056921084156414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42.93</v>
      </c>
      <c r="F94" s="94">
        <v>2164</v>
      </c>
      <c r="G94" s="115">
        <f t="shared" si="49"/>
        <v>92900.52</v>
      </c>
      <c r="H94" s="116"/>
      <c r="I94" s="97">
        <v>15</v>
      </c>
      <c r="J94" s="98">
        <v>3600</v>
      </c>
      <c r="K94" s="99">
        <f t="shared" si="39"/>
        <v>240</v>
      </c>
      <c r="L94" s="100">
        <v>16</v>
      </c>
      <c r="M94" s="98">
        <f>F94/V94*60</f>
        <v>3091.4285714285588</v>
      </c>
      <c r="N94" s="99">
        <f t="shared" si="43"/>
        <v>193.21428571428493</v>
      </c>
      <c r="O94" s="101">
        <f t="shared" si="44"/>
        <v>1</v>
      </c>
      <c r="P94" s="102">
        <f t="shared" si="45"/>
        <v>-46.785714285715073</v>
      </c>
      <c r="Q94" s="103">
        <f t="shared" si="46"/>
        <v>0.80505952380952051</v>
      </c>
      <c r="R94" s="273"/>
      <c r="S94" s="1">
        <v>0.42291666666666655</v>
      </c>
      <c r="T94" s="2">
        <v>0.45208333333333334</v>
      </c>
      <c r="U94" s="104">
        <v>6.9999999999998153</v>
      </c>
      <c r="V94" s="105">
        <v>42.000000000000171</v>
      </c>
      <c r="W94" s="106"/>
      <c r="X94" s="107"/>
      <c r="Y94" s="265" t="s">
        <v>236</v>
      </c>
      <c r="Z94" s="266"/>
      <c r="AA94" s="111">
        <f t="shared" si="47"/>
        <v>-508.57142857144117</v>
      </c>
      <c r="AB94" s="103">
        <f t="shared" si="48"/>
        <v>0.85873015873015524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13.2</v>
      </c>
      <c r="M106" s="138">
        <f t="shared" si="52"/>
        <v>2813.9767206453857</v>
      </c>
      <c r="N106" s="139">
        <f t="shared" ref="N106:N111" si="53">M106/L106</f>
        <v>213.18005459434741</v>
      </c>
      <c r="O106" s="140">
        <f t="shared" ref="O106:O111" si="54">L106-I106</f>
        <v>0.19999999999999929</v>
      </c>
      <c r="P106" s="141">
        <f t="shared" ref="P106:P111" si="55">N106-K106</f>
        <v>-35.219945405652567</v>
      </c>
      <c r="Q106" s="142">
        <f t="shared" ref="Q106:Q111" si="56">N106/K106</f>
        <v>0.85821278017048075</v>
      </c>
      <c r="R106" s="274"/>
      <c r="S106" s="143">
        <f>S90</f>
        <v>0.25</v>
      </c>
      <c r="T106" s="144">
        <f>INDEX(T90:T105,COUNTA(T90:T105))</f>
        <v>0.45208333333333334</v>
      </c>
      <c r="U106" s="145"/>
      <c r="V106" s="156"/>
      <c r="W106" s="135"/>
      <c r="X106" s="139"/>
      <c r="Y106" s="261"/>
      <c r="Z106" s="262"/>
      <c r="AA106" s="157">
        <f t="shared" ref="AA106:AA111" si="57">M106-J106</f>
        <v>-415.22327935461408</v>
      </c>
      <c r="AB106" s="142">
        <f t="shared" ref="AB106:AB111" si="58">M106/J106</f>
        <v>0.87141605371156505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677</v>
      </c>
      <c r="G107" s="159">
        <f t="shared" ref="G107:G111" si="59">E107*F107</f>
        <v>18028.509999999998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2817.5722543352517</v>
      </c>
      <c r="N107" s="163">
        <f t="shared" si="53"/>
        <v>469.59537572254197</v>
      </c>
      <c r="O107" s="165">
        <f t="shared" si="54"/>
        <v>0</v>
      </c>
      <c r="P107" s="166">
        <f t="shared" si="55"/>
        <v>-75.904624277458026</v>
      </c>
      <c r="Q107" s="152">
        <f t="shared" si="56"/>
        <v>0.86085311773151596</v>
      </c>
      <c r="R107" s="272">
        <f>Q123</f>
        <v>0.89834118862914158</v>
      </c>
      <c r="S107" s="193">
        <v>0.37847222222222221</v>
      </c>
      <c r="T107" s="194">
        <v>0.38848379629629631</v>
      </c>
      <c r="U107" s="169"/>
      <c r="V107" s="170">
        <v>14.416666666666709</v>
      </c>
      <c r="W107" s="168"/>
      <c r="X107" s="171"/>
      <c r="Y107" s="275"/>
      <c r="Z107" s="276"/>
      <c r="AA107" s="109">
        <f t="shared" si="57"/>
        <v>-455.42774566474827</v>
      </c>
      <c r="AB107" s="152">
        <f t="shared" si="58"/>
        <v>0.86085311773151596</v>
      </c>
      <c r="AC107" s="277">
        <f>AB123</f>
        <v>0.89834118862914158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731</v>
      </c>
      <c r="G108" s="95">
        <f t="shared" si="59"/>
        <v>14700.41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3252.9048207663582</v>
      </c>
      <c r="N108" s="99">
        <f t="shared" si="53"/>
        <v>542.1508034610597</v>
      </c>
      <c r="O108" s="101">
        <f t="shared" si="54"/>
        <v>0</v>
      </c>
      <c r="P108" s="102">
        <f t="shared" si="55"/>
        <v>-57.849196538940305</v>
      </c>
      <c r="Q108" s="103">
        <f t="shared" si="56"/>
        <v>0.90358467243509955</v>
      </c>
      <c r="R108" s="273"/>
      <c r="S108" s="1">
        <v>0.39305555555555549</v>
      </c>
      <c r="T108" s="2">
        <v>0.40241898148148147</v>
      </c>
      <c r="U108" s="104">
        <v>6.5833333333332167</v>
      </c>
      <c r="V108" s="105">
        <v>13.483333333333416</v>
      </c>
      <c r="W108" s="106"/>
      <c r="X108" s="113"/>
      <c r="Y108" s="265"/>
      <c r="Z108" s="266"/>
      <c r="AA108" s="111">
        <f t="shared" si="57"/>
        <v>-347.09517923364183</v>
      </c>
      <c r="AB108" s="103">
        <f t="shared" si="58"/>
        <v>0.90358467243509955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906</v>
      </c>
      <c r="G109" s="95">
        <f t="shared" si="59"/>
        <v>22595.64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3258.3416583416533</v>
      </c>
      <c r="N109" s="99">
        <f t="shared" si="53"/>
        <v>543.05694305694226</v>
      </c>
      <c r="O109" s="101">
        <f t="shared" si="54"/>
        <v>0</v>
      </c>
      <c r="P109" s="102">
        <f t="shared" si="55"/>
        <v>-56.943056943057741</v>
      </c>
      <c r="Q109" s="103">
        <f t="shared" si="56"/>
        <v>0.90509490509490376</v>
      </c>
      <c r="R109" s="273"/>
      <c r="S109" s="1">
        <v>0.4064699074074074</v>
      </c>
      <c r="T109" s="2">
        <v>0.41805555555555557</v>
      </c>
      <c r="U109" s="104">
        <v>5.8333333333333393</v>
      </c>
      <c r="V109" s="105">
        <v>16.683333333333358</v>
      </c>
      <c r="W109" s="106"/>
      <c r="X109" s="107"/>
      <c r="Y109" s="265"/>
      <c r="Z109" s="266"/>
      <c r="AA109" s="111">
        <f t="shared" si="57"/>
        <v>-341.65834165834667</v>
      </c>
      <c r="AB109" s="103">
        <f t="shared" si="58"/>
        <v>0.90509490509490376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1198</v>
      </c>
      <c r="G110" s="95">
        <f t="shared" si="59"/>
        <v>29626.54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3277.2036474164183</v>
      </c>
      <c r="N110" s="99">
        <f t="shared" si="53"/>
        <v>546.20060790273635</v>
      </c>
      <c r="O110" s="101">
        <f t="shared" si="54"/>
        <v>0</v>
      </c>
      <c r="P110" s="102">
        <f t="shared" si="55"/>
        <v>-53.799392097263649</v>
      </c>
      <c r="Q110" s="103">
        <f t="shared" si="56"/>
        <v>0.91033434650456058</v>
      </c>
      <c r="R110" s="273"/>
      <c r="S110" s="1">
        <v>0.42296296296296299</v>
      </c>
      <c r="T110" s="2">
        <v>0.43819444444444444</v>
      </c>
      <c r="U110" s="104">
        <v>7.0666666666666789</v>
      </c>
      <c r="V110" s="105">
        <v>21.933333333333298</v>
      </c>
      <c r="W110" s="106"/>
      <c r="X110" s="113"/>
      <c r="Y110" s="265"/>
      <c r="Z110" s="266"/>
      <c r="AA110" s="111">
        <f t="shared" si="57"/>
        <v>-322.79635258358167</v>
      </c>
      <c r="AB110" s="103">
        <f t="shared" si="58"/>
        <v>0.91033434650456069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1131</v>
      </c>
      <c r="G111" s="95">
        <f t="shared" si="59"/>
        <v>27969.63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3270.3614457831382</v>
      </c>
      <c r="N111" s="99">
        <f t="shared" si="53"/>
        <v>545.06024096385636</v>
      </c>
      <c r="O111" s="101">
        <f t="shared" si="54"/>
        <v>0</v>
      </c>
      <c r="P111" s="102">
        <f t="shared" si="55"/>
        <v>-54.939759036143641</v>
      </c>
      <c r="Q111" s="103">
        <f t="shared" si="56"/>
        <v>0.90843373493976065</v>
      </c>
      <c r="R111" s="273"/>
      <c r="S111" s="1">
        <v>0.44253472222222223</v>
      </c>
      <c r="T111" s="2">
        <v>0.45694444444444443</v>
      </c>
      <c r="U111" s="104">
        <v>6.2500000000000178</v>
      </c>
      <c r="V111" s="105">
        <v>20.749999999999964</v>
      </c>
      <c r="W111" s="106"/>
      <c r="X111" s="113"/>
      <c r="Y111" s="265"/>
      <c r="Z111" s="266"/>
      <c r="AA111" s="111">
        <f t="shared" si="57"/>
        <v>-329.63855421686185</v>
      </c>
      <c r="AB111" s="103">
        <f t="shared" si="58"/>
        <v>0.90843373493976065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3534.6</v>
      </c>
      <c r="K123" s="139">
        <f t="shared" ref="K123" si="61">J123/I123</f>
        <v>589.1</v>
      </c>
      <c r="L123" s="137">
        <f t="shared" ref="L123:M123" si="62">AVERAGE(L107:L122)</f>
        <v>6</v>
      </c>
      <c r="M123" s="138">
        <f t="shared" si="62"/>
        <v>3175.2767653285637</v>
      </c>
      <c r="N123" s="139">
        <f>M123/L123</f>
        <v>529.21279422142732</v>
      </c>
      <c r="O123" s="140">
        <f>L123-I123</f>
        <v>0</v>
      </c>
      <c r="P123" s="141">
        <f>N123-K123</f>
        <v>-59.887205778572707</v>
      </c>
      <c r="Q123" s="142">
        <f>N123/K123</f>
        <v>0.89834118862914158</v>
      </c>
      <c r="R123" s="274"/>
      <c r="S123" s="143">
        <f>S107</f>
        <v>0.37847222222222221</v>
      </c>
      <c r="T123" s="144">
        <f>INDEX(T107:T122,COUNTA(T107:T122))</f>
        <v>0.45694444444444443</v>
      </c>
      <c r="U123" s="145"/>
      <c r="V123" s="156"/>
      <c r="W123" s="135"/>
      <c r="X123" s="139"/>
      <c r="Y123" s="261"/>
      <c r="Z123" s="262"/>
      <c r="AA123" s="157">
        <f>M123-J123</f>
        <v>-359.32323467143624</v>
      </c>
      <c r="AB123" s="142">
        <f>M123/J123</f>
        <v>0.89834118862914158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1257</v>
      </c>
      <c r="G124" s="159">
        <f t="shared" ref="G124:G125" si="63">E124*F124</f>
        <v>63692.19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1743.1432973805856</v>
      </c>
      <c r="N124" s="163">
        <f>M124/L124</f>
        <v>87.157164869029288</v>
      </c>
      <c r="O124" s="165">
        <f>L124-I124</f>
        <v>0</v>
      </c>
      <c r="P124" s="166">
        <f>N124-K124</f>
        <v>-12.842835130970712</v>
      </c>
      <c r="Q124" s="152">
        <f>N124/K124</f>
        <v>0.87157164869029291</v>
      </c>
      <c r="R124" s="272">
        <f>Q140</f>
        <v>0.87424736280668458</v>
      </c>
      <c r="S124" s="167">
        <v>0.70833333333333337</v>
      </c>
      <c r="T124" s="168">
        <v>0.73837962962962966</v>
      </c>
      <c r="U124" s="169"/>
      <c r="V124" s="170">
        <v>43.266666666666666</v>
      </c>
      <c r="W124" s="168"/>
      <c r="X124" s="171"/>
      <c r="Y124" s="275"/>
      <c r="Z124" s="276"/>
      <c r="AA124" s="109">
        <f>M124-J124</f>
        <v>-256.85670261941436</v>
      </c>
      <c r="AB124" s="152">
        <f>M124/J124</f>
        <v>0.8715716486902928</v>
      </c>
      <c r="AC124" s="277">
        <f>AB140</f>
        <v>0.87424736280668458</v>
      </c>
    </row>
    <row r="125" spans="1:29" ht="15.75" customHeight="1">
      <c r="A125" s="268"/>
      <c r="B125" s="153" t="s">
        <v>161</v>
      </c>
      <c r="C125" s="263" t="s">
        <v>190</v>
      </c>
      <c r="D125" s="264"/>
      <c r="E125" s="93">
        <v>47.6</v>
      </c>
      <c r="F125" s="94">
        <v>1862</v>
      </c>
      <c r="G125" s="95">
        <f t="shared" si="63"/>
        <v>88631.2</v>
      </c>
      <c r="H125" s="96"/>
      <c r="I125" s="97">
        <v>23</v>
      </c>
      <c r="J125" s="98">
        <v>2000</v>
      </c>
      <c r="K125" s="99">
        <f t="shared" ref="K125" si="64">J125/I125</f>
        <v>86.956521739130437</v>
      </c>
      <c r="L125" s="100">
        <v>23</v>
      </c>
      <c r="M125" s="98">
        <f>F125/V125*60</f>
        <v>1753.8461538461524</v>
      </c>
      <c r="N125" s="99">
        <f>M125/L125</f>
        <v>76.254180602006628</v>
      </c>
      <c r="O125" s="101">
        <f>L125-I125</f>
        <v>0</v>
      </c>
      <c r="P125" s="102">
        <f>N125-K125</f>
        <v>-10.70234113712381</v>
      </c>
      <c r="Q125" s="103">
        <f>N125/K125</f>
        <v>0.87692307692307614</v>
      </c>
      <c r="R125" s="273"/>
      <c r="S125" s="1">
        <v>0.74256944444444439</v>
      </c>
      <c r="T125" s="2">
        <v>0.78680555555555554</v>
      </c>
      <c r="U125" s="104">
        <v>6.0333333333332106</v>
      </c>
      <c r="V125" s="105">
        <v>63.700000000000045</v>
      </c>
      <c r="W125" s="106"/>
      <c r="X125" s="107"/>
      <c r="Y125" s="265"/>
      <c r="Z125" s="266"/>
      <c r="AA125" s="111">
        <f>M125-J125</f>
        <v>-246.15384615384755</v>
      </c>
      <c r="AB125" s="103">
        <f>M125/J125</f>
        <v>0.87692307692307625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5">AVERAGE(I124:I139)</f>
        <v>21.5</v>
      </c>
      <c r="J140" s="138">
        <f t="shared" si="65"/>
        <v>2000</v>
      </c>
      <c r="K140" s="139">
        <f t="shared" ref="K140" si="66">J140/I140</f>
        <v>93.023255813953483</v>
      </c>
      <c r="L140" s="137">
        <f t="shared" ref="L140:M140" si="67">AVERAGE(L124:L139)</f>
        <v>21.5</v>
      </c>
      <c r="M140" s="138">
        <f t="shared" si="67"/>
        <v>1748.4947256133692</v>
      </c>
      <c r="N140" s="139">
        <f>M140/L140</f>
        <v>81.325336075040425</v>
      </c>
      <c r="O140" s="140">
        <f>L140-I140</f>
        <v>0</v>
      </c>
      <c r="P140" s="141">
        <f>N140-K140</f>
        <v>-11.697919738913058</v>
      </c>
      <c r="Q140" s="142">
        <f>N140/K140</f>
        <v>0.87424736280668458</v>
      </c>
      <c r="R140" s="274"/>
      <c r="S140" s="143">
        <f>S124</f>
        <v>0.70833333333333337</v>
      </c>
      <c r="T140" s="144">
        <f>INDEX(T124:T139,COUNTA(T124:T139))</f>
        <v>0.78680555555555554</v>
      </c>
      <c r="U140" s="145"/>
      <c r="V140" s="156"/>
      <c r="W140" s="135"/>
      <c r="X140" s="139"/>
      <c r="Y140" s="261"/>
      <c r="Z140" s="262"/>
      <c r="AA140" s="157">
        <f>M140-J140</f>
        <v>-251.50527438663084</v>
      </c>
      <c r="AB140" s="142">
        <f>M140/J140</f>
        <v>0.87424736280668458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192</v>
      </c>
      <c r="D141" s="271"/>
      <c r="E141" s="158">
        <v>56.79</v>
      </c>
      <c r="F141" s="169">
        <v>1791</v>
      </c>
      <c r="G141" s="159">
        <f t="shared" ref="G141:G143" si="68">E141*F141</f>
        <v>101710.89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1756.839237057223</v>
      </c>
      <c r="N141" s="163">
        <f>M141/L141</f>
        <v>76.384314654661878</v>
      </c>
      <c r="O141" s="165">
        <f>L141-I141</f>
        <v>0</v>
      </c>
      <c r="P141" s="166">
        <f>N141-K141</f>
        <v>-10.572207084468559</v>
      </c>
      <c r="Q141" s="152">
        <f>N141/K141</f>
        <v>0.87841961852861161</v>
      </c>
      <c r="R141" s="272">
        <f>Q157</f>
        <v>0.87337146533762089</v>
      </c>
      <c r="S141" s="167">
        <v>0.70833333333333337</v>
      </c>
      <c r="T141" s="168">
        <v>0.75081018518518516</v>
      </c>
      <c r="U141" s="169"/>
      <c r="V141" s="170">
        <v>61.166666666666586</v>
      </c>
      <c r="W141" s="87"/>
      <c r="X141" s="88"/>
      <c r="Y141" s="275"/>
      <c r="Z141" s="276"/>
      <c r="AA141" s="109">
        <f>M141-J141</f>
        <v>-243.16076294277696</v>
      </c>
      <c r="AB141" s="152">
        <f>M141/J141</f>
        <v>0.8784196185286115</v>
      </c>
      <c r="AC141" s="352">
        <f>AB157</f>
        <v>0.87337146533762089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104">
        <v>1472</v>
      </c>
      <c r="G142" s="95">
        <f t="shared" si="68"/>
        <v>83712.639999999999</v>
      </c>
      <c r="H142" s="96"/>
      <c r="I142" s="97">
        <v>23</v>
      </c>
      <c r="J142" s="98">
        <v>2000</v>
      </c>
      <c r="K142" s="99">
        <f t="shared" ref="K142:K143" si="69">J142/I142</f>
        <v>86.956521739130437</v>
      </c>
      <c r="L142" s="100">
        <v>23</v>
      </c>
      <c r="M142" s="98">
        <f>F142/V142*60</f>
        <v>1743.1578947368409</v>
      </c>
      <c r="N142" s="99">
        <f>M142/L142</f>
        <v>75.789473684210478</v>
      </c>
      <c r="O142" s="101">
        <f>L142-I142</f>
        <v>0</v>
      </c>
      <c r="P142" s="102">
        <f>N142-K142</f>
        <v>-11.16704805491996</v>
      </c>
      <c r="Q142" s="103">
        <f>N142/K142</f>
        <v>0.87157894736842045</v>
      </c>
      <c r="R142" s="273"/>
      <c r="S142" s="1">
        <v>0.7543981481481481</v>
      </c>
      <c r="T142" s="2">
        <v>0.7895833333333333</v>
      </c>
      <c r="U142" s="104">
        <v>5.1666666666666217</v>
      </c>
      <c r="V142" s="105">
        <v>50.6666666666667</v>
      </c>
      <c r="W142" s="106"/>
      <c r="X142" s="107"/>
      <c r="Y142" s="265"/>
      <c r="Z142" s="266"/>
      <c r="AA142" s="111">
        <f>M142-J142</f>
        <v>-256.84210526315906</v>
      </c>
      <c r="AB142" s="103">
        <f>M142/J142</f>
        <v>0.87157894736842045</v>
      </c>
      <c r="AC142" s="294"/>
    </row>
    <row r="143" spans="1:29" ht="15.75" customHeight="1">
      <c r="A143" s="281"/>
      <c r="B143" s="153" t="s">
        <v>161</v>
      </c>
      <c r="C143" s="263" t="s">
        <v>193</v>
      </c>
      <c r="D143" s="264"/>
      <c r="E143" s="93">
        <v>44.3</v>
      </c>
      <c r="F143" s="104">
        <v>1252</v>
      </c>
      <c r="G143" s="95">
        <f t="shared" si="68"/>
        <v>55463.6</v>
      </c>
      <c r="H143" s="96"/>
      <c r="I143" s="97">
        <v>17</v>
      </c>
      <c r="J143" s="98">
        <v>2000</v>
      </c>
      <c r="K143" s="99">
        <f t="shared" si="69"/>
        <v>117.64705882352941</v>
      </c>
      <c r="L143" s="100">
        <v>17</v>
      </c>
      <c r="M143" s="98">
        <f>F143/V143*60</f>
        <v>1740.2316602316612</v>
      </c>
      <c r="N143" s="99">
        <f>M143/L143</f>
        <v>102.36656824892124</v>
      </c>
      <c r="O143" s="101">
        <f>L143-I143</f>
        <v>0</v>
      </c>
      <c r="P143" s="102">
        <f>N143-K143</f>
        <v>-15.280490574608166</v>
      </c>
      <c r="Q143" s="103">
        <f>N143/K143</f>
        <v>0.8701158301158306</v>
      </c>
      <c r="R143" s="273"/>
      <c r="S143" s="1">
        <v>0.79236111111111107</v>
      </c>
      <c r="T143" s="2">
        <v>0.82233796296296291</v>
      </c>
      <c r="U143" s="104">
        <v>3.9999999999999858</v>
      </c>
      <c r="V143" s="105">
        <v>43.166666666666643</v>
      </c>
      <c r="W143" s="106"/>
      <c r="X143" s="107"/>
      <c r="Y143" s="265"/>
      <c r="Z143" s="266"/>
      <c r="AA143" s="111">
        <f>M143-J143</f>
        <v>-259.76833976833882</v>
      </c>
      <c r="AB143" s="103">
        <f>M143/J143</f>
        <v>0.8701158301158306</v>
      </c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21</v>
      </c>
      <c r="J157" s="138">
        <f t="shared" si="70"/>
        <v>2000</v>
      </c>
      <c r="K157" s="139">
        <f t="shared" ref="K157" si="71">J157/I157</f>
        <v>95.238095238095241</v>
      </c>
      <c r="L157" s="137">
        <f t="shared" ref="L157:M157" si="72">AVERAGE(L141:L156)</f>
        <v>21</v>
      </c>
      <c r="M157" s="138">
        <f t="shared" si="72"/>
        <v>1746.7429306752417</v>
      </c>
      <c r="N157" s="139">
        <f>M157/L157</f>
        <v>83.178234794059136</v>
      </c>
      <c r="O157" s="140">
        <f>L157-I157</f>
        <v>0</v>
      </c>
      <c r="P157" s="141">
        <f>N157-K157</f>
        <v>-12.059860444036104</v>
      </c>
      <c r="Q157" s="142">
        <f>N157/K157</f>
        <v>0.87337146533762089</v>
      </c>
      <c r="R157" s="274"/>
      <c r="S157" s="143">
        <f>S141</f>
        <v>0.70833333333333337</v>
      </c>
      <c r="T157" s="144">
        <f>INDEX(T141:T156,COUNTA(T141:T156))</f>
        <v>0.82233796296296291</v>
      </c>
      <c r="U157" s="145"/>
      <c r="V157" s="156"/>
      <c r="W157" s="188"/>
      <c r="X157" s="189"/>
      <c r="Y157" s="261"/>
      <c r="Z157" s="262"/>
      <c r="AA157" s="157">
        <f>M157-J157</f>
        <v>-253.25706932475828</v>
      </c>
      <c r="AB157" s="142">
        <f>M157/J157</f>
        <v>0.87337146533762089</v>
      </c>
      <c r="AC157" s="295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0" priority="2" operator="greaterThan">
      <formula>0</formula>
    </cfRule>
  </conditionalFormatting>
  <conditionalFormatting sqref="P5:P157 AA5:AA157">
    <cfRule type="cellIs" dxfId="59" priority="5" operator="lessThan">
      <formula>0</formula>
    </cfRule>
  </conditionalFormatting>
  <conditionalFormatting sqref="Q5:Q157 AB5:AB157">
    <cfRule type="cellIs" dxfId="58" priority="3" operator="greaterThan">
      <formula>1</formula>
    </cfRule>
    <cfRule type="cellIs" dxfId="57" priority="4" operator="lessThan">
      <formula>0.8</formula>
    </cfRule>
  </conditionalFormatting>
  <conditionalFormatting sqref="R5:R157 AC124:AC141">
    <cfRule type="cellIs" dxfId="56" priority="6" operator="lessThan">
      <formula>0.8</formula>
    </cfRule>
  </conditionalFormatting>
  <conditionalFormatting sqref="AC5:AC22 AC56:AC91">
    <cfRule type="cellIs" dxfId="55" priority="8" operator="lessThan">
      <formula>0.8</formula>
    </cfRule>
  </conditionalFormatting>
  <conditionalFormatting sqref="AC39">
    <cfRule type="cellIs" dxfId="54" priority="11" operator="lessThan">
      <formula>0.8</formula>
    </cfRule>
  </conditionalFormatting>
  <conditionalFormatting sqref="AC54">
    <cfRule type="cellIs" dxfId="53" priority="10" operator="lessThan">
      <formula>0.8</formula>
    </cfRule>
  </conditionalFormatting>
  <conditionalFormatting sqref="AC97:AC105">
    <cfRule type="cellIs" dxfId="52" priority="9" operator="lessThan">
      <formula>0.8</formula>
    </cfRule>
  </conditionalFormatting>
  <conditionalFormatting sqref="AC107:AC112">
    <cfRule type="cellIs" dxfId="51" priority="7" operator="lessThan">
      <formula>0.8</formula>
    </cfRule>
  </conditionalFormatting>
  <conditionalFormatting sqref="AC156">
    <cfRule type="cellIs" dxfId="50" priority="1" operator="lessThan">
      <formula>0.8</formula>
    </cfRule>
  </conditionalFormatting>
  <dataValidations count="1">
    <dataValidation type="list" allowBlank="1" showInputMessage="1" showErrorMessage="1" sqref="Y5:Z157" xr:uid="{843EDE78-8878-4AE9-BD0A-058C5D86CE1E}">
      <formula1>$Y$159:$Y$187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94E3-9230-4C8F-8EF3-81E39240F735}">
  <sheetPr>
    <tabColor theme="9" tint="0.59999389629810485"/>
  </sheetPr>
  <dimension ref="B1:AR36"/>
  <sheetViews>
    <sheetView zoomScale="70" zoomScaleNormal="70" workbookViewId="0">
      <selection activeCell="M39" sqref="M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223</v>
      </c>
      <c r="D3" s="249"/>
      <c r="E3" s="7" t="s">
        <v>2</v>
      </c>
      <c r="F3" s="250">
        <f>'1002(18度C)'!D1+'1002(4度C)'!D1</f>
        <v>223624</v>
      </c>
      <c r="G3" s="251"/>
      <c r="H3" s="7" t="s">
        <v>3</v>
      </c>
      <c r="I3" s="252">
        <f>'1002(18度C)'!F1+'1002(4度C)'!F1</f>
        <v>7035393.3999999985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452.74778948939746</v>
      </c>
      <c r="F6" s="227" t="e">
        <f>AVERAGE(#REF!,D13:K13)</f>
        <v>#REF!</v>
      </c>
      <c r="G6" s="228">
        <f>AVERAGE(D13:K13)</f>
        <v>194.74880486872129</v>
      </c>
      <c r="H6" s="229"/>
      <c r="I6" s="228">
        <f>AVERAGE(L13:O13)</f>
        <v>94.130675526024362</v>
      </c>
      <c r="J6" s="229"/>
      <c r="K6" s="228">
        <f>AVERAGE(D27:O27)</f>
        <v>621.59356698998636</v>
      </c>
      <c r="L6" s="229"/>
      <c r="M6" s="228">
        <f>AVERAGE(P27:X27)</f>
        <v>754.77828054298641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392.30420379807305</v>
      </c>
      <c r="F7" s="231" t="e">
        <f>AVERAGE(#REF!,D14:K14)</f>
        <v>#REF!</v>
      </c>
      <c r="G7" s="218">
        <f>AVERAGE(D14:K14)</f>
        <v>171.44705336024748</v>
      </c>
      <c r="H7" s="219"/>
      <c r="I7" s="218">
        <f>AVERAGE(L14:O14)</f>
        <v>82.208790348023612</v>
      </c>
      <c r="J7" s="219"/>
      <c r="K7" s="218">
        <f>AVERAGE(D28:O28)</f>
        <v>536.46887789312018</v>
      </c>
      <c r="L7" s="219"/>
      <c r="M7" s="218">
        <f>AVERAGE(P28:X28)</f>
        <v>652.54477087699183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0.86785374253962433</v>
      </c>
      <c r="F8" s="223" t="e">
        <f>AVERAGE(D15:K15,#REF!)</f>
        <v>#REF!</v>
      </c>
      <c r="G8" s="224">
        <f>AVERAGE(D15:K15)</f>
        <v>0.87412616213286143</v>
      </c>
      <c r="H8" s="225"/>
      <c r="I8" s="224">
        <f>AVERAGE(L15:O15)</f>
        <v>0.87334846339602579</v>
      </c>
      <c r="J8" s="225"/>
      <c r="K8" s="224">
        <f>AVERAGE(D29:O29)</f>
        <v>0.86162443028308655</v>
      </c>
      <c r="L8" s="225"/>
      <c r="M8" s="224">
        <f>AVERAGE(P29:X29)</f>
        <v>0.86434964147437676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90.666666666666671</v>
      </c>
      <c r="G13" s="24">
        <v>84.21052631578948</v>
      </c>
      <c r="H13" s="24">
        <v>157.28155339805824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93.023255813953483</v>
      </c>
      <c r="N13" s="24">
        <v>95.238095238095241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102.14469954555305</v>
      </c>
      <c r="E14" s="28">
        <v>68.567559782372868</v>
      </c>
      <c r="F14" s="28">
        <v>78.901491226087089</v>
      </c>
      <c r="G14" s="28">
        <v>72.893538940841452</v>
      </c>
      <c r="H14" s="28">
        <v>136.40313690047577</v>
      </c>
      <c r="I14" s="28">
        <v>213.15303210194247</v>
      </c>
      <c r="J14" s="28" t="s">
        <v>36</v>
      </c>
      <c r="K14" s="55">
        <v>528.06591502445951</v>
      </c>
      <c r="L14" s="27" t="s">
        <v>36</v>
      </c>
      <c r="M14" s="67">
        <v>81.24931793422293</v>
      </c>
      <c r="N14" s="28">
        <v>83.168262761824295</v>
      </c>
      <c r="O14" s="29" t="s">
        <v>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0.88704607500085542</v>
      </c>
      <c r="E15" s="32">
        <f t="shared" si="0"/>
        <v>0.87423638722525399</v>
      </c>
      <c r="F15" s="32">
        <f t="shared" si="0"/>
        <v>0.87023703558184284</v>
      </c>
      <c r="G15" s="32">
        <f t="shared" si="0"/>
        <v>0.86561077492249217</v>
      </c>
      <c r="H15" s="32">
        <f t="shared" si="0"/>
        <v>0.86725451239191398</v>
      </c>
      <c r="I15" s="32">
        <f t="shared" si="0"/>
        <v>0.8581039939691727</v>
      </c>
      <c r="J15" s="32" t="s">
        <v>36</v>
      </c>
      <c r="K15" s="56">
        <f t="shared" ref="K15" si="1">K14/K13</f>
        <v>0.89639435583849858</v>
      </c>
      <c r="L15" s="31" t="s">
        <v>36</v>
      </c>
      <c r="M15" s="68">
        <f t="shared" ref="M15:N15" si="2">M14/M13</f>
        <v>0.87343016779289651</v>
      </c>
      <c r="N15" s="32">
        <f t="shared" si="2"/>
        <v>0.87326675899915507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0.25010416666666668</v>
      </c>
      <c r="F16" s="2">
        <v>0.25028935185185186</v>
      </c>
      <c r="G16" s="2">
        <v>0.25</v>
      </c>
      <c r="H16" s="2">
        <v>0.16666666666666666</v>
      </c>
      <c r="I16" s="2">
        <v>0.16690972222222222</v>
      </c>
      <c r="J16" s="2" t="s">
        <v>36</v>
      </c>
      <c r="K16" s="3">
        <v>0.39033564814814814</v>
      </c>
      <c r="L16" s="1" t="s">
        <v>36</v>
      </c>
      <c r="M16" s="69">
        <v>0.70833333333333337</v>
      </c>
      <c r="N16" s="2">
        <v>0.70847222222222217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0.53756944444444443</v>
      </c>
      <c r="E17" s="2">
        <v>0.6676157407407407</v>
      </c>
      <c r="F17" s="2">
        <v>0.59097222222222223</v>
      </c>
      <c r="G17" s="2">
        <v>0.62442129629629628</v>
      </c>
      <c r="H17" s="2">
        <v>0.59583333333333333</v>
      </c>
      <c r="I17" s="2">
        <v>0.4465277777777778</v>
      </c>
      <c r="J17" s="2" t="s">
        <v>36</v>
      </c>
      <c r="K17" s="3">
        <v>0.49305555555555558</v>
      </c>
      <c r="L17" s="1" t="s">
        <v>36</v>
      </c>
      <c r="M17" s="69">
        <v>0.79450231481481481</v>
      </c>
      <c r="N17" s="2">
        <v>0.8361574074074074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21.428571428571427</v>
      </c>
      <c r="G18" s="35">
        <v>23.75</v>
      </c>
      <c r="H18" s="35">
        <v>20.6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21.5</v>
      </c>
      <c r="N18" s="35">
        <v>21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1061.5384615384614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840</v>
      </c>
      <c r="X27" s="25">
        <v>1050</v>
      </c>
    </row>
    <row r="28" spans="2:44" ht="39.6" customHeight="1">
      <c r="B28" s="206"/>
      <c r="C28" s="26" t="s">
        <v>37</v>
      </c>
      <c r="D28" s="28">
        <v>180.55660723206068</v>
      </c>
      <c r="E28" s="28" t="s">
        <v>36</v>
      </c>
      <c r="F28" s="28" t="s">
        <v>36</v>
      </c>
      <c r="G28" s="28">
        <v>280.56367073380312</v>
      </c>
      <c r="H28" s="28">
        <v>373.53788891335512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752.99650000770282</v>
      </c>
      <c r="N28" s="28">
        <v>902.17400658628026</v>
      </c>
      <c r="O28" s="28">
        <v>728.9845938855193</v>
      </c>
      <c r="P28" s="27">
        <v>241.79618408325152</v>
      </c>
      <c r="Q28" s="28" t="s">
        <v>36</v>
      </c>
      <c r="R28" s="28" t="s">
        <v>36</v>
      </c>
      <c r="S28" s="28" t="s">
        <v>36</v>
      </c>
      <c r="T28" s="28">
        <v>731.20891778050236</v>
      </c>
      <c r="U28" s="28" t="s">
        <v>36</v>
      </c>
      <c r="V28" s="28">
        <v>667.69240420126425</v>
      </c>
      <c r="W28" s="28">
        <v>728.0494758555069</v>
      </c>
      <c r="X28" s="29">
        <v>893.97687246443422</v>
      </c>
    </row>
    <row r="29" spans="2:44" ht="40.15" customHeight="1">
      <c r="B29" s="206"/>
      <c r="C29" s="30" t="s">
        <v>38</v>
      </c>
      <c r="D29" s="32">
        <f>D28/D27</f>
        <v>0.85262842304028663</v>
      </c>
      <c r="E29" s="32" t="s">
        <v>36</v>
      </c>
      <c r="F29" s="32" t="s">
        <v>36</v>
      </c>
      <c r="G29" s="32">
        <f>G28/G27</f>
        <v>0.85727788279773176</v>
      </c>
      <c r="H29" s="32">
        <f>H28/H27</f>
        <v>0.86201051287697339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0.87469290404935185</v>
      </c>
      <c r="N29" s="32">
        <f>N28/N27</f>
        <v>0.8498740641754815</v>
      </c>
      <c r="O29" s="32">
        <f>O28/O27</f>
        <v>0.87326279475869506</v>
      </c>
      <c r="P29" s="31">
        <f>P28/P27</f>
        <v>0.85636148529484901</v>
      </c>
      <c r="Q29" s="32" t="s">
        <v>36</v>
      </c>
      <c r="R29" s="32" t="s">
        <v>36</v>
      </c>
      <c r="S29" s="32" t="s">
        <v>36</v>
      </c>
      <c r="T29" s="32">
        <f>T28/T27</f>
        <v>0.87048680688155045</v>
      </c>
      <c r="U29" s="32" t="s">
        <v>36</v>
      </c>
      <c r="V29" s="32">
        <f>V28/V27</f>
        <v>0.87676780349660965</v>
      </c>
      <c r="W29" s="32">
        <f>W28/W27</f>
        <v>0.86672556649465105</v>
      </c>
      <c r="X29" s="33">
        <f>X28/X27</f>
        <v>0.8514065452042231</v>
      </c>
    </row>
    <row r="30" spans="2:44" ht="17.25" customHeight="1">
      <c r="B30" s="207" t="s">
        <v>39</v>
      </c>
      <c r="C30" s="15" t="s">
        <v>40</v>
      </c>
      <c r="D30" s="2">
        <v>0.38783564814814814</v>
      </c>
      <c r="E30" s="2" t="s">
        <v>36</v>
      </c>
      <c r="F30" s="2" t="s">
        <v>36</v>
      </c>
      <c r="G30" s="2">
        <v>0.22708333333333333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0.7086689814814815</v>
      </c>
    </row>
    <row r="31" spans="2:44" ht="17.25" customHeight="1">
      <c r="B31" s="204"/>
      <c r="C31" s="15" t="s">
        <v>41</v>
      </c>
      <c r="D31" s="2">
        <v>0.45584490740740741</v>
      </c>
      <c r="E31" s="2" t="s">
        <v>36</v>
      </c>
      <c r="F31" s="2" t="s">
        <v>36</v>
      </c>
      <c r="G31" s="2">
        <v>0.25157407407407406</v>
      </c>
      <c r="H31" s="2">
        <v>0.38344907407407408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0.435</v>
      </c>
      <c r="N31" s="2">
        <v>0.44374999999999998</v>
      </c>
      <c r="O31" s="2">
        <v>0.44884259259259257</v>
      </c>
      <c r="P31" s="1">
        <v>0.82089120370370372</v>
      </c>
      <c r="Q31" s="2" t="s">
        <v>36</v>
      </c>
      <c r="R31" s="2" t="s">
        <v>36</v>
      </c>
      <c r="S31" s="2" t="s">
        <v>36</v>
      </c>
      <c r="T31" s="2">
        <v>0.87152777777777779</v>
      </c>
      <c r="U31" s="2" t="s">
        <v>36</v>
      </c>
      <c r="V31" s="2">
        <v>0.88015046296296295</v>
      </c>
      <c r="W31" s="2">
        <v>1.0194444444444444</v>
      </c>
      <c r="X31" s="4">
        <v>1.0335069444444445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3.25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3.75</v>
      </c>
      <c r="X32" s="36">
        <v>3.3333333333333335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8A7B-A807-4B16-8BA1-E0CC94ED0084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121591</v>
      </c>
      <c r="E1" s="77" t="s">
        <v>3</v>
      </c>
      <c r="F1" s="78">
        <f>SUM(G5:G191)</f>
        <v>2380908.2299999991</v>
      </c>
      <c r="G1" s="79" t="s">
        <v>73</v>
      </c>
      <c r="H1" s="80">
        <f>L21+L38+L55+L72+L89+L106+L123+L140+L157+L174+L191</f>
        <v>72.833333333333329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45932</v>
      </c>
      <c r="B2" s="326"/>
      <c r="C2" s="82" t="s">
        <v>34</v>
      </c>
      <c r="D2" s="83">
        <f>AVERAGE(N21,N38,N55,N72,N89,N106,N123,N140,N157,N174,N191)</f>
        <v>589.23064743124371</v>
      </c>
      <c r="E2" s="83" t="s">
        <v>80</v>
      </c>
      <c r="F2" s="84">
        <f>F1/D1</f>
        <v>19.581286690626765</v>
      </c>
      <c r="G2" s="85" t="s">
        <v>81</v>
      </c>
      <c r="H2" s="86">
        <f>COUNT(H5:H191)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2381</v>
      </c>
      <c r="G5" s="95">
        <f t="shared" ref="G5:G6" si="0">E5*F5</f>
        <v>71072.850000000006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3071.1572912934412</v>
      </c>
      <c r="N5" s="99">
        <f>M5/L5</f>
        <v>180.65631125255535</v>
      </c>
      <c r="O5" s="101">
        <f>L5-I5</f>
        <v>0</v>
      </c>
      <c r="P5" s="102">
        <f>N5-K5</f>
        <v>-31.108394629797573</v>
      </c>
      <c r="Q5" s="103">
        <f>N5/K5</f>
        <v>0.85309924758151146</v>
      </c>
      <c r="R5" s="273">
        <f>Q21</f>
        <v>0.85262842304028663</v>
      </c>
      <c r="S5" s="1">
        <v>0.38783564814814814</v>
      </c>
      <c r="T5" s="2">
        <v>0.4201388888888889</v>
      </c>
      <c r="U5" s="104">
        <v>6.483333333333281</v>
      </c>
      <c r="V5" s="105">
        <v>46.516666666666694</v>
      </c>
      <c r="W5" s="106"/>
      <c r="X5" s="107"/>
      <c r="Y5" s="275"/>
      <c r="Z5" s="276"/>
      <c r="AA5" s="109">
        <f>M5-J5</f>
        <v>-528.84270870655882</v>
      </c>
      <c r="AB5" s="110">
        <f>M5/J5</f>
        <v>0.85309924758151146</v>
      </c>
      <c r="AC5" s="292">
        <f>AB21</f>
        <v>0.85262842304028663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2271</v>
      </c>
      <c r="G6" s="95">
        <f t="shared" si="0"/>
        <v>67039.92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3067.7673545966218</v>
      </c>
      <c r="N6" s="99">
        <f>M6/L6</f>
        <v>180.45690321156599</v>
      </c>
      <c r="O6" s="101">
        <f>L6-I6</f>
        <v>0</v>
      </c>
      <c r="P6" s="102">
        <f>N6-K6</f>
        <v>-31.307802670786941</v>
      </c>
      <c r="Q6" s="103">
        <f>N6/K6</f>
        <v>0.8521575984990617</v>
      </c>
      <c r="R6" s="273"/>
      <c r="S6" s="1">
        <v>0.42499999999999999</v>
      </c>
      <c r="T6" s="2">
        <v>0.45584490740740741</v>
      </c>
      <c r="U6" s="104">
        <v>6.9999999999999751</v>
      </c>
      <c r="V6" s="105">
        <v>44.416666666666686</v>
      </c>
      <c r="W6" s="106">
        <v>0.45584490740740741</v>
      </c>
      <c r="X6" s="107">
        <v>0.49583333333333324</v>
      </c>
      <c r="Y6" s="265"/>
      <c r="Z6" s="266"/>
      <c r="AA6" s="111">
        <f>M6-J6</f>
        <v>-532.23264540337823</v>
      </c>
      <c r="AB6" s="112">
        <f>M6/J6</f>
        <v>0.85215759849906159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3069.4623229450317</v>
      </c>
      <c r="N21" s="139">
        <f>M21/L21</f>
        <v>180.55660723206068</v>
      </c>
      <c r="O21" s="140">
        <f>L21-I21</f>
        <v>0</v>
      </c>
      <c r="P21" s="141">
        <f>N21-K21</f>
        <v>-31.208098650292243</v>
      </c>
      <c r="Q21" s="142">
        <f>N21/K21</f>
        <v>0.85262842304028663</v>
      </c>
      <c r="R21" s="274"/>
      <c r="S21" s="143">
        <f>S5</f>
        <v>0.38783564814814814</v>
      </c>
      <c r="T21" s="144">
        <f>INDEX(T5:T20,COUNTA(T5:T20))</f>
        <v>0.45584490740740741</v>
      </c>
      <c r="U21" s="145"/>
      <c r="V21" s="145"/>
      <c r="W21" s="146"/>
      <c r="X21" s="147"/>
      <c r="Y21" s="261"/>
      <c r="Z21" s="262"/>
      <c r="AA21" s="148">
        <f>M21-J21</f>
        <v>-530.5376770549683</v>
      </c>
      <c r="AB21" s="149">
        <f>M21/J21</f>
        <v>0.85262842304028663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1814</v>
      </c>
      <c r="G22" s="95">
        <f t="shared" ref="G22" si="5">E22*F22</f>
        <v>46510.96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3086.2003780718346</v>
      </c>
      <c r="N22" s="99">
        <f>M22/L22</f>
        <v>280.56367073380312</v>
      </c>
      <c r="O22" s="101">
        <f>L22-I22</f>
        <v>0</v>
      </c>
      <c r="P22" s="102">
        <f>N22-K22</f>
        <v>-46.709056538924131</v>
      </c>
      <c r="Q22" s="103">
        <f>N22/K22</f>
        <v>0.85727788279773176</v>
      </c>
      <c r="R22" s="272">
        <f>Q38</f>
        <v>0.85727788279773176</v>
      </c>
      <c r="S22" s="1">
        <v>0.22708333333333333</v>
      </c>
      <c r="T22" s="2">
        <v>0.25157407407407406</v>
      </c>
      <c r="U22" s="104">
        <v>6.7333333333333201</v>
      </c>
      <c r="V22" s="105">
        <v>35.266666666666652</v>
      </c>
      <c r="W22" s="106"/>
      <c r="X22" s="151"/>
      <c r="Y22" s="275"/>
      <c r="Z22" s="276"/>
      <c r="AA22" s="109">
        <f>M22-J22</f>
        <v>-513.79962192816538</v>
      </c>
      <c r="AB22" s="152">
        <f>M22/J22</f>
        <v>0.85727788279773187</v>
      </c>
      <c r="AC22" s="277">
        <f>AB38</f>
        <v>0.85727788279773187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3086.2003780718346</v>
      </c>
      <c r="N38" s="139">
        <f>M38/L38</f>
        <v>280.56367073380312</v>
      </c>
      <c r="O38" s="140">
        <f>L38-I38</f>
        <v>0</v>
      </c>
      <c r="P38" s="141">
        <f>N38-K38</f>
        <v>-46.709056538924131</v>
      </c>
      <c r="Q38" s="142">
        <f>N38/K38</f>
        <v>0.85727788279773176</v>
      </c>
      <c r="R38" s="274"/>
      <c r="S38" s="143">
        <f>S22</f>
        <v>0.22708333333333333</v>
      </c>
      <c r="T38" s="144">
        <f>INDEX(T22:T37,COUNTA(T22:T37))</f>
        <v>0.25157407407407406</v>
      </c>
      <c r="U38" s="145"/>
      <c r="V38" s="156"/>
      <c r="W38" s="135"/>
      <c r="X38" s="139"/>
      <c r="Y38" s="261"/>
      <c r="Z38" s="262"/>
      <c r="AA38" s="157">
        <f>M38-J38</f>
        <v>-513.79962192816538</v>
      </c>
      <c r="AB38" s="142">
        <f>M38/J38</f>
        <v>0.85727788279773187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974</v>
      </c>
      <c r="G39" s="159">
        <f t="shared" ref="G39:G41" si="9">E39*F39</f>
        <v>13694.44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2231.9541693189058</v>
      </c>
      <c r="N39" s="163">
        <f>M39/L39</f>
        <v>371.99236155315094</v>
      </c>
      <c r="O39" s="165">
        <f>L39-I39</f>
        <v>0</v>
      </c>
      <c r="P39" s="166">
        <f>N39-K39</f>
        <v>-61.340971780182372</v>
      </c>
      <c r="Q39" s="152">
        <f>N39/K39</f>
        <v>0.85844391127650221</v>
      </c>
      <c r="R39" s="272">
        <f>Q55</f>
        <v>0.86201051287697339</v>
      </c>
      <c r="S39" s="167">
        <v>0.25</v>
      </c>
      <c r="T39" s="168">
        <v>0.26818287037037036</v>
      </c>
      <c r="U39" s="169"/>
      <c r="V39" s="170">
        <v>26.183333333333323</v>
      </c>
      <c r="W39" s="168"/>
      <c r="X39" s="171"/>
      <c r="Y39" s="275"/>
      <c r="Z39" s="276"/>
      <c r="AA39" s="109">
        <f>M39-J39</f>
        <v>-368.04583068109423</v>
      </c>
      <c r="AB39" s="152">
        <f>M39/J39</f>
        <v>0.85844391127650221</v>
      </c>
      <c r="AC39" s="277">
        <f>AB55</f>
        <v>0.86201051287697339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2789</v>
      </c>
      <c r="G40" s="95">
        <f t="shared" si="9"/>
        <v>49448.97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2272.6120416478029</v>
      </c>
      <c r="N40" s="99">
        <f>M40/L40</f>
        <v>378.76867360796717</v>
      </c>
      <c r="O40" s="101">
        <f>L40-I40</f>
        <v>0</v>
      </c>
      <c r="P40" s="102">
        <f>N40-K40</f>
        <v>-54.564659725366141</v>
      </c>
      <c r="Q40" s="103">
        <f>N40/K40</f>
        <v>0.87408155447992431</v>
      </c>
      <c r="R40" s="273"/>
      <c r="S40" s="1">
        <v>0.27247685185185183</v>
      </c>
      <c r="T40" s="2">
        <v>0.32361111111111113</v>
      </c>
      <c r="U40" s="104">
        <v>6.183333333333314</v>
      </c>
      <c r="V40" s="105">
        <v>73.633333333333383</v>
      </c>
      <c r="W40" s="106"/>
      <c r="X40" s="113"/>
      <c r="Y40" s="265"/>
      <c r="Z40" s="266"/>
      <c r="AA40" s="111">
        <f>M40-J40</f>
        <v>-327.38795835219707</v>
      </c>
      <c r="AB40" s="103">
        <f>M40/J40</f>
        <v>0.87408155447992419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13.58</v>
      </c>
      <c r="F41" s="94">
        <v>2928</v>
      </c>
      <c r="G41" s="95">
        <f t="shared" si="9"/>
        <v>39762.239999999998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2219.1157894736839</v>
      </c>
      <c r="N41" s="99">
        <f>M41/L41</f>
        <v>369.8526315789473</v>
      </c>
      <c r="O41" s="101">
        <f>L41-I41</f>
        <v>0</v>
      </c>
      <c r="P41" s="102">
        <f>N41-K41</f>
        <v>-63.480701754386018</v>
      </c>
      <c r="Q41" s="103">
        <f>N41/K41</f>
        <v>0.85350607287449376</v>
      </c>
      <c r="R41" s="273"/>
      <c r="S41" s="1">
        <v>0.32847222222222222</v>
      </c>
      <c r="T41" s="2">
        <v>0.38344907407407408</v>
      </c>
      <c r="U41" s="104">
        <v>6.9999999999999751</v>
      </c>
      <c r="V41" s="105">
        <v>79.166666666666686</v>
      </c>
      <c r="W41" s="106"/>
      <c r="X41" s="113"/>
      <c r="Y41" s="265"/>
      <c r="Z41" s="266"/>
      <c r="AA41" s="111">
        <f>M41-J41</f>
        <v>-380.88421052631611</v>
      </c>
      <c r="AB41" s="103">
        <f>M41/J41</f>
        <v>0.85350607287449376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2241.2273334801307</v>
      </c>
      <c r="N55" s="139">
        <f t="shared" ref="N55:N61" si="14">M55/L55</f>
        <v>373.53788891335512</v>
      </c>
      <c r="O55" s="140">
        <f t="shared" ref="O55:O61" si="15">L55-I55</f>
        <v>0</v>
      </c>
      <c r="P55" s="141">
        <f t="shared" ref="P55:P61" si="16">N55-K55</f>
        <v>-59.795444419978196</v>
      </c>
      <c r="Q55" s="142">
        <f t="shared" ref="Q55:Q61" si="17">N55/K55</f>
        <v>0.86201051287697339</v>
      </c>
      <c r="R55" s="274"/>
      <c r="S55" s="143">
        <f>S39</f>
        <v>0.25</v>
      </c>
      <c r="T55" s="144">
        <f>INDEX(T39:T54,COUNTA(T39:T54))</f>
        <v>0.38344907407407408</v>
      </c>
      <c r="U55" s="145"/>
      <c r="V55" s="156"/>
      <c r="W55" s="135"/>
      <c r="X55" s="139"/>
      <c r="Y55" s="261"/>
      <c r="Z55" s="262"/>
      <c r="AA55" s="157">
        <f t="shared" ref="AA55:AA61" si="18">M55-J55</f>
        <v>-358.77266651986929</v>
      </c>
      <c r="AB55" s="142">
        <f t="shared" ref="AB55:AB61" si="19">M55/J55</f>
        <v>0.86201051287697339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959</v>
      </c>
      <c r="G56" s="159">
        <f t="shared" ref="G56:G61" si="20">E56*F56</f>
        <v>20570.55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2841.4814814814808</v>
      </c>
      <c r="N56" s="163">
        <f t="shared" si="14"/>
        <v>947.16049382716028</v>
      </c>
      <c r="O56" s="165">
        <f t="shared" si="15"/>
        <v>0</v>
      </c>
      <c r="P56" s="166">
        <f t="shared" si="16"/>
        <v>-152.83950617283972</v>
      </c>
      <c r="Q56" s="152">
        <f t="shared" si="17"/>
        <v>0.86105499438832755</v>
      </c>
      <c r="R56" s="272">
        <f>Q72</f>
        <v>0.87469290404935185</v>
      </c>
      <c r="S56" s="167">
        <v>0.16666666666666666</v>
      </c>
      <c r="T56" s="168">
        <v>0.18072916666666666</v>
      </c>
      <c r="U56" s="169"/>
      <c r="V56" s="170">
        <v>20.250000000000007</v>
      </c>
      <c r="W56" s="173"/>
      <c r="X56" s="151"/>
      <c r="Y56" s="275"/>
      <c r="Z56" s="276"/>
      <c r="AA56" s="109">
        <f t="shared" si="18"/>
        <v>-458.51851851851916</v>
      </c>
      <c r="AB56" s="152">
        <f t="shared" si="19"/>
        <v>0.86105499438832755</v>
      </c>
      <c r="AC56" s="277">
        <f>AB72</f>
        <v>0.87469290404935185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2359</v>
      </c>
      <c r="G57" s="95">
        <f t="shared" si="20"/>
        <v>37059.89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2887.5892553553226</v>
      </c>
      <c r="N57" s="99">
        <f t="shared" si="14"/>
        <v>962.52975178510758</v>
      </c>
      <c r="O57" s="101">
        <f t="shared" si="15"/>
        <v>0</v>
      </c>
      <c r="P57" s="102">
        <f t="shared" si="16"/>
        <v>-137.47024821489242</v>
      </c>
      <c r="Q57" s="103">
        <f t="shared" si="17"/>
        <v>0.87502704707737056</v>
      </c>
      <c r="R57" s="273"/>
      <c r="S57" s="1">
        <v>0.18541666666666667</v>
      </c>
      <c r="T57" s="2">
        <v>0.21945601851851851</v>
      </c>
      <c r="U57" s="104">
        <v>6.750000000000016</v>
      </c>
      <c r="V57" s="105">
        <v>49.016666666666644</v>
      </c>
      <c r="W57" s="106"/>
      <c r="X57" s="107"/>
      <c r="Y57" s="265"/>
      <c r="Z57" s="266"/>
      <c r="AA57" s="111">
        <f t="shared" si="18"/>
        <v>-412.41074464467738</v>
      </c>
      <c r="AB57" s="103">
        <f t="shared" si="19"/>
        <v>0.87502704707737045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1427</v>
      </c>
      <c r="G58" s="95">
        <f t="shared" si="20"/>
        <v>31793.56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2858.7646076794649</v>
      </c>
      <c r="N58" s="99">
        <f t="shared" si="14"/>
        <v>571.75292153589294</v>
      </c>
      <c r="O58" s="101">
        <f t="shared" si="15"/>
        <v>0</v>
      </c>
      <c r="P58" s="102">
        <f t="shared" si="16"/>
        <v>-88.247078464107062</v>
      </c>
      <c r="Q58" s="103">
        <f t="shared" si="17"/>
        <v>0.86629230535741353</v>
      </c>
      <c r="R58" s="273"/>
      <c r="S58" s="1">
        <v>0.22295138888888888</v>
      </c>
      <c r="T58" s="2">
        <v>0.24374999999999999</v>
      </c>
      <c r="U58" s="104">
        <v>5.0333333333333341</v>
      </c>
      <c r="V58" s="105">
        <v>29.950000000000006</v>
      </c>
      <c r="W58" s="106"/>
      <c r="X58" s="107"/>
      <c r="Y58" s="265"/>
      <c r="Z58" s="266"/>
      <c r="AA58" s="111">
        <f t="shared" si="18"/>
        <v>-441.23539232053508</v>
      </c>
      <c r="AB58" s="103">
        <f t="shared" si="19"/>
        <v>0.86629230535741364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3325</v>
      </c>
      <c r="G59" s="95">
        <f t="shared" si="20"/>
        <v>59484.25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2906.045156591405</v>
      </c>
      <c r="N59" s="99">
        <f t="shared" si="14"/>
        <v>726.51128914785124</v>
      </c>
      <c r="O59" s="101">
        <f t="shared" si="15"/>
        <v>0</v>
      </c>
      <c r="P59" s="102">
        <f t="shared" si="16"/>
        <v>-98.488710852148756</v>
      </c>
      <c r="Q59" s="103">
        <f t="shared" si="17"/>
        <v>0.88061974442163782</v>
      </c>
      <c r="R59" s="273"/>
      <c r="S59" s="1">
        <v>0.24746527777777777</v>
      </c>
      <c r="T59" s="2">
        <v>0.2951388888888889</v>
      </c>
      <c r="U59" s="104">
        <v>5.349999999999997</v>
      </c>
      <c r="V59" s="105">
        <v>68.65000000000002</v>
      </c>
      <c r="W59" s="106"/>
      <c r="X59" s="107"/>
      <c r="Y59" s="265"/>
      <c r="Z59" s="266"/>
      <c r="AA59" s="111">
        <f t="shared" si="18"/>
        <v>-393.95484340859502</v>
      </c>
      <c r="AB59" s="103">
        <f t="shared" si="19"/>
        <v>0.88061974442163782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3853</v>
      </c>
      <c r="G60" s="95">
        <f t="shared" si="20"/>
        <v>82646.849999999991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2910.3650860260173</v>
      </c>
      <c r="N60" s="99">
        <f t="shared" si="14"/>
        <v>727.59127150650431</v>
      </c>
      <c r="O60" s="101">
        <f t="shared" si="15"/>
        <v>0</v>
      </c>
      <c r="P60" s="102">
        <f t="shared" si="16"/>
        <v>-97.408728493495687</v>
      </c>
      <c r="Q60" s="103">
        <f t="shared" si="17"/>
        <v>0.88192881394727796</v>
      </c>
      <c r="R60" s="273"/>
      <c r="S60" s="1">
        <v>0.29930555555555555</v>
      </c>
      <c r="T60" s="2">
        <v>0.35446759259259258</v>
      </c>
      <c r="U60" s="104">
        <v>5.9999999999999787</v>
      </c>
      <c r="V60" s="105">
        <v>79.433333333333337</v>
      </c>
      <c r="W60" s="106"/>
      <c r="X60" s="107"/>
      <c r="Y60" s="265"/>
      <c r="Z60" s="266"/>
      <c r="AA60" s="111">
        <f t="shared" si="18"/>
        <v>-389.63491397398275</v>
      </c>
      <c r="AB60" s="103">
        <f t="shared" si="19"/>
        <v>0.88192881394727796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5363</v>
      </c>
      <c r="G61" s="115">
        <f t="shared" si="20"/>
        <v>89347.58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2914.6739130434762</v>
      </c>
      <c r="N61" s="99">
        <f t="shared" si="14"/>
        <v>728.66847826086905</v>
      </c>
      <c r="O61" s="101">
        <f t="shared" si="15"/>
        <v>0</v>
      </c>
      <c r="P61" s="102">
        <f t="shared" si="16"/>
        <v>-96.331521739130949</v>
      </c>
      <c r="Q61" s="103">
        <f t="shared" si="17"/>
        <v>0.88323451910408368</v>
      </c>
      <c r="R61" s="273"/>
      <c r="S61" s="1">
        <v>0.35833333333333328</v>
      </c>
      <c r="T61" s="2">
        <v>0.435</v>
      </c>
      <c r="U61" s="104">
        <v>5.5666666666666043</v>
      </c>
      <c r="V61" s="105">
        <v>110.40000000000008</v>
      </c>
      <c r="W61" s="106"/>
      <c r="X61" s="107"/>
      <c r="Y61" s="265"/>
      <c r="Z61" s="266"/>
      <c r="AA61" s="111">
        <f t="shared" si="18"/>
        <v>-385.3260869565238</v>
      </c>
      <c r="AB61" s="103">
        <f t="shared" si="19"/>
        <v>0.88323451910408368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2886.486583362861</v>
      </c>
      <c r="N72" s="139">
        <f>M72/L72</f>
        <v>752.99650000770282</v>
      </c>
      <c r="O72" s="140">
        <f>L72-I72</f>
        <v>0</v>
      </c>
      <c r="P72" s="141">
        <f>N72-K72</f>
        <v>-107.87306520968843</v>
      </c>
      <c r="Q72" s="142">
        <f>N72/K72</f>
        <v>0.87469290404935185</v>
      </c>
      <c r="R72" s="274"/>
      <c r="S72" s="143">
        <f>S56</f>
        <v>0.16666666666666666</v>
      </c>
      <c r="T72" s="144">
        <f>INDEX(T56:T71,COUNTA(T56:T71))</f>
        <v>0.435</v>
      </c>
      <c r="U72" s="145"/>
      <c r="V72" s="156"/>
      <c r="W72" s="89"/>
      <c r="X72" s="91"/>
      <c r="Y72" s="261"/>
      <c r="Z72" s="262"/>
      <c r="AA72" s="157">
        <f>M72-J72</f>
        <v>-413.51341663713902</v>
      </c>
      <c r="AB72" s="142">
        <f>M72/J72</f>
        <v>0.87469290404935185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2079</v>
      </c>
      <c r="G73" s="159">
        <f t="shared" ref="G73:G76" si="26">E73*F73</f>
        <v>37796.22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3028.8951841359758</v>
      </c>
      <c r="N73" s="163">
        <f>M73/L73</f>
        <v>1009.6317280453253</v>
      </c>
      <c r="O73" s="165">
        <f>L73-I73</f>
        <v>0</v>
      </c>
      <c r="P73" s="166">
        <f>N73-K73</f>
        <v>-190.3682719546747</v>
      </c>
      <c r="Q73" s="152">
        <f>N73/K73</f>
        <v>0.84135977337110446</v>
      </c>
      <c r="R73" s="272">
        <f>Q89</f>
        <v>0.8498740641754815</v>
      </c>
      <c r="S73" s="167">
        <v>0.16666666666666666</v>
      </c>
      <c r="T73" s="168">
        <v>0.19526620370370371</v>
      </c>
      <c r="U73" s="169"/>
      <c r="V73" s="170">
        <v>41.183333333333351</v>
      </c>
      <c r="W73" s="173"/>
      <c r="X73" s="151"/>
      <c r="Y73" s="275"/>
      <c r="Z73" s="276"/>
      <c r="AA73" s="109">
        <f>M73-J73</f>
        <v>-571.1048158640242</v>
      </c>
      <c r="AB73" s="152">
        <f>M73/J73</f>
        <v>0.84135977337110435</v>
      </c>
      <c r="AC73" s="277">
        <f>AB89</f>
        <v>0.84987406417548139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2653</v>
      </c>
      <c r="G74" s="95">
        <f t="shared" si="26"/>
        <v>48231.54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3036.8203497615268</v>
      </c>
      <c r="N74" s="99">
        <f>M74/L74</f>
        <v>1012.2734499205089</v>
      </c>
      <c r="O74" s="101">
        <f>L74-I74</f>
        <v>0</v>
      </c>
      <c r="P74" s="102">
        <f>N74-K74</f>
        <v>-187.72655007949106</v>
      </c>
      <c r="Q74" s="103">
        <f>N74/K74</f>
        <v>0.8435612082670908</v>
      </c>
      <c r="R74" s="273"/>
      <c r="S74" s="1">
        <v>0.20833333333333334</v>
      </c>
      <c r="T74" s="2">
        <v>0.2447337962962963</v>
      </c>
      <c r="U74" s="104">
        <v>18.816666666666677</v>
      </c>
      <c r="V74" s="105">
        <v>52.416666666666657</v>
      </c>
      <c r="W74" s="106"/>
      <c r="X74" s="107"/>
      <c r="Y74" s="265"/>
      <c r="Z74" s="266"/>
      <c r="AA74" s="111">
        <f>M74-J74</f>
        <v>-563.17965023847319</v>
      </c>
      <c r="AB74" s="103">
        <f>M74/J74</f>
        <v>0.8435612082670908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6757</v>
      </c>
      <c r="G75" s="95">
        <f t="shared" si="26"/>
        <v>96489.959999999992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3040.650000000001</v>
      </c>
      <c r="N75" s="99">
        <f>M75/L75</f>
        <v>1013.5500000000003</v>
      </c>
      <c r="O75" s="101">
        <f>L75-I75</f>
        <v>0</v>
      </c>
      <c r="P75" s="102">
        <f>N75-K75</f>
        <v>-186.4499999999997</v>
      </c>
      <c r="Q75" s="103">
        <f>N75/K75</f>
        <v>0.84462500000000029</v>
      </c>
      <c r="R75" s="273"/>
      <c r="S75" s="1">
        <v>0.25833333333333336</v>
      </c>
      <c r="T75" s="2">
        <v>0.35092592592592592</v>
      </c>
      <c r="U75" s="104">
        <v>19.583333333333371</v>
      </c>
      <c r="V75" s="105">
        <v>133.33333333333329</v>
      </c>
      <c r="W75" s="106"/>
      <c r="X75" s="107"/>
      <c r="Y75" s="265"/>
      <c r="Z75" s="266"/>
      <c r="AA75" s="111">
        <f>M75-J75</f>
        <v>-559.349999999999</v>
      </c>
      <c r="AB75" s="103">
        <f>M75/J75</f>
        <v>0.84462500000000029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13.25</v>
      </c>
      <c r="F76" s="94">
        <v>5069</v>
      </c>
      <c r="G76" s="95">
        <f t="shared" si="26"/>
        <v>67164.25</v>
      </c>
      <c r="H76" s="96"/>
      <c r="I76" s="97">
        <v>4</v>
      </c>
      <c r="J76" s="98">
        <v>3000</v>
      </c>
      <c r="K76" s="99">
        <f t="shared" si="27"/>
        <v>750</v>
      </c>
      <c r="L76" s="100">
        <v>4</v>
      </c>
      <c r="M76" s="98">
        <f>F76/V76*60</f>
        <v>2621.89655172414</v>
      </c>
      <c r="N76" s="99">
        <f>M76/L76</f>
        <v>655.47413793103499</v>
      </c>
      <c r="O76" s="101">
        <f>L76-I76</f>
        <v>0</v>
      </c>
      <c r="P76" s="102">
        <f>N76-K76</f>
        <v>-94.525862068965012</v>
      </c>
      <c r="Q76" s="103">
        <f>N76/K76</f>
        <v>0.87396551724137994</v>
      </c>
      <c r="R76" s="273"/>
      <c r="S76" s="1">
        <v>0.36319444444444449</v>
      </c>
      <c r="T76" s="2">
        <v>0.44374999999999998</v>
      </c>
      <c r="U76" s="104">
        <v>17.666666666666735</v>
      </c>
      <c r="V76" s="105">
        <v>115.99999999999991</v>
      </c>
      <c r="W76" s="106"/>
      <c r="X76" s="107"/>
      <c r="Y76" s="265"/>
      <c r="Z76" s="266"/>
      <c r="AA76" s="111">
        <f>M76-J76</f>
        <v>-378.10344827586005</v>
      </c>
      <c r="AB76" s="103">
        <f>M76/J76</f>
        <v>0.87396551724137994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3.25</v>
      </c>
      <c r="J89" s="138">
        <f t="shared" si="28"/>
        <v>3450</v>
      </c>
      <c r="K89" s="139">
        <f t="shared" ref="K89" si="29">J89/I89</f>
        <v>1061.5384615384614</v>
      </c>
      <c r="L89" s="137">
        <f t="shared" ref="L89:M89" si="30">AVERAGE(L73:L88)</f>
        <v>3.25</v>
      </c>
      <c r="M89" s="138">
        <f t="shared" si="30"/>
        <v>2932.0655214054109</v>
      </c>
      <c r="N89" s="139">
        <f t="shared" ref="N89:N95" si="31">M89/L89</f>
        <v>902.17400658628026</v>
      </c>
      <c r="O89" s="140">
        <f t="shared" ref="O89:O95" si="32">L89-I89</f>
        <v>0</v>
      </c>
      <c r="P89" s="141">
        <f t="shared" ref="P89:P95" si="33">N89-K89</f>
        <v>-159.36445495218118</v>
      </c>
      <c r="Q89" s="142">
        <f t="shared" ref="Q89:Q95" si="34">N89/K89</f>
        <v>0.8498740641754815</v>
      </c>
      <c r="R89" s="274"/>
      <c r="S89" s="143">
        <f>S73</f>
        <v>0.16666666666666666</v>
      </c>
      <c r="T89" s="144">
        <f>INDEX(T73:T88,COUNTA(T73:T88))</f>
        <v>0.44374999999999998</v>
      </c>
      <c r="U89" s="145"/>
      <c r="V89" s="156"/>
      <c r="W89" s="89"/>
      <c r="X89" s="91"/>
      <c r="Y89" s="261"/>
      <c r="Z89" s="262"/>
      <c r="AA89" s="157">
        <f t="shared" ref="AA89:AA95" si="35">M89-J89</f>
        <v>-517.93447859458911</v>
      </c>
      <c r="AB89" s="142">
        <f t="shared" ref="AB89:AB95" si="36">M89/J89</f>
        <v>0.84987406417548139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2206</v>
      </c>
      <c r="G90" s="159">
        <f t="shared" ref="G90:G95" si="37">E90*F90</f>
        <v>55216.18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2861.8378378378384</v>
      </c>
      <c r="N90" s="163">
        <f t="shared" si="31"/>
        <v>715.45945945945959</v>
      </c>
      <c r="O90" s="165">
        <f t="shared" si="32"/>
        <v>0</v>
      </c>
      <c r="P90" s="166">
        <f t="shared" si="33"/>
        <v>-109.54054054054041</v>
      </c>
      <c r="Q90" s="152">
        <f t="shared" si="34"/>
        <v>0.86722358722358739</v>
      </c>
      <c r="R90" s="272">
        <f>Q106</f>
        <v>0.87326279475869506</v>
      </c>
      <c r="S90" s="167">
        <v>0.16666666666666666</v>
      </c>
      <c r="T90" s="168">
        <v>0.19878472222222221</v>
      </c>
      <c r="U90" s="169"/>
      <c r="V90" s="170">
        <v>46.249999999999993</v>
      </c>
      <c r="W90" s="168"/>
      <c r="X90" s="171"/>
      <c r="Y90" s="275"/>
      <c r="Z90" s="276"/>
      <c r="AA90" s="109">
        <f t="shared" si="35"/>
        <v>-438.16216216216162</v>
      </c>
      <c r="AB90" s="152">
        <f t="shared" si="36"/>
        <v>0.86722358722358739</v>
      </c>
      <c r="AC90" s="277">
        <f>AB106</f>
        <v>0.87326279475869495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2311</v>
      </c>
      <c r="G91" s="95">
        <f t="shared" si="37"/>
        <v>58814.95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2872.7900552486176</v>
      </c>
      <c r="N91" s="99">
        <f t="shared" si="31"/>
        <v>718.1975138121544</v>
      </c>
      <c r="O91" s="101">
        <f t="shared" si="32"/>
        <v>0</v>
      </c>
      <c r="P91" s="102">
        <f t="shared" si="33"/>
        <v>-106.8024861878456</v>
      </c>
      <c r="Q91" s="103">
        <f t="shared" si="34"/>
        <v>0.87054244098442957</v>
      </c>
      <c r="R91" s="273"/>
      <c r="S91" s="1">
        <v>0.21111111111111111</v>
      </c>
      <c r="T91" s="2">
        <v>0.24462962962962964</v>
      </c>
      <c r="U91" s="104">
        <v>17.750000000000018</v>
      </c>
      <c r="V91" s="105">
        <v>48.266666666666687</v>
      </c>
      <c r="W91" s="106"/>
      <c r="X91" s="113"/>
      <c r="Y91" s="265"/>
      <c r="Z91" s="266"/>
      <c r="AA91" s="111">
        <f t="shared" si="35"/>
        <v>-427.20994475138241</v>
      </c>
      <c r="AB91" s="103">
        <f t="shared" si="36"/>
        <v>0.87054244098442957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1248</v>
      </c>
      <c r="G92" s="95">
        <f t="shared" si="37"/>
        <v>33359.040000000001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2841.7457305502799</v>
      </c>
      <c r="N92" s="99">
        <f t="shared" si="31"/>
        <v>710.43643263756996</v>
      </c>
      <c r="O92" s="101">
        <f t="shared" si="32"/>
        <v>0</v>
      </c>
      <c r="P92" s="102">
        <f t="shared" si="33"/>
        <v>-114.56356736243004</v>
      </c>
      <c r="Q92" s="103">
        <f t="shared" si="34"/>
        <v>0.86113506986372113</v>
      </c>
      <c r="R92" s="273"/>
      <c r="S92" s="1">
        <v>0.25486111111111109</v>
      </c>
      <c r="T92" s="2">
        <v>0.27315972222222223</v>
      </c>
      <c r="U92" s="104">
        <v>14.733333333333292</v>
      </c>
      <c r="V92" s="105">
        <v>26.350000000000044</v>
      </c>
      <c r="W92" s="106"/>
      <c r="X92" s="113"/>
      <c r="Y92" s="265"/>
      <c r="Z92" s="266"/>
      <c r="AA92" s="111">
        <f t="shared" si="35"/>
        <v>-458.25426944972014</v>
      </c>
      <c r="AB92" s="103">
        <f t="shared" si="36"/>
        <v>0.86113506986372113</v>
      </c>
      <c r="AC92" s="278"/>
    </row>
    <row r="93" spans="1:29" ht="15.75" customHeight="1">
      <c r="A93" s="268"/>
      <c r="B93" s="92" t="s">
        <v>111</v>
      </c>
      <c r="C93" s="263" t="s">
        <v>206</v>
      </c>
      <c r="D93" s="264"/>
      <c r="E93" s="93">
        <v>30</v>
      </c>
      <c r="F93" s="94">
        <v>3040</v>
      </c>
      <c r="G93" s="95">
        <f t="shared" si="37"/>
        <v>91200</v>
      </c>
      <c r="H93" s="96"/>
      <c r="I93" s="97">
        <v>4</v>
      </c>
      <c r="J93" s="98">
        <v>3000</v>
      </c>
      <c r="K93" s="99">
        <f t="shared" si="27"/>
        <v>750</v>
      </c>
      <c r="L93" s="100">
        <v>4</v>
      </c>
      <c r="M93" s="98">
        <f t="shared" si="38"/>
        <v>2658.2462958464916</v>
      </c>
      <c r="N93" s="99">
        <f t="shared" si="31"/>
        <v>664.56157396162291</v>
      </c>
      <c r="O93" s="101">
        <f t="shared" si="32"/>
        <v>0</v>
      </c>
      <c r="P93" s="102">
        <f t="shared" si="33"/>
        <v>-85.438426038377088</v>
      </c>
      <c r="Q93" s="103">
        <f t="shared" si="34"/>
        <v>0.88608209861549725</v>
      </c>
      <c r="R93" s="273"/>
      <c r="S93" s="1">
        <v>0.28707175925925926</v>
      </c>
      <c r="T93" s="2">
        <v>0.3347222222222222</v>
      </c>
      <c r="U93" s="104">
        <v>20.033333333333321</v>
      </c>
      <c r="V93" s="105">
        <v>68.616666666666632</v>
      </c>
      <c r="W93" s="106"/>
      <c r="X93" s="107"/>
      <c r="Y93" s="265"/>
      <c r="Z93" s="266"/>
      <c r="AA93" s="111">
        <f t="shared" si="35"/>
        <v>-341.75370415350835</v>
      </c>
      <c r="AB93" s="103">
        <f t="shared" si="36"/>
        <v>0.88608209861549725</v>
      </c>
      <c r="AC93" s="278"/>
    </row>
    <row r="94" spans="1:29" ht="15.75" customHeight="1">
      <c r="A94" s="268"/>
      <c r="B94" s="92" t="s">
        <v>111</v>
      </c>
      <c r="C94" s="263" t="s">
        <v>119</v>
      </c>
      <c r="D94" s="264"/>
      <c r="E94" s="93">
        <v>24.82</v>
      </c>
      <c r="F94" s="94">
        <v>2338</v>
      </c>
      <c r="G94" s="95">
        <f t="shared" si="37"/>
        <v>58029.16</v>
      </c>
      <c r="H94" s="113"/>
      <c r="I94" s="97">
        <v>4</v>
      </c>
      <c r="J94" s="98">
        <v>3300</v>
      </c>
      <c r="K94" s="99">
        <f t="shared" si="27"/>
        <v>825</v>
      </c>
      <c r="L94" s="114">
        <v>4</v>
      </c>
      <c r="M94" s="98">
        <f t="shared" si="38"/>
        <v>2867.7342419080069</v>
      </c>
      <c r="N94" s="99">
        <f t="shared" si="31"/>
        <v>716.93356047700172</v>
      </c>
      <c r="O94" s="101">
        <f t="shared" si="32"/>
        <v>0</v>
      </c>
      <c r="P94" s="102">
        <f t="shared" si="33"/>
        <v>-108.06643952299828</v>
      </c>
      <c r="Q94" s="103">
        <f t="shared" si="34"/>
        <v>0.86901037633575962</v>
      </c>
      <c r="R94" s="273"/>
      <c r="S94" s="1">
        <v>0.34589120370370369</v>
      </c>
      <c r="T94" s="2">
        <v>0.37986111111111109</v>
      </c>
      <c r="U94" s="104">
        <v>16.083333333333343</v>
      </c>
      <c r="V94" s="105">
        <v>48.916666666666664</v>
      </c>
      <c r="W94" s="106"/>
      <c r="X94" s="107"/>
      <c r="Y94" s="265"/>
      <c r="Z94" s="266"/>
      <c r="AA94" s="111">
        <f t="shared" si="35"/>
        <v>-432.26575809199312</v>
      </c>
      <c r="AB94" s="103">
        <f t="shared" si="36"/>
        <v>0.86901037633575962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3656</v>
      </c>
      <c r="G95" s="115">
        <f t="shared" si="37"/>
        <v>109680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2664.2914979757093</v>
      </c>
      <c r="N95" s="99">
        <f t="shared" si="31"/>
        <v>888.09716599190313</v>
      </c>
      <c r="O95" s="101">
        <f t="shared" si="32"/>
        <v>0</v>
      </c>
      <c r="P95" s="102">
        <f t="shared" si="33"/>
        <v>-111.90283400809687</v>
      </c>
      <c r="Q95" s="103">
        <f t="shared" si="34"/>
        <v>0.88809716599190314</v>
      </c>
      <c r="R95" s="273"/>
      <c r="S95" s="1">
        <v>0.39166666666666666</v>
      </c>
      <c r="T95" s="2">
        <v>0.44884259259259257</v>
      </c>
      <c r="U95" s="104">
        <v>17.000000000000021</v>
      </c>
      <c r="V95" s="105">
        <v>82.333333333333314</v>
      </c>
      <c r="W95" s="106"/>
      <c r="X95" s="4"/>
      <c r="Y95" s="265"/>
      <c r="Z95" s="266"/>
      <c r="AA95" s="111">
        <f t="shared" si="35"/>
        <v>-335.70850202429074</v>
      </c>
      <c r="AB95" s="103">
        <f t="shared" si="36"/>
        <v>0.88809716599190314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2794.4409432278239</v>
      </c>
      <c r="N106" s="139">
        <f>M106/L106</f>
        <v>728.9845938855193</v>
      </c>
      <c r="O106" s="140">
        <f>L106-I106</f>
        <v>0</v>
      </c>
      <c r="P106" s="141">
        <f>N106-K106</f>
        <v>-105.79801481013283</v>
      </c>
      <c r="Q106" s="142">
        <f>N106/K106</f>
        <v>0.87326279475869506</v>
      </c>
      <c r="R106" s="274"/>
      <c r="S106" s="143">
        <f>S90</f>
        <v>0.16666666666666666</v>
      </c>
      <c r="T106" s="144">
        <f>INDEX(T90:T105,COUNTA(T90:T105))</f>
        <v>0.44884259259259257</v>
      </c>
      <c r="U106" s="145"/>
      <c r="V106" s="156"/>
      <c r="W106" s="135"/>
      <c r="X106" s="139"/>
      <c r="Y106" s="261"/>
      <c r="Z106" s="262"/>
      <c r="AA106" s="157">
        <f>M106-J106</f>
        <v>-405.55905677217606</v>
      </c>
      <c r="AB106" s="142">
        <f>M106/J106</f>
        <v>0.87326279475869495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958</v>
      </c>
      <c r="G107" s="159">
        <f t="shared" ref="G107:G110" si="42">E107*F107</f>
        <v>12856.36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3109.8286744815309</v>
      </c>
      <c r="N107" s="163">
        <f>M107/L107</f>
        <v>518.30477908025512</v>
      </c>
      <c r="O107" s="165">
        <f>L107-I107</f>
        <v>0</v>
      </c>
      <c r="P107" s="166">
        <f>N107-K107</f>
        <v>-81.695220919744884</v>
      </c>
      <c r="Q107" s="152">
        <f>N107/K107</f>
        <v>0.8638412984670919</v>
      </c>
      <c r="R107" s="272">
        <f>Q123</f>
        <v>0.85636148529484901</v>
      </c>
      <c r="S107" s="167">
        <v>0.70833333333333337</v>
      </c>
      <c r="T107" s="168">
        <v>0.72116898148148145</v>
      </c>
      <c r="U107" s="169"/>
      <c r="V107" s="170">
        <v>18.483333333333238</v>
      </c>
      <c r="W107" s="168"/>
      <c r="X107" s="171"/>
      <c r="Y107" s="275"/>
      <c r="Z107" s="276"/>
      <c r="AA107" s="109">
        <f>M107-J107</f>
        <v>-490.17132551846908</v>
      </c>
      <c r="AB107" s="152">
        <f>M107/J107</f>
        <v>0.8638412984670919</v>
      </c>
      <c r="AC107" s="277">
        <f>AB123</f>
        <v>0.85636148529484912</v>
      </c>
    </row>
    <row r="108" spans="1:29" ht="15.75" customHeight="1">
      <c r="A108" s="281"/>
      <c r="B108" s="92" t="s">
        <v>104</v>
      </c>
      <c r="C108" s="263" t="s">
        <v>224</v>
      </c>
      <c r="D108" s="264"/>
      <c r="E108" s="93">
        <v>25.64</v>
      </c>
      <c r="F108" s="94">
        <v>1877</v>
      </c>
      <c r="G108" s="95">
        <f t="shared" si="42"/>
        <v>48126.28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3086.8889904065782</v>
      </c>
      <c r="N108" s="99">
        <f>M108/L108</f>
        <v>280.62627185514344</v>
      </c>
      <c r="O108" s="101">
        <f>L108-I108</f>
        <v>0</v>
      </c>
      <c r="P108" s="102">
        <f>N108-K108</f>
        <v>-46.646455417583809</v>
      </c>
      <c r="Q108" s="103">
        <f>N108/K108</f>
        <v>0.85746916400182727</v>
      </c>
      <c r="R108" s="273"/>
      <c r="S108" s="1">
        <v>0.72430555555555554</v>
      </c>
      <c r="T108" s="2">
        <v>0.74964120370370368</v>
      </c>
      <c r="U108" s="104">
        <v>4.5166666666666799</v>
      </c>
      <c r="V108" s="105">
        <v>36.483333333333334</v>
      </c>
      <c r="W108" s="106"/>
      <c r="X108" s="113"/>
      <c r="Y108" s="265"/>
      <c r="Z108" s="266"/>
      <c r="AA108" s="111">
        <f>M108-J108</f>
        <v>-513.11100959342184</v>
      </c>
      <c r="AB108" s="103">
        <f>M108/J108</f>
        <v>0.85746916400182727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2220</v>
      </c>
      <c r="G109" s="95">
        <f t="shared" si="42"/>
        <v>65534.400000000001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3063.2426216941376</v>
      </c>
      <c r="N109" s="99">
        <f>M109/L109</f>
        <v>180.19074245259634</v>
      </c>
      <c r="O109" s="101">
        <f>L109-I109</f>
        <v>0</v>
      </c>
      <c r="P109" s="102">
        <f>N109-K109</f>
        <v>-31.573963429756589</v>
      </c>
      <c r="Q109" s="103">
        <f>N109/K109</f>
        <v>0.85090072824837171</v>
      </c>
      <c r="R109" s="273"/>
      <c r="S109" s="1">
        <v>0.75416666666666665</v>
      </c>
      <c r="T109" s="2">
        <v>0.78436342592592589</v>
      </c>
      <c r="U109" s="104">
        <v>6.5166666666666728</v>
      </c>
      <c r="V109" s="105">
        <v>43.483333333333306</v>
      </c>
      <c r="W109" s="106"/>
      <c r="X109" s="113"/>
      <c r="Y109" s="265"/>
      <c r="Z109" s="266"/>
      <c r="AA109" s="111">
        <f>M109-J109</f>
        <v>-536.7573783058624</v>
      </c>
      <c r="AB109" s="103">
        <f>M109/J109</f>
        <v>0.8509007282483716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2308</v>
      </c>
      <c r="G110" s="95">
        <f t="shared" si="42"/>
        <v>68893.8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3071.6451016635815</v>
      </c>
      <c r="N110" s="99">
        <f>M110/L110</f>
        <v>180.68500598021069</v>
      </c>
      <c r="O110" s="101">
        <f>L110-I110</f>
        <v>0</v>
      </c>
      <c r="P110" s="102">
        <f>N110-K110</f>
        <v>-31.079699902142238</v>
      </c>
      <c r="Q110" s="103">
        <f>N110/K110</f>
        <v>0.85323475046210606</v>
      </c>
      <c r="R110" s="273"/>
      <c r="S110" s="1">
        <v>0.7895833333333333</v>
      </c>
      <c r="T110" s="2">
        <v>0.82089120370370372</v>
      </c>
      <c r="U110" s="104">
        <v>7.5166666666666693</v>
      </c>
      <c r="V110" s="105">
        <v>45.0833333333334</v>
      </c>
      <c r="W110" s="106"/>
      <c r="X110" s="107"/>
      <c r="Y110" s="265"/>
      <c r="Z110" s="266"/>
      <c r="AA110" s="111">
        <f>M110-J110</f>
        <v>-528.3548983364185</v>
      </c>
      <c r="AB110" s="103">
        <f>M110/J110</f>
        <v>0.85323475046210595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3082.9013470614568</v>
      </c>
      <c r="N123" s="139">
        <f>M123/L123</f>
        <v>241.79618408325152</v>
      </c>
      <c r="O123" s="140">
        <f>L123-I123</f>
        <v>0</v>
      </c>
      <c r="P123" s="141">
        <f>N123-K123</f>
        <v>-40.55675709321909</v>
      </c>
      <c r="Q123" s="142">
        <f>N123/K123</f>
        <v>0.85636148529484901</v>
      </c>
      <c r="R123" s="274"/>
      <c r="S123" s="143">
        <f>S107</f>
        <v>0.70833333333333337</v>
      </c>
      <c r="T123" s="144">
        <f>INDEX(T107:T122,COUNTA(T107:T122))</f>
        <v>0.82089120370370372</v>
      </c>
      <c r="U123" s="145"/>
      <c r="V123" s="156"/>
      <c r="W123" s="135"/>
      <c r="X123" s="139"/>
      <c r="Y123" s="261"/>
      <c r="Z123" s="262"/>
      <c r="AA123" s="157">
        <f>M123-J123</f>
        <v>-517.09865293854318</v>
      </c>
      <c r="AB123" s="142">
        <f>M123/J123</f>
        <v>0.85636148529484912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1176</v>
      </c>
      <c r="G124" s="159">
        <f t="shared" ref="G124:G127" si="46">E124*F124</f>
        <v>32434.079999999998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2579.8903107861097</v>
      </c>
      <c r="N124" s="163">
        <f>M124/L124</f>
        <v>644.97257769652742</v>
      </c>
      <c r="O124" s="165">
        <f>L124-I124</f>
        <v>0</v>
      </c>
      <c r="P124" s="166">
        <f>N124-K124</f>
        <v>-105.02742230347258</v>
      </c>
      <c r="Q124" s="152">
        <f>N124/K124</f>
        <v>0.85996343692870325</v>
      </c>
      <c r="R124" s="272">
        <f>Q140</f>
        <v>0.87048680688155045</v>
      </c>
      <c r="S124" s="167">
        <v>0.70833333333333337</v>
      </c>
      <c r="T124" s="168">
        <v>0.7273263888888889</v>
      </c>
      <c r="U124" s="169"/>
      <c r="V124" s="170">
        <v>27.349999999999959</v>
      </c>
      <c r="W124" s="173"/>
      <c r="X124" s="151"/>
      <c r="Y124" s="275"/>
      <c r="Z124" s="276"/>
      <c r="AA124" s="109">
        <f>M124-J124</f>
        <v>-420.10968921389031</v>
      </c>
      <c r="AB124" s="152">
        <f>M124/J124</f>
        <v>0.85996343692870325</v>
      </c>
      <c r="AC124" s="277">
        <f>AB140</f>
        <v>0.87048680688155045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956</v>
      </c>
      <c r="G125" s="95">
        <f t="shared" si="46"/>
        <v>23087.399999999998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2570.2763256161406</v>
      </c>
      <c r="N125" s="99">
        <f>M125/L125</f>
        <v>642.56908140403516</v>
      </c>
      <c r="O125" s="101">
        <f>L125-I125</f>
        <v>0</v>
      </c>
      <c r="P125" s="102">
        <f>N125-K125</f>
        <v>-107.43091859596484</v>
      </c>
      <c r="Q125" s="103">
        <f>N125/K125</f>
        <v>0.85675877520538024</v>
      </c>
      <c r="R125" s="273"/>
      <c r="S125" s="1">
        <v>0.73194444444444451</v>
      </c>
      <c r="T125" s="2">
        <v>0.74744212962962964</v>
      </c>
      <c r="U125" s="104">
        <v>6.6500000000000803</v>
      </c>
      <c r="V125" s="105">
        <v>22.316666666666585</v>
      </c>
      <c r="W125" s="106"/>
      <c r="X125" s="107"/>
      <c r="Y125" s="265"/>
      <c r="Z125" s="266"/>
      <c r="AA125" s="111">
        <f>M125-J125</f>
        <v>-429.72367438385936</v>
      </c>
      <c r="AB125" s="103">
        <f>M125/J125</f>
        <v>0.85675877520538024</v>
      </c>
      <c r="AC125" s="278"/>
    </row>
    <row r="126" spans="1:29" ht="15.75" customHeight="1">
      <c r="A126" s="268"/>
      <c r="B126" s="92" t="s">
        <v>111</v>
      </c>
      <c r="C126" s="263" t="s">
        <v>202</v>
      </c>
      <c r="D126" s="264"/>
      <c r="E126" s="93">
        <v>15.71</v>
      </c>
      <c r="F126" s="94">
        <v>2521</v>
      </c>
      <c r="G126" s="95">
        <f t="shared" si="46"/>
        <v>39604.910000000003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2904.1919999999977</v>
      </c>
      <c r="N126" s="99">
        <f>M126/L126</f>
        <v>968.06399999999928</v>
      </c>
      <c r="O126" s="101">
        <f>L126-I126</f>
        <v>0</v>
      </c>
      <c r="P126" s="102">
        <f>N126-K126</f>
        <v>-131.93600000000072</v>
      </c>
      <c r="Q126" s="103">
        <f>N126/K126</f>
        <v>0.88005818181818118</v>
      </c>
      <c r="R126" s="273"/>
      <c r="S126" s="1">
        <v>0.75277777777777777</v>
      </c>
      <c r="T126" s="2">
        <v>0.78894675925925928</v>
      </c>
      <c r="U126" s="104">
        <v>7.6833333333333087</v>
      </c>
      <c r="V126" s="105">
        <v>52.083333333333371</v>
      </c>
      <c r="W126" s="106"/>
      <c r="X126" s="107"/>
      <c r="Y126" s="265"/>
      <c r="Z126" s="266"/>
      <c r="AA126" s="111">
        <f>M126-J126</f>
        <v>-395.80800000000227</v>
      </c>
      <c r="AB126" s="103">
        <f>M126/J126</f>
        <v>0.88005818181818118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5435</v>
      </c>
      <c r="G127" s="95">
        <f t="shared" si="46"/>
        <v>97232.150000000009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2913.7751303052864</v>
      </c>
      <c r="N127" s="99">
        <f>M127/L127</f>
        <v>728.44378257632161</v>
      </c>
      <c r="O127" s="101">
        <f>L127-I127</f>
        <v>0</v>
      </c>
      <c r="P127" s="102">
        <f>N127-K127</f>
        <v>-96.55621742367839</v>
      </c>
      <c r="Q127" s="103">
        <f>N127/K127</f>
        <v>0.8829621606985717</v>
      </c>
      <c r="R127" s="273"/>
      <c r="S127" s="1">
        <v>0.79380787037037037</v>
      </c>
      <c r="T127" s="2">
        <v>0.87152777777777779</v>
      </c>
      <c r="U127" s="104">
        <v>6.9999999999999751</v>
      </c>
      <c r="V127" s="105">
        <v>111.91666666666669</v>
      </c>
      <c r="W127" s="106"/>
      <c r="X127" s="107"/>
      <c r="Y127" s="265"/>
      <c r="Z127" s="266"/>
      <c r="AA127" s="111">
        <f>M127-J127</f>
        <v>-386.22486969471356</v>
      </c>
      <c r="AB127" s="103">
        <f>M127/J127</f>
        <v>0.8829621606985717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2742.0334416768837</v>
      </c>
      <c r="N140" s="139">
        <f>M140/L140</f>
        <v>731.20891778050236</v>
      </c>
      <c r="O140" s="140">
        <f>L140-I140</f>
        <v>0</v>
      </c>
      <c r="P140" s="141">
        <f>N140-K140</f>
        <v>-108.79108221949764</v>
      </c>
      <c r="Q140" s="142">
        <f>N140/K140</f>
        <v>0.87048680688155045</v>
      </c>
      <c r="R140" s="274"/>
      <c r="S140" s="143">
        <f>S124</f>
        <v>0.70833333333333337</v>
      </c>
      <c r="T140" s="144">
        <f>INDEX(T124:T139,COUNTA(T124:T139))</f>
        <v>0.87152777777777779</v>
      </c>
      <c r="U140" s="145"/>
      <c r="V140" s="156"/>
      <c r="W140" s="89"/>
      <c r="X140" s="91"/>
      <c r="Y140" s="261"/>
      <c r="Z140" s="262"/>
      <c r="AA140" s="157">
        <f>M140-J140</f>
        <v>-407.96655832311626</v>
      </c>
      <c r="AB140" s="142">
        <f>M140/J140</f>
        <v>0.87048680688155045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1743</v>
      </c>
      <c r="G141" s="159">
        <f t="shared" ref="G141:G143" si="51">E141*F141</f>
        <v>38834.04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2887.620800736308</v>
      </c>
      <c r="N141" s="163">
        <f>M141/L141</f>
        <v>577.52416014726157</v>
      </c>
      <c r="O141" s="165">
        <f>L141-I141</f>
        <v>0</v>
      </c>
      <c r="P141" s="166">
        <f>N141-K141</f>
        <v>-82.475839852738432</v>
      </c>
      <c r="Q141" s="152">
        <f>N141/K141</f>
        <v>0.8750366062837297</v>
      </c>
      <c r="R141" s="272">
        <f>Q157</f>
        <v>0.87676780349660965</v>
      </c>
      <c r="S141" s="167">
        <v>0.70833333333333337</v>
      </c>
      <c r="T141" s="168">
        <v>0.73348379629629634</v>
      </c>
      <c r="U141" s="169"/>
      <c r="V141" s="170">
        <v>36.216666666666683</v>
      </c>
      <c r="W141" s="173"/>
      <c r="X141" s="151"/>
      <c r="Y141" s="275"/>
      <c r="Z141" s="276"/>
      <c r="AA141" s="109">
        <f>M141-J141</f>
        <v>-412.37919926369204</v>
      </c>
      <c r="AB141" s="152">
        <f>M141/J141</f>
        <v>0.8750366062837297</v>
      </c>
      <c r="AC141" s="277">
        <f>AB157</f>
        <v>0.87676780349660954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1383</v>
      </c>
      <c r="G142" s="95">
        <f t="shared" si="51"/>
        <v>25142.94</v>
      </c>
      <c r="H142" s="96"/>
      <c r="I142" s="97">
        <v>4</v>
      </c>
      <c r="J142" s="98">
        <v>3300</v>
      </c>
      <c r="K142" s="99">
        <f t="shared" ref="K142:K180" si="52">J142/I142</f>
        <v>825</v>
      </c>
      <c r="L142" s="100">
        <v>4</v>
      </c>
      <c r="M142" s="98">
        <f>F142/V142*60</f>
        <v>2876.2564991334457</v>
      </c>
      <c r="N142" s="99">
        <f>M142/L142</f>
        <v>719.06412478336142</v>
      </c>
      <c r="O142" s="101">
        <f>L142-I142</f>
        <v>0</v>
      </c>
      <c r="P142" s="102">
        <f>N142-K142</f>
        <v>-105.93587521663858</v>
      </c>
      <c r="Q142" s="103">
        <f>N142/K142</f>
        <v>0.87159287852528655</v>
      </c>
      <c r="R142" s="273"/>
      <c r="S142" s="1">
        <v>0.7389930555555555</v>
      </c>
      <c r="T142" s="2">
        <v>0.75902777777777775</v>
      </c>
      <c r="U142" s="104">
        <v>7.9333333333331879</v>
      </c>
      <c r="V142" s="105">
        <v>28.850000000000033</v>
      </c>
      <c r="W142" s="106"/>
      <c r="X142" s="107"/>
      <c r="Y142" s="265"/>
      <c r="Z142" s="266"/>
      <c r="AA142" s="111">
        <f>M142-J142</f>
        <v>-423.74350086655431</v>
      </c>
      <c r="AB142" s="103">
        <f>M142/J142</f>
        <v>0.87159287852528655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8234</v>
      </c>
      <c r="G143" s="95">
        <f t="shared" si="51"/>
        <v>137178.44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2916.1239547466816</v>
      </c>
      <c r="N143" s="99">
        <f>M143/L143</f>
        <v>729.03098868667041</v>
      </c>
      <c r="O143" s="101">
        <f>L143-I143</f>
        <v>0</v>
      </c>
      <c r="P143" s="102">
        <f>N143-K143</f>
        <v>-95.969011313329588</v>
      </c>
      <c r="Q143" s="103">
        <f>N143/K143</f>
        <v>0.8836739256808126</v>
      </c>
      <c r="R143" s="273"/>
      <c r="S143" s="1">
        <v>0.76250000000000007</v>
      </c>
      <c r="T143" s="2">
        <v>0.88015046296296295</v>
      </c>
      <c r="U143" s="104">
        <v>5.0000000000001421</v>
      </c>
      <c r="V143" s="105">
        <v>169.41666666666657</v>
      </c>
      <c r="W143" s="106"/>
      <c r="X143" s="107"/>
      <c r="Y143" s="265"/>
      <c r="Z143" s="266"/>
      <c r="AA143" s="111">
        <f>M143-J143</f>
        <v>-383.87604525331835</v>
      </c>
      <c r="AB143" s="103">
        <f>M143/J143</f>
        <v>0.8836739256808126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3">AVERAGE(I141:I156)</f>
        <v>4.333333333333333</v>
      </c>
      <c r="J157" s="138">
        <f t="shared" si="53"/>
        <v>3300</v>
      </c>
      <c r="K157" s="139">
        <f t="shared" ref="K157" si="54">J157/I157</f>
        <v>761.53846153846155</v>
      </c>
      <c r="L157" s="137">
        <f t="shared" ref="L157:M157" si="55">AVERAGE(L141:L156)</f>
        <v>4.333333333333333</v>
      </c>
      <c r="M157" s="138">
        <f t="shared" si="55"/>
        <v>2893.3337515388116</v>
      </c>
      <c r="N157" s="139">
        <f>M157/L157</f>
        <v>667.69240420126425</v>
      </c>
      <c r="O157" s="140">
        <f>L157-I157</f>
        <v>0</v>
      </c>
      <c r="P157" s="141">
        <f>N157-K157</f>
        <v>-93.846057337197294</v>
      </c>
      <c r="Q157" s="142">
        <f>N157/K157</f>
        <v>0.87676780349660965</v>
      </c>
      <c r="R157" s="274"/>
      <c r="S157" s="143">
        <f>S141</f>
        <v>0.70833333333333337</v>
      </c>
      <c r="T157" s="144">
        <f>INDEX(T141:T156,COUNTA(T141:T156))</f>
        <v>0.88015046296296295</v>
      </c>
      <c r="U157" s="145"/>
      <c r="V157" s="156"/>
      <c r="W157" s="89"/>
      <c r="X157" s="91"/>
      <c r="Y157" s="261"/>
      <c r="Z157" s="262"/>
      <c r="AA157" s="157">
        <f>M157-J157</f>
        <v>-406.66624846118839</v>
      </c>
      <c r="AB157" s="142">
        <f>M157/J157</f>
        <v>0.87676780349660954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141</v>
      </c>
      <c r="D158" s="271"/>
      <c r="E158" s="158">
        <v>18.18</v>
      </c>
      <c r="F158" s="87">
        <v>2361</v>
      </c>
      <c r="G158" s="159">
        <f t="shared" ref="G158:G161" si="56">E158*F158</f>
        <v>42922.979999999996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2655.2952202436727</v>
      </c>
      <c r="N158" s="163">
        <f>M158/L158</f>
        <v>663.82380506091818</v>
      </c>
      <c r="O158" s="165">
        <f>L158-I158</f>
        <v>0</v>
      </c>
      <c r="P158" s="166">
        <f>N158-K158</f>
        <v>-86.176194939081824</v>
      </c>
      <c r="Q158" s="152">
        <f>N158/K158</f>
        <v>0.88509840674789086</v>
      </c>
      <c r="R158" s="272">
        <f>Q174</f>
        <v>0.86672556649465105</v>
      </c>
      <c r="S158" s="167">
        <v>0.70833333333333337</v>
      </c>
      <c r="T158" s="168">
        <v>0.7453819444444445</v>
      </c>
      <c r="U158" s="169"/>
      <c r="V158" s="170">
        <v>53.350000000000023</v>
      </c>
      <c r="W158" s="173"/>
      <c r="X158" s="151"/>
      <c r="Y158" s="275"/>
      <c r="Z158" s="276"/>
      <c r="AA158" s="109">
        <f>M158-J158</f>
        <v>-344.7047797563273</v>
      </c>
      <c r="AB158" s="152">
        <f>M158/J158</f>
        <v>0.88509840674789086</v>
      </c>
      <c r="AC158" s="277">
        <f>AB174</f>
        <v>0.86672556649465105</v>
      </c>
    </row>
    <row r="159" spans="1:29" ht="15.75" customHeight="1">
      <c r="A159" s="268"/>
      <c r="B159" s="92" t="s">
        <v>111</v>
      </c>
      <c r="C159" s="263" t="s">
        <v>125</v>
      </c>
      <c r="D159" s="264"/>
      <c r="E159" s="93">
        <v>14.03</v>
      </c>
      <c r="F159" s="94">
        <v>1544</v>
      </c>
      <c r="G159" s="95">
        <f t="shared" si="56"/>
        <v>21662.32</v>
      </c>
      <c r="H159" s="96">
        <v>2</v>
      </c>
      <c r="I159" s="97">
        <v>4</v>
      </c>
      <c r="J159" s="98">
        <v>3000</v>
      </c>
      <c r="K159" s="99">
        <f t="shared" si="52"/>
        <v>750</v>
      </c>
      <c r="L159" s="100">
        <v>4</v>
      </c>
      <c r="M159" s="98">
        <f>F159/V159*60</f>
        <v>2597.3831775700987</v>
      </c>
      <c r="N159" s="99">
        <f>M159/L159</f>
        <v>649.34579439252468</v>
      </c>
      <c r="O159" s="101">
        <f>L159-I159</f>
        <v>0</v>
      </c>
      <c r="P159" s="102">
        <f>N159-K159</f>
        <v>-100.65420560747532</v>
      </c>
      <c r="Q159" s="103">
        <f>N159/K159</f>
        <v>0.86579439252336621</v>
      </c>
      <c r="R159" s="273"/>
      <c r="S159" s="1">
        <v>0.75856481481481486</v>
      </c>
      <c r="T159" s="2">
        <v>0.78333333333333333</v>
      </c>
      <c r="U159" s="104">
        <v>18.983333333333317</v>
      </c>
      <c r="V159" s="105">
        <v>35.666666666666593</v>
      </c>
      <c r="W159" s="106"/>
      <c r="X159" s="107"/>
      <c r="Y159" s="265"/>
      <c r="Z159" s="266"/>
      <c r="AA159" s="111">
        <f>M159-J159</f>
        <v>-402.61682242990128</v>
      </c>
      <c r="AB159" s="103">
        <f>M159/J159</f>
        <v>0.86579439252336621</v>
      </c>
      <c r="AC159" s="278"/>
    </row>
    <row r="160" spans="1:29" ht="15.75" customHeight="1">
      <c r="A160" s="268"/>
      <c r="B160" s="92" t="s">
        <v>111</v>
      </c>
      <c r="C160" s="263" t="s">
        <v>136</v>
      </c>
      <c r="D160" s="264"/>
      <c r="E160" s="93">
        <v>14.28</v>
      </c>
      <c r="F160" s="94">
        <v>5020</v>
      </c>
      <c r="G160" s="95">
        <f t="shared" si="56"/>
        <v>71685.599999999991</v>
      </c>
      <c r="H160" s="96">
        <v>2</v>
      </c>
      <c r="I160" s="97">
        <v>3</v>
      </c>
      <c r="J160" s="98">
        <v>3600</v>
      </c>
      <c r="K160" s="99">
        <f t="shared" si="52"/>
        <v>1200</v>
      </c>
      <c r="L160" s="100">
        <v>3</v>
      </c>
      <c r="M160" s="98">
        <f>F160/V160*60</f>
        <v>3037.31092436975</v>
      </c>
      <c r="N160" s="99">
        <f>M160/L160</f>
        <v>1012.4369747899167</v>
      </c>
      <c r="O160" s="101">
        <f>L160-I160</f>
        <v>0</v>
      </c>
      <c r="P160" s="102">
        <f>N160-K160</f>
        <v>-187.56302521008331</v>
      </c>
      <c r="Q160" s="103">
        <f>N160/K160</f>
        <v>0.84369747899159719</v>
      </c>
      <c r="R160" s="273"/>
      <c r="S160" s="1">
        <v>0.79525462962962967</v>
      </c>
      <c r="T160" s="2">
        <v>0.86412037037037037</v>
      </c>
      <c r="U160" s="104">
        <v>17.166666666666739</v>
      </c>
      <c r="V160" s="105">
        <v>99.1666666666666</v>
      </c>
      <c r="W160" s="106">
        <v>0.86412037037037037</v>
      </c>
      <c r="X160" s="107">
        <v>0.92181712962962958</v>
      </c>
      <c r="Y160" s="265"/>
      <c r="Z160" s="266"/>
      <c r="AA160" s="111">
        <f>M160-J160</f>
        <v>-562.68907563025004</v>
      </c>
      <c r="AB160" s="103">
        <f>M160/J160</f>
        <v>0.84369747899159719</v>
      </c>
      <c r="AC160" s="278"/>
    </row>
    <row r="161" spans="1:29" ht="15.75" customHeight="1">
      <c r="A161" s="268"/>
      <c r="B161" s="92" t="s">
        <v>111</v>
      </c>
      <c r="C161" s="263" t="s">
        <v>125</v>
      </c>
      <c r="D161" s="264"/>
      <c r="E161" s="93">
        <v>14.03</v>
      </c>
      <c r="F161" s="94">
        <v>6164</v>
      </c>
      <c r="G161" s="95">
        <f t="shared" si="56"/>
        <v>86480.92</v>
      </c>
      <c r="H161" s="96"/>
      <c r="I161" s="97">
        <v>4</v>
      </c>
      <c r="J161" s="98">
        <v>3000</v>
      </c>
      <c r="K161" s="99">
        <f t="shared" si="52"/>
        <v>750</v>
      </c>
      <c r="L161" s="100">
        <v>4</v>
      </c>
      <c r="M161" s="98">
        <f>F161/V161*60</f>
        <v>2630.7528156490816</v>
      </c>
      <c r="N161" s="99">
        <f>M161/L161</f>
        <v>657.68820391227041</v>
      </c>
      <c r="O161" s="101">
        <f>L161-I161</f>
        <v>0</v>
      </c>
      <c r="P161" s="102">
        <f>N161-K161</f>
        <v>-92.31179608772959</v>
      </c>
      <c r="Q161" s="103">
        <f>N161/K161</f>
        <v>0.87691760521636053</v>
      </c>
      <c r="R161" s="273"/>
      <c r="S161" s="1">
        <v>0.92181712962962958</v>
      </c>
      <c r="T161" s="2">
        <v>1.0194444444444444</v>
      </c>
      <c r="U161" s="104">
        <v>83.083333333333258</v>
      </c>
      <c r="V161" s="105">
        <v>140.58333333333331</v>
      </c>
      <c r="W161" s="106"/>
      <c r="X161" s="107"/>
      <c r="Y161" s="265"/>
      <c r="Z161" s="266"/>
      <c r="AA161" s="111">
        <f>M161-J161</f>
        <v>-369.24718435091836</v>
      </c>
      <c r="AB161" s="103">
        <f>M161/J161</f>
        <v>0.87691760521636053</v>
      </c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3.75</v>
      </c>
      <c r="J174" s="138">
        <f t="shared" si="57"/>
        <v>3150</v>
      </c>
      <c r="K174" s="139">
        <f t="shared" ref="K174" si="58">J174/I174</f>
        <v>840</v>
      </c>
      <c r="L174" s="137">
        <f t="shared" ref="L174:M174" si="59">AVERAGE(L158:L173)</f>
        <v>3.75</v>
      </c>
      <c r="M174" s="138">
        <f t="shared" si="59"/>
        <v>2730.1855344581509</v>
      </c>
      <c r="N174" s="139">
        <f t="shared" ref="N174:N180" si="60">M174/L174</f>
        <v>728.0494758555069</v>
      </c>
      <c r="O174" s="140">
        <f t="shared" ref="O174:O180" si="61">L174-I174</f>
        <v>0</v>
      </c>
      <c r="P174" s="141">
        <f t="shared" ref="P174:P180" si="62">N174-K174</f>
        <v>-111.9505241444931</v>
      </c>
      <c r="Q174" s="142">
        <f t="shared" ref="Q174:Q180" si="63">N174/K174</f>
        <v>0.86672556649465105</v>
      </c>
      <c r="R174" s="274"/>
      <c r="S174" s="143">
        <f>S158</f>
        <v>0.70833333333333337</v>
      </c>
      <c r="T174" s="144">
        <f>INDEX(T158:T173,COUNTA(T158:T173))</f>
        <v>1.0194444444444444</v>
      </c>
      <c r="U174" s="145"/>
      <c r="V174" s="156"/>
      <c r="W174" s="89"/>
      <c r="X174" s="91"/>
      <c r="Y174" s="261"/>
      <c r="Z174" s="262"/>
      <c r="AA174" s="157">
        <f t="shared" ref="AA174:AA180" si="64">M174-J174</f>
        <v>-419.81446554184913</v>
      </c>
      <c r="AB174" s="142">
        <f t="shared" ref="AB174:AB180" si="65">M174/J174</f>
        <v>0.86672556649465105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1033</v>
      </c>
      <c r="G175" s="159">
        <f t="shared" ref="G175:G180" si="66">E175*F175</f>
        <v>18779.939999999999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0" si="67">F175/V175*60</f>
        <v>3020.9585702680811</v>
      </c>
      <c r="N175" s="163">
        <f t="shared" si="60"/>
        <v>1006.9861900893603</v>
      </c>
      <c r="O175" s="165">
        <f t="shared" si="61"/>
        <v>0</v>
      </c>
      <c r="P175" s="166">
        <f t="shared" si="62"/>
        <v>-193.01380991063968</v>
      </c>
      <c r="Q175" s="152">
        <f t="shared" si="63"/>
        <v>0.83915515840780031</v>
      </c>
      <c r="R175" s="272">
        <f>Q191</f>
        <v>0.8514065452042231</v>
      </c>
      <c r="S175" s="167">
        <v>0.7086689814814815</v>
      </c>
      <c r="T175" s="168">
        <v>0.72291666666666665</v>
      </c>
      <c r="U175" s="169"/>
      <c r="V175" s="170">
        <v>20.516666666666623</v>
      </c>
      <c r="W175" s="168"/>
      <c r="X175" s="171"/>
      <c r="Y175" s="275"/>
      <c r="Z175" s="276"/>
      <c r="AA175" s="174">
        <f t="shared" si="64"/>
        <v>-579.04142973191892</v>
      </c>
      <c r="AB175" s="152">
        <f t="shared" si="65"/>
        <v>0.83915515840780031</v>
      </c>
      <c r="AC175" s="277">
        <f>AB191</f>
        <v>0.8514065452042231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1953</v>
      </c>
      <c r="G176" s="95">
        <f t="shared" si="66"/>
        <v>35505.54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3041.0034602076125</v>
      </c>
      <c r="N176" s="99">
        <f t="shared" si="60"/>
        <v>1013.6678200692041</v>
      </c>
      <c r="O176" s="101">
        <f t="shared" si="61"/>
        <v>0</v>
      </c>
      <c r="P176" s="102">
        <f t="shared" si="62"/>
        <v>-186.33217993079586</v>
      </c>
      <c r="Q176" s="103">
        <f t="shared" si="63"/>
        <v>0.8447231833910035</v>
      </c>
      <c r="R176" s="273"/>
      <c r="S176" s="1">
        <v>0.73365740740740737</v>
      </c>
      <c r="T176" s="2">
        <v>0.76041666666666663</v>
      </c>
      <c r="U176" s="104">
        <v>15.466666666666633</v>
      </c>
      <c r="V176" s="105">
        <v>38.533333333333331</v>
      </c>
      <c r="W176" s="106"/>
      <c r="X176" s="113"/>
      <c r="Y176" s="265"/>
      <c r="Z176" s="266"/>
      <c r="AA176" s="175">
        <f t="shared" si="64"/>
        <v>-558.99653979238747</v>
      </c>
      <c r="AB176" s="103">
        <f t="shared" si="65"/>
        <v>0.8447231833910035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2838</v>
      </c>
      <c r="G177" s="95">
        <f t="shared" si="66"/>
        <v>70439.16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2861.0473256790829</v>
      </c>
      <c r="N177" s="99">
        <f t="shared" si="60"/>
        <v>715.26183141977072</v>
      </c>
      <c r="O177" s="101">
        <f t="shared" si="61"/>
        <v>0</v>
      </c>
      <c r="P177" s="102">
        <f t="shared" si="62"/>
        <v>-109.73816858022928</v>
      </c>
      <c r="Q177" s="103">
        <f t="shared" si="63"/>
        <v>0.86698403808457059</v>
      </c>
      <c r="R177" s="273"/>
      <c r="S177" s="1">
        <v>0.7711689814814815</v>
      </c>
      <c r="T177" s="2">
        <v>0.8125</v>
      </c>
      <c r="U177" s="104">
        <v>15.483333333333409</v>
      </c>
      <c r="V177" s="105">
        <v>59.516666666666644</v>
      </c>
      <c r="W177" s="106"/>
      <c r="X177" s="113"/>
      <c r="Y177" s="265"/>
      <c r="Z177" s="266"/>
      <c r="AA177" s="175">
        <f t="shared" si="64"/>
        <v>-438.95267432091714</v>
      </c>
      <c r="AB177" s="103">
        <f t="shared" si="65"/>
        <v>0.86698403808457059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2401</v>
      </c>
      <c r="G178" s="95">
        <f t="shared" si="66"/>
        <v>60097.030000000006</v>
      </c>
      <c r="H178" s="96"/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2881.1999999999916</v>
      </c>
      <c r="N178" s="99">
        <f t="shared" si="60"/>
        <v>720.29999999999791</v>
      </c>
      <c r="O178" s="101">
        <f t="shared" si="61"/>
        <v>0</v>
      </c>
      <c r="P178" s="102">
        <f t="shared" si="62"/>
        <v>-104.70000000000209</v>
      </c>
      <c r="Q178" s="103">
        <f t="shared" si="63"/>
        <v>0.87309090909090659</v>
      </c>
      <c r="R178" s="273"/>
      <c r="S178" s="1">
        <v>0.82361111111111096</v>
      </c>
      <c r="T178" s="2">
        <v>0.85833333333333328</v>
      </c>
      <c r="U178" s="104">
        <v>15.999999999999783</v>
      </c>
      <c r="V178" s="105">
        <v>50.000000000000142</v>
      </c>
      <c r="W178" s="106">
        <v>0.85833333333333328</v>
      </c>
      <c r="X178" s="107">
        <v>0.91666666666666663</v>
      </c>
      <c r="Y178" s="265"/>
      <c r="Z178" s="266"/>
      <c r="AA178" s="175">
        <f t="shared" si="64"/>
        <v>-418.80000000000837</v>
      </c>
      <c r="AB178" s="103">
        <f t="shared" si="65"/>
        <v>0.87309090909090659</v>
      </c>
      <c r="AC178" s="278"/>
    </row>
    <row r="179" spans="1:29" ht="15.75" customHeight="1">
      <c r="A179" s="282"/>
      <c r="B179" s="92" t="s">
        <v>111</v>
      </c>
      <c r="C179" s="263" t="s">
        <v>138</v>
      </c>
      <c r="D179" s="264"/>
      <c r="E179" s="93">
        <v>18.18</v>
      </c>
      <c r="F179" s="94">
        <v>2699</v>
      </c>
      <c r="G179" s="95">
        <f t="shared" si="66"/>
        <v>49067.82</v>
      </c>
      <c r="H179" s="113"/>
      <c r="I179" s="97">
        <v>3</v>
      </c>
      <c r="J179" s="98">
        <v>3600</v>
      </c>
      <c r="K179" s="99">
        <f t="shared" si="52"/>
        <v>1200</v>
      </c>
      <c r="L179" s="114">
        <v>3</v>
      </c>
      <c r="M179" s="98">
        <f t="shared" si="67"/>
        <v>3036.3749999999955</v>
      </c>
      <c r="N179" s="99">
        <f t="shared" si="60"/>
        <v>1012.1249999999985</v>
      </c>
      <c r="O179" s="101">
        <f t="shared" si="61"/>
        <v>0</v>
      </c>
      <c r="P179" s="102">
        <f t="shared" si="62"/>
        <v>-187.87500000000148</v>
      </c>
      <c r="Q179" s="103">
        <f t="shared" si="63"/>
        <v>0.84343749999999873</v>
      </c>
      <c r="R179" s="273"/>
      <c r="S179" s="1">
        <v>0.91666666666666663</v>
      </c>
      <c r="T179" s="2">
        <v>0.95370370370370372</v>
      </c>
      <c r="U179" s="104">
        <v>84.000000000000028</v>
      </c>
      <c r="V179" s="105">
        <v>53.333333333333414</v>
      </c>
      <c r="W179" s="106"/>
      <c r="X179" s="107"/>
      <c r="Y179" s="265"/>
      <c r="Z179" s="266"/>
      <c r="AA179" s="175">
        <f t="shared" si="64"/>
        <v>-563.62500000000455</v>
      </c>
      <c r="AB179" s="103">
        <f t="shared" si="65"/>
        <v>0.84343749999999873</v>
      </c>
      <c r="AC179" s="278"/>
    </row>
    <row r="180" spans="1:29" ht="15.75" customHeight="1">
      <c r="A180" s="282"/>
      <c r="B180" s="92" t="s">
        <v>111</v>
      </c>
      <c r="C180" s="263" t="s">
        <v>136</v>
      </c>
      <c r="D180" s="264"/>
      <c r="E180" s="93">
        <v>14.28</v>
      </c>
      <c r="F180" s="94">
        <v>4967</v>
      </c>
      <c r="G180" s="115">
        <f t="shared" si="66"/>
        <v>70928.759999999995</v>
      </c>
      <c r="H180" s="116"/>
      <c r="I180" s="97">
        <v>3</v>
      </c>
      <c r="J180" s="98">
        <v>3600</v>
      </c>
      <c r="K180" s="99">
        <f t="shared" si="52"/>
        <v>1200</v>
      </c>
      <c r="L180" s="100">
        <v>3</v>
      </c>
      <c r="M180" s="98">
        <f t="shared" si="67"/>
        <v>3038.95309313392</v>
      </c>
      <c r="N180" s="99">
        <f t="shared" si="60"/>
        <v>1012.9843643779733</v>
      </c>
      <c r="O180" s="101">
        <f t="shared" si="61"/>
        <v>0</v>
      </c>
      <c r="P180" s="102">
        <f t="shared" si="62"/>
        <v>-187.01563562202671</v>
      </c>
      <c r="Q180" s="103">
        <f t="shared" si="63"/>
        <v>0.84415363698164436</v>
      </c>
      <c r="R180" s="273"/>
      <c r="S180" s="1">
        <v>0.96540509259259255</v>
      </c>
      <c r="T180" s="2">
        <v>1.0335069444444445</v>
      </c>
      <c r="U180" s="104">
        <v>16.849999999999916</v>
      </c>
      <c r="V180" s="105">
        <v>98.066666666666748</v>
      </c>
      <c r="W180" s="106"/>
      <c r="X180" s="4"/>
      <c r="Y180" s="265"/>
      <c r="Z180" s="266"/>
      <c r="AA180" s="175">
        <f t="shared" si="64"/>
        <v>-561.04690686608001</v>
      </c>
      <c r="AB180" s="103">
        <f t="shared" si="65"/>
        <v>0.84415363698164447</v>
      </c>
      <c r="AC180" s="278"/>
    </row>
    <row r="181" spans="1:29" ht="15.75" customHeight="1">
      <c r="A181" s="282"/>
      <c r="B181" s="92"/>
      <c r="C181" s="263"/>
      <c r="D181" s="264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3"/>
      <c r="S181" s="1"/>
      <c r="T181" s="2"/>
      <c r="U181" s="104"/>
      <c r="V181" s="105"/>
      <c r="W181" s="106"/>
      <c r="X181" s="107"/>
      <c r="Y181" s="265"/>
      <c r="Z181" s="266"/>
      <c r="AA181" s="175"/>
      <c r="AB181" s="103"/>
      <c r="AC181" s="278"/>
    </row>
    <row r="182" spans="1:29" ht="15.75" customHeight="1">
      <c r="A182" s="282"/>
      <c r="B182" s="92"/>
      <c r="C182" s="263"/>
      <c r="D182" s="264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3"/>
      <c r="S182" s="1"/>
      <c r="T182" s="2"/>
      <c r="U182" s="104"/>
      <c r="V182" s="105"/>
      <c r="W182" s="106"/>
      <c r="X182" s="107"/>
      <c r="Y182" s="265"/>
      <c r="Z182" s="266"/>
      <c r="AA182" s="175"/>
      <c r="AB182" s="103"/>
      <c r="AC182" s="278"/>
    </row>
    <row r="183" spans="1:29" ht="15.75" customHeight="1">
      <c r="A183" s="282"/>
      <c r="B183" s="92"/>
      <c r="C183" s="263"/>
      <c r="D183" s="264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3"/>
      <c r="S183" s="1"/>
      <c r="T183" s="2"/>
      <c r="U183" s="104"/>
      <c r="V183" s="105"/>
      <c r="W183" s="123"/>
      <c r="X183" s="124"/>
      <c r="Y183" s="265"/>
      <c r="Z183" s="266"/>
      <c r="AA183" s="175"/>
      <c r="AB183" s="103"/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8">AVERAGE(I175:I190)</f>
        <v>3.3333333333333335</v>
      </c>
      <c r="J191" s="138">
        <f t="shared" si="68"/>
        <v>3500</v>
      </c>
      <c r="K191" s="139">
        <f t="shared" ref="K191" si="69">J191/I191</f>
        <v>1050</v>
      </c>
      <c r="L191" s="137">
        <f t="shared" ref="L191:M191" si="70">AVERAGE(L175:L190)</f>
        <v>3.3333333333333335</v>
      </c>
      <c r="M191" s="138">
        <f t="shared" si="70"/>
        <v>2979.9229082147808</v>
      </c>
      <c r="N191" s="139">
        <f>M191/L191</f>
        <v>893.97687246443422</v>
      </c>
      <c r="O191" s="140">
        <f>L191-I191</f>
        <v>0</v>
      </c>
      <c r="P191" s="141">
        <f>N191-K191</f>
        <v>-156.02312753556578</v>
      </c>
      <c r="Q191" s="142">
        <f>N191/K191</f>
        <v>0.8514065452042231</v>
      </c>
      <c r="R191" s="274"/>
      <c r="S191" s="143">
        <f>S175</f>
        <v>0.7086689814814815</v>
      </c>
      <c r="T191" s="144">
        <f>INDEX(T175:T190,COUNTA(T175:T190))</f>
        <v>1.0335069444444445</v>
      </c>
      <c r="U191" s="145"/>
      <c r="V191" s="156"/>
      <c r="W191" s="135"/>
      <c r="X191" s="139"/>
      <c r="Y191" s="261"/>
      <c r="Z191" s="262"/>
      <c r="AA191" s="177">
        <f>M191-J191</f>
        <v>-520.07709178521918</v>
      </c>
      <c r="AB191" s="142">
        <f>M191/J191</f>
        <v>0.8514065452042231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49" priority="1" operator="greaterThan">
      <formula>0</formula>
    </cfRule>
  </conditionalFormatting>
  <conditionalFormatting sqref="P5:P191 AA5:AA191">
    <cfRule type="cellIs" dxfId="48" priority="4" operator="lessThan">
      <formula>0</formula>
    </cfRule>
  </conditionalFormatting>
  <conditionalFormatting sqref="Q5:Q191 AB5:AB191">
    <cfRule type="cellIs" dxfId="47" priority="2" operator="greaterThan">
      <formula>1</formula>
    </cfRule>
    <cfRule type="cellIs" dxfId="46" priority="3" operator="lessThan">
      <formula>0.8</formula>
    </cfRule>
  </conditionalFormatting>
  <conditionalFormatting sqref="AC5:AC23 R5:R191 AC107:AC112">
    <cfRule type="cellIs" dxfId="45" priority="5" operator="lessThan">
      <formula>0.8</formula>
    </cfRule>
  </conditionalFormatting>
  <conditionalFormatting sqref="AC29:AC37">
    <cfRule type="cellIs" dxfId="44" priority="14" operator="lessThan">
      <formula>0.8</formula>
    </cfRule>
  </conditionalFormatting>
  <conditionalFormatting sqref="AC39:AC44">
    <cfRule type="cellIs" dxfId="43" priority="13" operator="lessThan">
      <formula>0.8</formula>
    </cfRule>
  </conditionalFormatting>
  <conditionalFormatting sqref="AC56">
    <cfRule type="cellIs" dxfId="42" priority="12" operator="lessThan">
      <formula>0.8</formula>
    </cfRule>
  </conditionalFormatting>
  <conditionalFormatting sqref="AC73">
    <cfRule type="cellIs" dxfId="41" priority="7" operator="lessThan">
      <formula>0.8</formula>
    </cfRule>
  </conditionalFormatting>
  <conditionalFormatting sqref="AC90:AC95">
    <cfRule type="cellIs" dxfId="40" priority="6" operator="lessThan">
      <formula>0.8</formula>
    </cfRule>
  </conditionalFormatting>
  <conditionalFormatting sqref="AC124">
    <cfRule type="cellIs" dxfId="39" priority="11" operator="lessThan">
      <formula>0.8</formula>
    </cfRule>
  </conditionalFormatting>
  <conditionalFormatting sqref="AC141">
    <cfRule type="cellIs" dxfId="38" priority="10" operator="lessThan">
      <formula>0.8</formula>
    </cfRule>
  </conditionalFormatting>
  <conditionalFormatting sqref="AC158">
    <cfRule type="cellIs" dxfId="37" priority="9" operator="lessThan">
      <formula>0.8</formula>
    </cfRule>
  </conditionalFormatting>
  <conditionalFormatting sqref="AC175:AC180">
    <cfRule type="cellIs" dxfId="36" priority="8" operator="lessThan">
      <formula>0.8</formula>
    </cfRule>
  </conditionalFormatting>
  <dataValidations count="1">
    <dataValidation type="list" allowBlank="1" showInputMessage="1" showErrorMessage="1" sqref="Y5:Z191" xr:uid="{22D1A4DA-34EE-419C-BB64-6FB3B414CF88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8296-EEBB-4C5A-A9E1-F740E17CA65C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M39" sqref="M39"/>
      <selection pane="bottomLeft" activeCell="Y94" sqref="Y94:Z9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102033</v>
      </c>
      <c r="E1" s="77" t="s">
        <v>3</v>
      </c>
      <c r="F1" s="78">
        <f>SUM(G5:G157)</f>
        <v>4654485.17</v>
      </c>
      <c r="G1" s="79" t="s">
        <v>73</v>
      </c>
      <c r="H1" s="80">
        <f>L21+L38+L55+L72+L89+L106+L123+L140+L157</f>
        <v>169.47857142857146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45932</v>
      </c>
      <c r="B2" s="326"/>
      <c r="C2" s="82" t="s">
        <v>34</v>
      </c>
      <c r="D2" s="83">
        <f>AVERAGE(N21,N38,N55,N72,N89,N106,N123,N140,N157)</f>
        <v>151.61632824641995</v>
      </c>
      <c r="E2" s="83" t="s">
        <v>80</v>
      </c>
      <c r="F2" s="84">
        <f>F1/D1</f>
        <v>45.617448962590537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3420</v>
      </c>
      <c r="G5" s="159">
        <f t="shared" ref="G5:G6" si="0">E5*F5</f>
        <v>67374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1070.6086956521738</v>
      </c>
      <c r="N5" s="163">
        <f>M5/L5</f>
        <v>82.354515050167208</v>
      </c>
      <c r="O5" s="179">
        <f>L5-I5</f>
        <v>0</v>
      </c>
      <c r="P5" s="180">
        <f>N5-K5</f>
        <v>-9.9531772575250983</v>
      </c>
      <c r="Q5" s="132">
        <f>N5/K5</f>
        <v>0.89217391304347815</v>
      </c>
      <c r="R5" s="273">
        <f>Q21</f>
        <v>0.88704607500085542</v>
      </c>
      <c r="S5" s="167">
        <v>0.2502314814814815</v>
      </c>
      <c r="T5" s="168">
        <v>0.38333333333333336</v>
      </c>
      <c r="U5" s="169"/>
      <c r="V5" s="170">
        <v>191.66666666666669</v>
      </c>
      <c r="W5" s="87"/>
      <c r="X5" s="88"/>
      <c r="Y5" s="275"/>
      <c r="Z5" s="276"/>
      <c r="AA5" s="109">
        <f>M5-J5</f>
        <v>-129.39130434782624</v>
      </c>
      <c r="AB5" s="110">
        <f>M5/J5</f>
        <v>0.89217391304347815</v>
      </c>
      <c r="AC5" s="292">
        <f>AB21</f>
        <v>0.88704607500085542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2304</v>
      </c>
      <c r="G6" s="95">
        <f t="shared" si="0"/>
        <v>69050.880000000005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2300.1663893510768</v>
      </c>
      <c r="N6" s="99">
        <f>M6/L6</f>
        <v>115.00831946755383</v>
      </c>
      <c r="O6" s="101">
        <f>L6-I6</f>
        <v>0</v>
      </c>
      <c r="P6" s="102">
        <f>N6-K6</f>
        <v>-14.991680532446168</v>
      </c>
      <c r="Q6" s="103">
        <f>N6/K6</f>
        <v>0.8846793805196449</v>
      </c>
      <c r="R6" s="273"/>
      <c r="S6" s="1">
        <v>0.49583333333333324</v>
      </c>
      <c r="T6" s="2">
        <v>0.53756944444444443</v>
      </c>
      <c r="U6" s="104">
        <v>57.583333333333194</v>
      </c>
      <c r="V6" s="105">
        <v>60.100000000000122</v>
      </c>
      <c r="W6" s="2"/>
      <c r="X6" s="107"/>
      <c r="Y6" s="265"/>
      <c r="Z6" s="266"/>
      <c r="AA6" s="111">
        <f>M6-J6</f>
        <v>-299.83361064892324</v>
      </c>
      <c r="AB6" s="112">
        <f>M6/J6</f>
        <v>0.8846793805196449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43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43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43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43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43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1685.3875425016254</v>
      </c>
      <c r="N21" s="139">
        <f t="shared" ref="N21:N27" si="5">M21/L21</f>
        <v>102.14469954555305</v>
      </c>
      <c r="O21" s="140">
        <f t="shared" ref="O21:O27" si="6">L21-I21</f>
        <v>0</v>
      </c>
      <c r="P21" s="141">
        <f t="shared" ref="P21:P27" si="7">N21-K21</f>
        <v>-13.006815605962103</v>
      </c>
      <c r="Q21" s="142">
        <f t="shared" ref="Q21:Q27" si="8">N21/K21</f>
        <v>0.88704607500085542</v>
      </c>
      <c r="R21" s="274"/>
      <c r="S21" s="143">
        <f>S5</f>
        <v>0.2502314814814815</v>
      </c>
      <c r="T21" s="144">
        <f>INDEX(T5:T20,COUNTA(T5:T20))</f>
        <v>0.53756944444444443</v>
      </c>
      <c r="U21" s="145"/>
      <c r="V21" s="145"/>
      <c r="W21" s="146"/>
      <c r="X21" s="147"/>
      <c r="Y21" s="261"/>
      <c r="Z21" s="262"/>
      <c r="AA21" s="148">
        <f t="shared" ref="AA21:AA27" si="9">M21-J21</f>
        <v>-214.61245749837462</v>
      </c>
      <c r="AB21" s="149">
        <f t="shared" ref="AB21:AB27" si="10">M21/J21</f>
        <v>0.88704607500085542</v>
      </c>
      <c r="AC21" s="295"/>
    </row>
    <row r="22" spans="1:43" ht="15.75" customHeight="1">
      <c r="A22" s="267" t="s">
        <v>160</v>
      </c>
      <c r="B22" s="108" t="s">
        <v>161</v>
      </c>
      <c r="C22" s="291" t="s">
        <v>198</v>
      </c>
      <c r="D22" s="291"/>
      <c r="E22" s="158">
        <v>57.3</v>
      </c>
      <c r="F22" s="162">
        <v>829</v>
      </c>
      <c r="G22" s="159">
        <f t="shared" ref="G22:G27" si="11">E22*F22</f>
        <v>47501.7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1724.0901213171605</v>
      </c>
      <c r="N22" s="163">
        <f t="shared" si="5"/>
        <v>66.311158512198489</v>
      </c>
      <c r="O22" s="165">
        <f t="shared" si="6"/>
        <v>0</v>
      </c>
      <c r="P22" s="166">
        <f t="shared" si="7"/>
        <v>-10.611918410878431</v>
      </c>
      <c r="Q22" s="152">
        <f t="shared" si="8"/>
        <v>0.86204506065858044</v>
      </c>
      <c r="R22" s="272">
        <f>Q38</f>
        <v>0.87423638722525399</v>
      </c>
      <c r="S22" s="167">
        <v>0.25010416666666668</v>
      </c>
      <c r="T22" s="168">
        <v>0.27013888888888887</v>
      </c>
      <c r="U22" s="169"/>
      <c r="V22" s="170">
        <v>28.849999999999952</v>
      </c>
      <c r="W22" s="181"/>
      <c r="X22" s="163"/>
      <c r="Y22" s="275"/>
      <c r="Z22" s="276"/>
      <c r="AA22" s="109">
        <f t="shared" si="9"/>
        <v>-275.90987868283946</v>
      </c>
      <c r="AB22" s="152">
        <f t="shared" si="10"/>
        <v>0.86204506065858022</v>
      </c>
      <c r="AC22" s="352">
        <f>AB38</f>
        <v>0.8742363872252541</v>
      </c>
    </row>
    <row r="23" spans="1:43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3865</v>
      </c>
      <c r="G23" s="95">
        <f t="shared" si="11"/>
        <v>219416.05000000002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1766.8571428571422</v>
      </c>
      <c r="N23" s="99">
        <f t="shared" si="5"/>
        <v>67.956043956043928</v>
      </c>
      <c r="O23" s="101">
        <f t="shared" si="6"/>
        <v>0</v>
      </c>
      <c r="P23" s="102">
        <f t="shared" si="7"/>
        <v>-8.967032967032992</v>
      </c>
      <c r="Q23" s="103">
        <f t="shared" si="8"/>
        <v>0.88342857142857112</v>
      </c>
      <c r="R23" s="273"/>
      <c r="S23" s="1">
        <v>0.27430555555555552</v>
      </c>
      <c r="T23" s="2">
        <v>0.3654513888888889</v>
      </c>
      <c r="U23" s="104">
        <v>5.9999999999999787</v>
      </c>
      <c r="V23" s="105">
        <v>131.25000000000006</v>
      </c>
      <c r="W23" s="106"/>
      <c r="X23" s="107"/>
      <c r="Y23" s="265"/>
      <c r="Z23" s="266"/>
      <c r="AA23" s="111">
        <f t="shared" si="9"/>
        <v>-233.14285714285779</v>
      </c>
      <c r="AB23" s="103">
        <f t="shared" si="10"/>
        <v>0.88342857142857112</v>
      </c>
      <c r="AC23" s="294"/>
    </row>
    <row r="24" spans="1:43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1347</v>
      </c>
      <c r="G24" s="95">
        <f t="shared" si="11"/>
        <v>69855.42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1733.7146943153366</v>
      </c>
      <c r="N24" s="99">
        <f t="shared" si="5"/>
        <v>66.681334396743722</v>
      </c>
      <c r="O24" s="101">
        <f t="shared" si="6"/>
        <v>0</v>
      </c>
      <c r="P24" s="102">
        <f t="shared" si="7"/>
        <v>-10.241742526333198</v>
      </c>
      <c r="Q24" s="103">
        <f t="shared" si="8"/>
        <v>0.86685734715766838</v>
      </c>
      <c r="R24" s="273"/>
      <c r="S24" s="1">
        <v>0.36971064814814814</v>
      </c>
      <c r="T24" s="2">
        <v>0.40208333333333335</v>
      </c>
      <c r="U24" s="104">
        <v>6.1333333333333062</v>
      </c>
      <c r="V24" s="105">
        <v>46.616666666666703</v>
      </c>
      <c r="W24" s="106"/>
      <c r="X24" s="107"/>
      <c r="Y24" s="265"/>
      <c r="Z24" s="266"/>
      <c r="AA24" s="111">
        <f t="shared" si="9"/>
        <v>-266.2853056846634</v>
      </c>
      <c r="AB24" s="103">
        <f t="shared" si="10"/>
        <v>0.86685734715766827</v>
      </c>
      <c r="AC24" s="294"/>
    </row>
    <row r="25" spans="1:43" ht="15.75" customHeight="1">
      <c r="A25" s="268"/>
      <c r="B25" s="92" t="s">
        <v>164</v>
      </c>
      <c r="C25" s="286" t="s">
        <v>174</v>
      </c>
      <c r="D25" s="286"/>
      <c r="E25" s="93">
        <v>77.34</v>
      </c>
      <c r="F25" s="94">
        <v>2758</v>
      </c>
      <c r="G25" s="95">
        <f t="shared" si="11"/>
        <v>213303.72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1760.4255319148954</v>
      </c>
      <c r="N25" s="99">
        <f t="shared" si="5"/>
        <v>70.417021276595818</v>
      </c>
      <c r="O25" s="101">
        <f t="shared" si="6"/>
        <v>0</v>
      </c>
      <c r="P25" s="102">
        <f t="shared" si="7"/>
        <v>-9.5829787234041817</v>
      </c>
      <c r="Q25" s="103">
        <f t="shared" si="8"/>
        <v>0.88021276595744768</v>
      </c>
      <c r="R25" s="273"/>
      <c r="S25" s="1">
        <v>0.40486111111111112</v>
      </c>
      <c r="T25" s="2">
        <v>0.47013888888888883</v>
      </c>
      <c r="U25" s="104">
        <v>3.9999999999999858</v>
      </c>
      <c r="V25" s="105">
        <v>93.999999999999901</v>
      </c>
      <c r="W25" s="106">
        <v>0.47013888888888883</v>
      </c>
      <c r="X25" s="107">
        <v>0.50833333333333319</v>
      </c>
      <c r="Y25" s="265"/>
      <c r="Z25" s="266"/>
      <c r="AA25" s="111">
        <f t="shared" si="9"/>
        <v>-239.57446808510463</v>
      </c>
      <c r="AB25" s="103">
        <f t="shared" si="10"/>
        <v>0.88021276595744768</v>
      </c>
      <c r="AC25" s="294"/>
    </row>
    <row r="26" spans="1:43" ht="15.75" customHeight="1">
      <c r="A26" s="268"/>
      <c r="B26" s="92" t="s">
        <v>161</v>
      </c>
      <c r="C26" s="286" t="s">
        <v>199</v>
      </c>
      <c r="D26" s="286"/>
      <c r="E26" s="93">
        <v>57.3</v>
      </c>
      <c r="F26" s="94">
        <v>1195</v>
      </c>
      <c r="G26" s="95">
        <f t="shared" si="11"/>
        <v>68473.5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1731.8840579710047</v>
      </c>
      <c r="N26" s="99">
        <f t="shared" si="5"/>
        <v>69.275362318840195</v>
      </c>
      <c r="O26" s="101">
        <f t="shared" si="6"/>
        <v>0</v>
      </c>
      <c r="P26" s="102">
        <f t="shared" si="7"/>
        <v>-10.724637681159805</v>
      </c>
      <c r="Q26" s="103">
        <f t="shared" si="8"/>
        <v>0.86594202898550243</v>
      </c>
      <c r="R26" s="273"/>
      <c r="S26" s="1">
        <v>0.50833333333333319</v>
      </c>
      <c r="T26" s="2">
        <v>0.53708333333333336</v>
      </c>
      <c r="U26" s="104">
        <v>54.999999999999886</v>
      </c>
      <c r="V26" s="105">
        <v>41.400000000000233</v>
      </c>
      <c r="W26" s="106"/>
      <c r="X26" s="107"/>
      <c r="Y26" s="265"/>
      <c r="Z26" s="266"/>
      <c r="AA26" s="111">
        <f t="shared" si="9"/>
        <v>-268.11594202899528</v>
      </c>
      <c r="AB26" s="103">
        <f t="shared" si="10"/>
        <v>0.86594202898550232</v>
      </c>
      <c r="AC26" s="294"/>
    </row>
    <row r="27" spans="1:43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5362</v>
      </c>
      <c r="G27" s="115">
        <f t="shared" si="11"/>
        <v>319146.23999999999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1773.865098327512</v>
      </c>
      <c r="N27" s="99">
        <f t="shared" si="5"/>
        <v>70.954603933100486</v>
      </c>
      <c r="O27" s="101">
        <f t="shared" si="6"/>
        <v>0</v>
      </c>
      <c r="P27" s="102">
        <f t="shared" si="7"/>
        <v>-9.0453960668995137</v>
      </c>
      <c r="Q27" s="103">
        <f t="shared" si="8"/>
        <v>0.88693254916375608</v>
      </c>
      <c r="R27" s="273"/>
      <c r="S27" s="1">
        <v>0.54166666666666652</v>
      </c>
      <c r="T27" s="2">
        <v>0.6676157407407407</v>
      </c>
      <c r="U27" s="104">
        <v>6.5999999999997527</v>
      </c>
      <c r="V27" s="105">
        <v>181.36666666666682</v>
      </c>
      <c r="W27" s="106"/>
      <c r="X27" s="107"/>
      <c r="Y27" s="265"/>
      <c r="Z27" s="266"/>
      <c r="AA27" s="111">
        <f t="shared" si="9"/>
        <v>-226.13490167248801</v>
      </c>
      <c r="AB27" s="103">
        <f t="shared" si="10"/>
        <v>0.88693254916375597</v>
      </c>
      <c r="AC27" s="294"/>
    </row>
    <row r="28" spans="1:43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43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  <c r="AQ29" s="81">
        <f>AI8</f>
        <v>0</v>
      </c>
    </row>
    <row r="30" spans="1:43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43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43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1748.4727744505083</v>
      </c>
      <c r="N38" s="139">
        <f t="shared" ref="N38:N45" si="17">M38/L38</f>
        <v>68.567559782372868</v>
      </c>
      <c r="O38" s="140">
        <f t="shared" ref="O38:O45" si="18">L38-I38</f>
        <v>0</v>
      </c>
      <c r="P38" s="141">
        <f t="shared" ref="P38:P45" si="19">N38-K38</f>
        <v>-9.8638127666467454</v>
      </c>
      <c r="Q38" s="142">
        <f t="shared" ref="Q38:Q45" si="20">N38/K38</f>
        <v>0.87423638722525399</v>
      </c>
      <c r="R38" s="274"/>
      <c r="S38" s="143">
        <f>S22</f>
        <v>0.25010416666666668</v>
      </c>
      <c r="T38" s="144">
        <f>INDEX(T22:T37,COUNTA(T22:T37))</f>
        <v>0.6676157407407407</v>
      </c>
      <c r="U38" s="145"/>
      <c r="V38" s="156"/>
      <c r="W38" s="135"/>
      <c r="X38" s="139"/>
      <c r="Y38" s="261"/>
      <c r="Z38" s="262"/>
      <c r="AA38" s="157">
        <f t="shared" ref="AA38:AA45" si="21">M38-J38</f>
        <v>-251.52722554949173</v>
      </c>
      <c r="AB38" s="142">
        <f t="shared" ref="AB38:AB45" si="22">M38/J38</f>
        <v>0.8742363872252541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1608</v>
      </c>
      <c r="G39" s="159">
        <f t="shared" ref="G39:G45" si="23">E39*F39</f>
        <v>79628.160000000003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5" si="24">F39/V39*60</f>
        <v>1735.77211394303</v>
      </c>
      <c r="N39" s="163">
        <f t="shared" si="17"/>
        <v>72.32383808095959</v>
      </c>
      <c r="O39" s="165">
        <f t="shared" si="18"/>
        <v>0</v>
      </c>
      <c r="P39" s="166">
        <f t="shared" si="19"/>
        <v>-11.009495252373739</v>
      </c>
      <c r="Q39" s="152">
        <f t="shared" si="20"/>
        <v>0.86788605697151511</v>
      </c>
      <c r="R39" s="272">
        <f>Q55</f>
        <v>0.87023703558184284</v>
      </c>
      <c r="S39" s="167">
        <v>0.25028935185185186</v>
      </c>
      <c r="T39" s="168">
        <v>0.28888888888888886</v>
      </c>
      <c r="U39" s="169"/>
      <c r="V39" s="170">
        <v>55.583333333333286</v>
      </c>
      <c r="W39" s="87"/>
      <c r="X39" s="88"/>
      <c r="Y39" s="275"/>
      <c r="Z39" s="276"/>
      <c r="AA39" s="109">
        <f t="shared" si="21"/>
        <v>-264.22788605696996</v>
      </c>
      <c r="AB39" s="152">
        <f t="shared" si="22"/>
        <v>0.867886056971515</v>
      </c>
      <c r="AC39" s="352">
        <f>AB55</f>
        <v>0.87023703558184284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1025</v>
      </c>
      <c r="G40" s="95">
        <f t="shared" si="23"/>
        <v>67486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1722.6890756302525</v>
      </c>
      <c r="N40" s="99">
        <f t="shared" si="17"/>
        <v>82.032813125250115</v>
      </c>
      <c r="O40" s="101">
        <f t="shared" si="18"/>
        <v>0</v>
      </c>
      <c r="P40" s="102">
        <f t="shared" si="19"/>
        <v>-13.205282112845126</v>
      </c>
      <c r="Q40" s="103">
        <f t="shared" si="20"/>
        <v>0.86134453781512621</v>
      </c>
      <c r="R40" s="273"/>
      <c r="S40" s="1">
        <v>0.29395833333333332</v>
      </c>
      <c r="T40" s="2">
        <v>0.31874999999999998</v>
      </c>
      <c r="U40" s="104">
        <v>7.300000000000022</v>
      </c>
      <c r="V40" s="105">
        <v>35.699999999999989</v>
      </c>
      <c r="W40" s="106"/>
      <c r="X40" s="107"/>
      <c r="Y40" s="265"/>
      <c r="Z40" s="266"/>
      <c r="AA40" s="111">
        <f t="shared" si="21"/>
        <v>-277.31092436974745</v>
      </c>
      <c r="AB40" s="103">
        <f t="shared" si="22"/>
        <v>0.86134453781512632</v>
      </c>
      <c r="AC40" s="294"/>
    </row>
    <row r="41" spans="1:29" ht="15.75" customHeight="1">
      <c r="A41" s="281"/>
      <c r="B41" s="153" t="s">
        <v>155</v>
      </c>
      <c r="C41" s="263" t="s">
        <v>169</v>
      </c>
      <c r="D41" s="264"/>
      <c r="E41" s="93">
        <v>51.82</v>
      </c>
      <c r="F41" s="104">
        <v>1805</v>
      </c>
      <c r="G41" s="95">
        <f t="shared" si="23"/>
        <v>93535.1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 t="shared" si="24"/>
        <v>1575.2727272727266</v>
      </c>
      <c r="N41" s="99">
        <f t="shared" si="17"/>
        <v>71.603305785123936</v>
      </c>
      <c r="O41" s="101">
        <f t="shared" si="18"/>
        <v>0</v>
      </c>
      <c r="P41" s="102">
        <f t="shared" si="19"/>
        <v>-10.214876033057877</v>
      </c>
      <c r="Q41" s="103">
        <f t="shared" si="20"/>
        <v>0.87515151515151479</v>
      </c>
      <c r="R41" s="273"/>
      <c r="S41" s="1">
        <v>0.32170138888888888</v>
      </c>
      <c r="T41" s="2">
        <v>0.36944444444444446</v>
      </c>
      <c r="U41" s="104">
        <v>4.2500000000000249</v>
      </c>
      <c r="V41" s="105">
        <v>68.750000000000028</v>
      </c>
      <c r="W41" s="106"/>
      <c r="X41" s="107"/>
      <c r="Y41" s="265"/>
      <c r="Z41" s="266"/>
      <c r="AA41" s="111">
        <f t="shared" si="21"/>
        <v>-224.72727272727343</v>
      </c>
      <c r="AB41" s="103">
        <f t="shared" si="22"/>
        <v>0.87515151515151479</v>
      </c>
      <c r="AC41" s="294"/>
    </row>
    <row r="42" spans="1:29" ht="15.75" customHeight="1">
      <c r="A42" s="281"/>
      <c r="B42" s="153" t="s">
        <v>155</v>
      </c>
      <c r="C42" s="263" t="s">
        <v>212</v>
      </c>
      <c r="D42" s="264"/>
      <c r="E42" s="93">
        <v>45.66</v>
      </c>
      <c r="F42" s="104">
        <v>1284</v>
      </c>
      <c r="G42" s="95">
        <f t="shared" si="23"/>
        <v>58627.439999999995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 t="shared" si="24"/>
        <v>1564.2639593908596</v>
      </c>
      <c r="N42" s="99">
        <f t="shared" si="17"/>
        <v>78.213197969542975</v>
      </c>
      <c r="O42" s="101">
        <f t="shared" si="18"/>
        <v>0</v>
      </c>
      <c r="P42" s="102">
        <f t="shared" si="19"/>
        <v>-11.786802030457025</v>
      </c>
      <c r="Q42" s="103">
        <f t="shared" si="20"/>
        <v>0.86903553299492198</v>
      </c>
      <c r="R42" s="273"/>
      <c r="S42" s="1">
        <v>0.37361111111111106</v>
      </c>
      <c r="T42" s="2">
        <v>0.40781250000000002</v>
      </c>
      <c r="U42" s="104">
        <v>5.9999999999998987</v>
      </c>
      <c r="V42" s="105">
        <v>49.250000000000107</v>
      </c>
      <c r="W42" s="106"/>
      <c r="X42" s="107"/>
      <c r="Y42" s="265"/>
      <c r="Z42" s="266"/>
      <c r="AA42" s="111">
        <f t="shared" si="21"/>
        <v>-235.73604060914045</v>
      </c>
      <c r="AB42" s="103">
        <f t="shared" si="22"/>
        <v>0.86903553299492198</v>
      </c>
      <c r="AC42" s="294"/>
    </row>
    <row r="43" spans="1:29" ht="15.75" customHeight="1">
      <c r="A43" s="282"/>
      <c r="B43" s="153" t="s">
        <v>161</v>
      </c>
      <c r="C43" s="263" t="s">
        <v>214</v>
      </c>
      <c r="D43" s="264"/>
      <c r="E43" s="93">
        <v>57.3</v>
      </c>
      <c r="F43" s="104">
        <v>1484</v>
      </c>
      <c r="G43" s="95">
        <f t="shared" si="23"/>
        <v>85033.2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 t="shared" si="24"/>
        <v>1738.496583143504</v>
      </c>
      <c r="N43" s="99">
        <f t="shared" si="17"/>
        <v>86.924829157175196</v>
      </c>
      <c r="O43" s="101">
        <f t="shared" si="18"/>
        <v>0</v>
      </c>
      <c r="P43" s="102">
        <f t="shared" si="19"/>
        <v>-13.075170842824804</v>
      </c>
      <c r="Q43" s="103">
        <f t="shared" si="20"/>
        <v>0.86924829157175199</v>
      </c>
      <c r="R43" s="273"/>
      <c r="S43" s="1">
        <v>0.41180555555555548</v>
      </c>
      <c r="T43" s="2">
        <v>0.44737268518518519</v>
      </c>
      <c r="U43" s="104">
        <v>5.7499999999998597</v>
      </c>
      <c r="V43" s="105">
        <v>51.216666666666782</v>
      </c>
      <c r="W43" s="106">
        <v>0.44737268518518519</v>
      </c>
      <c r="X43" s="107">
        <v>0.48917824074074073</v>
      </c>
      <c r="Y43" s="265"/>
      <c r="Z43" s="266"/>
      <c r="AA43" s="111">
        <f t="shared" si="21"/>
        <v>-261.50341685649596</v>
      </c>
      <c r="AB43" s="103">
        <f t="shared" si="22"/>
        <v>0.86924829157175199</v>
      </c>
      <c r="AC43" s="294"/>
    </row>
    <row r="44" spans="1:29" ht="15.75" customHeight="1">
      <c r="A44" s="282"/>
      <c r="B44" s="153" t="s">
        <v>164</v>
      </c>
      <c r="C44" s="263" t="s">
        <v>173</v>
      </c>
      <c r="D44" s="264"/>
      <c r="E44" s="93">
        <v>47.37</v>
      </c>
      <c r="F44" s="104">
        <v>1729</v>
      </c>
      <c r="G44" s="115">
        <f t="shared" si="23"/>
        <v>81902.73</v>
      </c>
      <c r="H44" s="116"/>
      <c r="I44" s="100">
        <v>21</v>
      </c>
      <c r="J44" s="98">
        <v>2000</v>
      </c>
      <c r="K44" s="99">
        <f t="shared" si="13"/>
        <v>95.238095238095241</v>
      </c>
      <c r="L44" s="100">
        <v>21</v>
      </c>
      <c r="M44" s="98">
        <f t="shared" si="24"/>
        <v>1741.0909090909086</v>
      </c>
      <c r="N44" s="99">
        <f t="shared" si="17"/>
        <v>82.909090909090878</v>
      </c>
      <c r="O44" s="101">
        <f t="shared" si="18"/>
        <v>0</v>
      </c>
      <c r="P44" s="102">
        <f t="shared" si="19"/>
        <v>-12.329004329004363</v>
      </c>
      <c r="Q44" s="103">
        <f t="shared" si="20"/>
        <v>0.87054545454545418</v>
      </c>
      <c r="R44" s="273"/>
      <c r="S44" s="1">
        <v>0.48917824074074073</v>
      </c>
      <c r="T44" s="2">
        <v>0.53055555555555556</v>
      </c>
      <c r="U44" s="104">
        <v>60.199999999999974</v>
      </c>
      <c r="V44" s="105">
        <v>59.58333333333335</v>
      </c>
      <c r="W44" s="106"/>
      <c r="X44" s="107"/>
      <c r="Y44" s="265"/>
      <c r="Z44" s="266"/>
      <c r="AA44" s="111">
        <f t="shared" si="21"/>
        <v>-258.90909090909145</v>
      </c>
      <c r="AB44" s="103">
        <f t="shared" si="22"/>
        <v>0.87054545454545429</v>
      </c>
      <c r="AC44" s="294"/>
    </row>
    <row r="45" spans="1:29" ht="15.75" customHeight="1">
      <c r="A45" s="282"/>
      <c r="B45" s="153" t="s">
        <v>161</v>
      </c>
      <c r="C45" s="263" t="s">
        <v>201</v>
      </c>
      <c r="D45" s="264"/>
      <c r="E45" s="93">
        <v>56.43</v>
      </c>
      <c r="F45" s="104">
        <v>2365</v>
      </c>
      <c r="G45" s="115">
        <f t="shared" si="23"/>
        <v>133456.95000000001</v>
      </c>
      <c r="H45" s="119"/>
      <c r="I45" s="114">
        <v>22</v>
      </c>
      <c r="J45" s="98">
        <v>2000</v>
      </c>
      <c r="K45" s="99">
        <f t="shared" si="13"/>
        <v>90.909090909090907</v>
      </c>
      <c r="L45" s="114">
        <v>22</v>
      </c>
      <c r="M45" s="98">
        <f t="shared" si="24"/>
        <v>1757.6383154417827</v>
      </c>
      <c r="N45" s="99">
        <f t="shared" si="17"/>
        <v>79.892650701899214</v>
      </c>
      <c r="O45" s="120">
        <f t="shared" si="18"/>
        <v>0</v>
      </c>
      <c r="P45" s="121">
        <f t="shared" si="19"/>
        <v>-11.016440207191692</v>
      </c>
      <c r="Q45" s="122">
        <f t="shared" si="20"/>
        <v>0.87881915772089136</v>
      </c>
      <c r="R45" s="273"/>
      <c r="S45" s="1">
        <v>0.53490740740740739</v>
      </c>
      <c r="T45" s="2">
        <v>0.59097222222222223</v>
      </c>
      <c r="U45" s="104">
        <v>6.2666666666666337</v>
      </c>
      <c r="V45" s="105">
        <v>80.733333333333377</v>
      </c>
      <c r="W45" s="106"/>
      <c r="X45" s="107"/>
      <c r="Y45" s="265"/>
      <c r="Z45" s="266"/>
      <c r="AA45" s="111">
        <f t="shared" si="21"/>
        <v>-242.36168455821735</v>
      </c>
      <c r="AB45" s="103">
        <f t="shared" si="22"/>
        <v>0.87881915772089136</v>
      </c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21.428571428571427</v>
      </c>
      <c r="J55" s="138">
        <f t="shared" si="25"/>
        <v>1942.8571428571429</v>
      </c>
      <c r="K55" s="139">
        <f t="shared" ref="K55" si="26">J55/I55</f>
        <v>90.666666666666671</v>
      </c>
      <c r="L55" s="137">
        <f t="shared" ref="L55:M55" si="27">AVERAGE(L39:L54)</f>
        <v>21.428571428571427</v>
      </c>
      <c r="M55" s="138">
        <f t="shared" si="27"/>
        <v>1690.746240559009</v>
      </c>
      <c r="N55" s="139">
        <f>M55/L55</f>
        <v>78.901491226087089</v>
      </c>
      <c r="O55" s="140">
        <f>L55-I55</f>
        <v>0</v>
      </c>
      <c r="P55" s="141">
        <f>N55-K55</f>
        <v>-11.765175440579583</v>
      </c>
      <c r="Q55" s="142">
        <f>N55/K55</f>
        <v>0.87023703558184284</v>
      </c>
      <c r="R55" s="274"/>
      <c r="S55" s="143">
        <f>S39</f>
        <v>0.25028935185185186</v>
      </c>
      <c r="T55" s="144">
        <f>INDEX(T39:T54,COUNTA(T39:T54))</f>
        <v>0.59097222222222223</v>
      </c>
      <c r="U55" s="145"/>
      <c r="V55" s="156"/>
      <c r="W55" s="188"/>
      <c r="X55" s="189"/>
      <c r="Y55" s="261"/>
      <c r="Z55" s="262"/>
      <c r="AA55" s="157">
        <f>M55-J55</f>
        <v>-252.11090229813385</v>
      </c>
      <c r="AB55" s="142">
        <f>M55/J55</f>
        <v>0.87023703558184284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2589</v>
      </c>
      <c r="G56" s="159">
        <f t="shared" ref="G56:G59" si="28">E56*F56</f>
        <v>153631.26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1756.5774594798345</v>
      </c>
      <c r="N56" s="163">
        <f>M56/L56</f>
        <v>73.190727478326437</v>
      </c>
      <c r="O56" s="165">
        <f>L56-I56</f>
        <v>0</v>
      </c>
      <c r="P56" s="166">
        <f>N56-K56</f>
        <v>-10.142605855006892</v>
      </c>
      <c r="Q56" s="152">
        <f>N56/K56</f>
        <v>0.87828872973991734</v>
      </c>
      <c r="R56" s="272">
        <f>Q72</f>
        <v>0.86561077492249217</v>
      </c>
      <c r="S56" s="167">
        <v>0.25</v>
      </c>
      <c r="T56" s="168">
        <v>0.31141203703703701</v>
      </c>
      <c r="U56" s="169"/>
      <c r="V56" s="170">
        <v>88.433333333333309</v>
      </c>
      <c r="W56" s="168"/>
      <c r="X56" s="171"/>
      <c r="Y56" s="275"/>
      <c r="Z56" s="276"/>
      <c r="AA56" s="109">
        <f>M56-J56</f>
        <v>-243.42254052016551</v>
      </c>
      <c r="AB56" s="152">
        <f>M56/J56</f>
        <v>0.87828872973991723</v>
      </c>
      <c r="AC56" s="277">
        <f>AB72</f>
        <v>0.86561077492249228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3828</v>
      </c>
      <c r="G57" s="95">
        <f t="shared" si="28"/>
        <v>224588.76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1767.2223647088992</v>
      </c>
      <c r="N57" s="99">
        <f>M57/L57</f>
        <v>73.63426519620414</v>
      </c>
      <c r="O57" s="101">
        <f>L57-I57</f>
        <v>0</v>
      </c>
      <c r="P57" s="102">
        <f>N57-K57</f>
        <v>-9.6990681371291885</v>
      </c>
      <c r="Q57" s="103">
        <f>N57/K57</f>
        <v>0.88361118235444969</v>
      </c>
      <c r="R57" s="273"/>
      <c r="S57" s="1">
        <v>0.31599537037037034</v>
      </c>
      <c r="T57" s="2">
        <v>0.40625</v>
      </c>
      <c r="U57" s="104">
        <v>6.5999999999999925</v>
      </c>
      <c r="V57" s="105">
        <v>129.9666666666667</v>
      </c>
      <c r="W57" s="106"/>
      <c r="X57" s="107"/>
      <c r="Y57" s="265"/>
      <c r="Z57" s="266"/>
      <c r="AA57" s="111">
        <f>M57-J57</f>
        <v>-232.77763529110075</v>
      </c>
      <c r="AB57" s="103">
        <f>M57/J57</f>
        <v>0.88361118235444958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68.400000000000006</v>
      </c>
      <c r="F58" s="94">
        <v>3428</v>
      </c>
      <c r="G58" s="95">
        <f t="shared" si="28"/>
        <v>234475.2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1699.8347107438008</v>
      </c>
      <c r="N58" s="99">
        <f>M58/L58</f>
        <v>70.826446280991703</v>
      </c>
      <c r="O58" s="101">
        <f>L58-I58</f>
        <v>0</v>
      </c>
      <c r="P58" s="102">
        <f>N58-K58</f>
        <v>-12.506887052341625</v>
      </c>
      <c r="Q58" s="103">
        <f>N58/K58</f>
        <v>0.8499173553719005</v>
      </c>
      <c r="R58" s="273"/>
      <c r="S58" s="1">
        <v>0.41111111111111109</v>
      </c>
      <c r="T58" s="2">
        <v>0.49513888888888891</v>
      </c>
      <c r="U58" s="104">
        <v>6.9999999999999751</v>
      </c>
      <c r="V58" s="105">
        <v>121.00000000000006</v>
      </c>
      <c r="W58" s="106">
        <v>0.49513888888888891</v>
      </c>
      <c r="X58" s="107">
        <v>0.53749999999999998</v>
      </c>
      <c r="Y58" s="265"/>
      <c r="Z58" s="266"/>
      <c r="AA58" s="111">
        <f>M58-J58</f>
        <v>-300.16528925619923</v>
      </c>
      <c r="AB58" s="103">
        <f>M58/J58</f>
        <v>0.84991735537190038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56.92</v>
      </c>
      <c r="F59" s="94">
        <v>3549</v>
      </c>
      <c r="G59" s="95">
        <f t="shared" si="28"/>
        <v>202009.08000000002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1701.2516644474035</v>
      </c>
      <c r="N59" s="99">
        <f>M59/L59</f>
        <v>73.967463671626234</v>
      </c>
      <c r="O59" s="101">
        <f>L59-I59</f>
        <v>0</v>
      </c>
      <c r="P59" s="102">
        <f>N59-K59</f>
        <v>-12.989058067504203</v>
      </c>
      <c r="Q59" s="103">
        <f>N59/K59</f>
        <v>0.85062583222370169</v>
      </c>
      <c r="R59" s="273"/>
      <c r="S59" s="1">
        <v>0.53749999999999998</v>
      </c>
      <c r="T59" s="2">
        <v>0.62442129629629628</v>
      </c>
      <c r="U59" s="104">
        <v>60.999999999999943</v>
      </c>
      <c r="V59" s="105">
        <v>125.16666666666667</v>
      </c>
      <c r="W59" s="106"/>
      <c r="X59" s="107"/>
      <c r="Y59" s="265"/>
      <c r="Z59" s="266"/>
      <c r="AA59" s="111">
        <f>M59-J59</f>
        <v>-298.74833555259647</v>
      </c>
      <c r="AB59" s="103">
        <f>M59/J59</f>
        <v>0.85062583222370181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1731.2215498449846</v>
      </c>
      <c r="N72" s="139">
        <f t="shared" ref="N72:N77" si="32">M72/L72</f>
        <v>72.893538940841452</v>
      </c>
      <c r="O72" s="140">
        <f t="shared" ref="O72:O77" si="33">L72-I72</f>
        <v>0</v>
      </c>
      <c r="P72" s="141">
        <f t="shared" ref="P72:P77" si="34">N72-K72</f>
        <v>-11.316987374948027</v>
      </c>
      <c r="Q72" s="142">
        <f t="shared" ref="Q72:Q77" si="35">N72/K72</f>
        <v>0.86561077492249217</v>
      </c>
      <c r="R72" s="274"/>
      <c r="S72" s="143">
        <f>S56</f>
        <v>0.25</v>
      </c>
      <c r="T72" s="144">
        <f>INDEX(T56:T71,COUNTA(T56:T71))</f>
        <v>0.62442129629629628</v>
      </c>
      <c r="U72" s="145"/>
      <c r="V72" s="156"/>
      <c r="W72" s="135"/>
      <c r="X72" s="139"/>
      <c r="Y72" s="261"/>
      <c r="Z72" s="262"/>
      <c r="AA72" s="157">
        <f t="shared" ref="AA72:AA77" si="36">M72-J72</f>
        <v>-268.77845015501543</v>
      </c>
      <c r="AB72" s="142">
        <f t="shared" ref="AB72:AB77" si="37">M72/J72</f>
        <v>0.86561077492249228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177</v>
      </c>
      <c r="D73" s="291"/>
      <c r="E73" s="158">
        <v>37.94</v>
      </c>
      <c r="F73" s="87">
        <v>5989</v>
      </c>
      <c r="G73" s="159">
        <f t="shared" ref="G73:G77" si="38">E73*F73</f>
        <v>227222.65999999997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3045.2542372881353</v>
      </c>
      <c r="N73" s="163">
        <f t="shared" si="32"/>
        <v>145.01210653753026</v>
      </c>
      <c r="O73" s="165">
        <f t="shared" si="33"/>
        <v>0</v>
      </c>
      <c r="P73" s="166">
        <f t="shared" si="34"/>
        <v>-26.416464891041159</v>
      </c>
      <c r="Q73" s="152">
        <f t="shared" si="35"/>
        <v>0.84590395480225988</v>
      </c>
      <c r="R73" s="272">
        <f>Q89</f>
        <v>0.86725451239191398</v>
      </c>
      <c r="S73" s="167">
        <v>0.16666666666666666</v>
      </c>
      <c r="T73" s="168">
        <v>0.24861111111111112</v>
      </c>
      <c r="U73" s="169"/>
      <c r="V73" s="170">
        <v>118.00000000000001</v>
      </c>
      <c r="W73" s="168"/>
      <c r="X73" s="171"/>
      <c r="Y73" s="275"/>
      <c r="Z73" s="276"/>
      <c r="AA73" s="109">
        <f t="shared" si="36"/>
        <v>-554.7457627118647</v>
      </c>
      <c r="AB73" s="152">
        <f t="shared" si="37"/>
        <v>0.84590395480225977</v>
      </c>
      <c r="AC73" s="277">
        <f>AB89</f>
        <v>0.86725451239191398</v>
      </c>
    </row>
    <row r="74" spans="1:29" ht="15.75" customHeight="1">
      <c r="A74" s="281"/>
      <c r="B74" s="92" t="s">
        <v>171</v>
      </c>
      <c r="C74" s="286" t="s">
        <v>178</v>
      </c>
      <c r="D74" s="286"/>
      <c r="E74" s="93">
        <v>31.27</v>
      </c>
      <c r="F74" s="94">
        <v>3870</v>
      </c>
      <c r="G74" s="95">
        <f t="shared" si="38"/>
        <v>121014.9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>F74/V74*60</f>
        <v>3035.9555458705595</v>
      </c>
      <c r="N74" s="99">
        <f t="shared" si="32"/>
        <v>159.78713399318735</v>
      </c>
      <c r="O74" s="101">
        <f t="shared" si="33"/>
        <v>0</v>
      </c>
      <c r="P74" s="102">
        <f t="shared" si="34"/>
        <v>-29.686550217338976</v>
      </c>
      <c r="Q74" s="103">
        <f t="shared" si="35"/>
        <v>0.84332098496404428</v>
      </c>
      <c r="R74" s="273"/>
      <c r="S74" s="1">
        <v>0.25347222222222221</v>
      </c>
      <c r="T74" s="2">
        <v>0.30658564814814815</v>
      </c>
      <c r="U74" s="104">
        <v>6.9999999999999751</v>
      </c>
      <c r="V74" s="105">
        <v>76.483333333333348</v>
      </c>
      <c r="W74" s="106"/>
      <c r="X74" s="107"/>
      <c r="Y74" s="265"/>
      <c r="Z74" s="266"/>
      <c r="AA74" s="111">
        <f t="shared" si="36"/>
        <v>-564.04445412944051</v>
      </c>
      <c r="AB74" s="103">
        <f t="shared" si="37"/>
        <v>0.84332098496404428</v>
      </c>
      <c r="AC74" s="278"/>
    </row>
    <row r="75" spans="1:29" ht="15.75" customHeight="1">
      <c r="A75" s="281"/>
      <c r="B75" s="92" t="s">
        <v>171</v>
      </c>
      <c r="C75" s="286" t="s">
        <v>179</v>
      </c>
      <c r="D75" s="286"/>
      <c r="E75" s="93">
        <v>38.630000000000003</v>
      </c>
      <c r="F75" s="94">
        <v>5630</v>
      </c>
      <c r="G75" s="95">
        <f t="shared" si="38"/>
        <v>217486.90000000002</v>
      </c>
      <c r="H75" s="96"/>
      <c r="I75" s="97">
        <v>20</v>
      </c>
      <c r="J75" s="98">
        <v>3600</v>
      </c>
      <c r="K75" s="99">
        <f t="shared" si="39"/>
        <v>180</v>
      </c>
      <c r="L75" s="100">
        <v>20</v>
      </c>
      <c r="M75" s="98">
        <f>F75/V75*60</f>
        <v>3217.1428571428537</v>
      </c>
      <c r="N75" s="99">
        <f t="shared" si="32"/>
        <v>160.85714285714269</v>
      </c>
      <c r="O75" s="101">
        <f t="shared" si="33"/>
        <v>0</v>
      </c>
      <c r="P75" s="102">
        <f t="shared" si="34"/>
        <v>-19.142857142857309</v>
      </c>
      <c r="Q75" s="103">
        <f t="shared" si="35"/>
        <v>0.8936507936507927</v>
      </c>
      <c r="R75" s="273"/>
      <c r="S75" s="1">
        <v>0.3118055555555555</v>
      </c>
      <c r="T75" s="2">
        <v>0.38472222222222224</v>
      </c>
      <c r="U75" s="104">
        <v>7.5166666666665893</v>
      </c>
      <c r="V75" s="105">
        <v>105.00000000000011</v>
      </c>
      <c r="W75" s="106"/>
      <c r="X75" s="107"/>
      <c r="Y75" s="265"/>
      <c r="Z75" s="266"/>
      <c r="AA75" s="111">
        <f t="shared" si="36"/>
        <v>-382.8571428571463</v>
      </c>
      <c r="AB75" s="103">
        <f t="shared" si="37"/>
        <v>0.8936507936507927</v>
      </c>
      <c r="AC75" s="278"/>
    </row>
    <row r="76" spans="1:29" ht="15.75" customHeight="1">
      <c r="A76" s="281"/>
      <c r="B76" s="92" t="s">
        <v>171</v>
      </c>
      <c r="C76" s="286" t="s">
        <v>180</v>
      </c>
      <c r="D76" s="286"/>
      <c r="E76" s="93">
        <v>38</v>
      </c>
      <c r="F76" s="94">
        <v>7222</v>
      </c>
      <c r="G76" s="95">
        <f t="shared" si="38"/>
        <v>274436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>F76/V76*60</f>
        <v>3221.310866063684</v>
      </c>
      <c r="N76" s="99">
        <f t="shared" si="32"/>
        <v>153.39575552684209</v>
      </c>
      <c r="O76" s="101">
        <f t="shared" si="33"/>
        <v>0</v>
      </c>
      <c r="P76" s="102">
        <f t="shared" si="34"/>
        <v>-18.032815901729322</v>
      </c>
      <c r="Q76" s="103">
        <f t="shared" si="35"/>
        <v>0.89480857390657897</v>
      </c>
      <c r="R76" s="273"/>
      <c r="S76" s="1">
        <v>0.38922453703703702</v>
      </c>
      <c r="T76" s="2">
        <v>0.4826388888888889</v>
      </c>
      <c r="U76" s="104">
        <v>6.483333333333281</v>
      </c>
      <c r="V76" s="105">
        <v>134.51666666666671</v>
      </c>
      <c r="W76" s="106">
        <v>0.4826388888888889</v>
      </c>
      <c r="X76" s="107">
        <v>0.52164351851851853</v>
      </c>
      <c r="Y76" s="265"/>
      <c r="Z76" s="266"/>
      <c r="AA76" s="191">
        <f t="shared" si="36"/>
        <v>-378.68913393631601</v>
      </c>
      <c r="AB76" s="192">
        <f t="shared" si="37"/>
        <v>0.89480857390657886</v>
      </c>
      <c r="AC76" s="278"/>
    </row>
    <row r="77" spans="1:29" ht="15.75" customHeight="1">
      <c r="A77" s="282"/>
      <c r="B77" s="92" t="s">
        <v>155</v>
      </c>
      <c r="C77" s="286" t="s">
        <v>219</v>
      </c>
      <c r="D77" s="286"/>
      <c r="E77" s="93">
        <v>55.12</v>
      </c>
      <c r="F77" s="98">
        <v>2724</v>
      </c>
      <c r="G77" s="95">
        <f t="shared" si="38"/>
        <v>150146.88</v>
      </c>
      <c r="H77" s="113"/>
      <c r="I77" s="97">
        <v>22</v>
      </c>
      <c r="J77" s="98">
        <v>1800</v>
      </c>
      <c r="K77" s="99">
        <f t="shared" si="39"/>
        <v>81.818181818181813</v>
      </c>
      <c r="L77" s="114">
        <v>22</v>
      </c>
      <c r="M77" s="98">
        <f>F77/V77*60</f>
        <v>1529.8595943837759</v>
      </c>
      <c r="N77" s="99">
        <f t="shared" si="32"/>
        <v>69.539072471989812</v>
      </c>
      <c r="O77" s="101">
        <f t="shared" si="33"/>
        <v>0</v>
      </c>
      <c r="P77" s="102">
        <f t="shared" si="34"/>
        <v>-12.279109346192001</v>
      </c>
      <c r="Q77" s="103">
        <f t="shared" si="35"/>
        <v>0.84992199687987557</v>
      </c>
      <c r="R77" s="273"/>
      <c r="S77" s="1">
        <v>0.52164351851851853</v>
      </c>
      <c r="T77" s="2">
        <v>0.59583333333333333</v>
      </c>
      <c r="U77" s="104">
        <v>56.166666666666679</v>
      </c>
      <c r="V77" s="105">
        <v>106.8333333333333</v>
      </c>
      <c r="W77" s="106"/>
      <c r="X77" s="107"/>
      <c r="Y77" s="265"/>
      <c r="Z77" s="266"/>
      <c r="AA77" s="191">
        <f t="shared" si="36"/>
        <v>-270.14040561622414</v>
      </c>
      <c r="AB77" s="192">
        <f t="shared" si="37"/>
        <v>0.84992199687987546</v>
      </c>
      <c r="AC77" s="278"/>
    </row>
    <row r="78" spans="1:29" ht="15.75" customHeight="1">
      <c r="A78" s="28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91"/>
      <c r="AB78" s="192"/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20.6</v>
      </c>
      <c r="J89" s="138">
        <f t="shared" si="40"/>
        <v>3240</v>
      </c>
      <c r="K89" s="139">
        <f t="shared" ref="K89" si="41">J89/I89</f>
        <v>157.28155339805824</v>
      </c>
      <c r="L89" s="137">
        <f t="shared" ref="L89:M89" si="42">AVERAGE(L73:L88)</f>
        <v>20.6</v>
      </c>
      <c r="M89" s="138">
        <f t="shared" si="42"/>
        <v>2809.9046201498013</v>
      </c>
      <c r="N89" s="139">
        <f t="shared" ref="N89:N94" si="43">M89/L89</f>
        <v>136.40313690047577</v>
      </c>
      <c r="O89" s="140">
        <f t="shared" ref="O89:O94" si="44">L89-I89</f>
        <v>0</v>
      </c>
      <c r="P89" s="141">
        <f t="shared" ref="P89:P94" si="45">N89-K89</f>
        <v>-20.878416497582464</v>
      </c>
      <c r="Q89" s="142">
        <f t="shared" ref="Q89:Q94" si="46">N89/K89</f>
        <v>0.86725451239191398</v>
      </c>
      <c r="R89" s="274"/>
      <c r="S89" s="143">
        <f>S73</f>
        <v>0.16666666666666666</v>
      </c>
      <c r="T89" s="144">
        <f>INDEX(T73:T88,COUNTA(T73:T88))</f>
        <v>0.59583333333333333</v>
      </c>
      <c r="U89" s="145"/>
      <c r="V89" s="156"/>
      <c r="W89" s="135"/>
      <c r="X89" s="139"/>
      <c r="Y89" s="261"/>
      <c r="Z89" s="262"/>
      <c r="AA89" s="157">
        <f t="shared" ref="AA89:AA94" si="47">M89-J89</f>
        <v>-430.0953798501987</v>
      </c>
      <c r="AB89" s="142">
        <f t="shared" ref="AB89:AB94" si="48">M89/J89</f>
        <v>0.86725451239191398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1765</v>
      </c>
      <c r="G90" s="159">
        <f t="shared" ref="G90:G94" si="49">E90*F90</f>
        <v>60415.95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2605.1660516605166</v>
      </c>
      <c r="N90" s="163">
        <f t="shared" si="43"/>
        <v>162.82287822878229</v>
      </c>
      <c r="O90" s="165">
        <f t="shared" si="44"/>
        <v>0</v>
      </c>
      <c r="P90" s="166">
        <f t="shared" si="45"/>
        <v>-24.677121771217713</v>
      </c>
      <c r="Q90" s="152">
        <f t="shared" si="46"/>
        <v>0.86838868388683887</v>
      </c>
      <c r="R90" s="272">
        <f>Q106</f>
        <v>0.8581039939691727</v>
      </c>
      <c r="S90" s="167">
        <v>0.16690972222222222</v>
      </c>
      <c r="T90" s="168">
        <v>0.19513888888888889</v>
      </c>
      <c r="U90" s="169"/>
      <c r="V90" s="170">
        <v>40.65</v>
      </c>
      <c r="W90" s="173"/>
      <c r="X90" s="151"/>
      <c r="Y90" s="275"/>
      <c r="Z90" s="276"/>
      <c r="AA90" s="109">
        <f t="shared" si="47"/>
        <v>-394.83394833948341</v>
      </c>
      <c r="AB90" s="152">
        <f t="shared" si="48"/>
        <v>0.86838868388683887</v>
      </c>
      <c r="AC90" s="277">
        <f>AB106</f>
        <v>0.87130559387639062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1395</v>
      </c>
      <c r="G91" s="95">
        <f t="shared" si="49"/>
        <v>48504.15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2594.0082644628073</v>
      </c>
      <c r="N91" s="99">
        <f t="shared" si="43"/>
        <v>235.81893313298249</v>
      </c>
      <c r="O91" s="101">
        <f t="shared" si="44"/>
        <v>0</v>
      </c>
      <c r="P91" s="102">
        <f t="shared" si="45"/>
        <v>-36.908339594290254</v>
      </c>
      <c r="Q91" s="103">
        <f t="shared" si="46"/>
        <v>0.8646694214876024</v>
      </c>
      <c r="R91" s="273"/>
      <c r="S91" s="1">
        <v>0.19999999999999998</v>
      </c>
      <c r="T91" s="2">
        <v>0.22240740740740741</v>
      </c>
      <c r="U91" s="104">
        <v>6.9999999999999751</v>
      </c>
      <c r="V91" s="105">
        <v>32.266666666666701</v>
      </c>
      <c r="W91" s="106"/>
      <c r="X91" s="107"/>
      <c r="Y91" s="265"/>
      <c r="Z91" s="266"/>
      <c r="AA91" s="111">
        <f t="shared" si="47"/>
        <v>-405.99173553719265</v>
      </c>
      <c r="AB91" s="103">
        <f t="shared" si="48"/>
        <v>0.8646694214876024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5652</v>
      </c>
      <c r="G92" s="95">
        <f t="shared" si="49"/>
        <v>202511.16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2898.4615384615372</v>
      </c>
      <c r="N92" s="99">
        <f t="shared" si="43"/>
        <v>241.53846153846143</v>
      </c>
      <c r="O92" s="101">
        <f t="shared" si="44"/>
        <v>0</v>
      </c>
      <c r="P92" s="102">
        <f t="shared" si="45"/>
        <v>-31.211538461538566</v>
      </c>
      <c r="Q92" s="103">
        <f t="shared" si="46"/>
        <v>0.88556722837199431</v>
      </c>
      <c r="R92" s="273"/>
      <c r="S92" s="1">
        <v>0.25555555555555554</v>
      </c>
      <c r="T92" s="2">
        <v>0.33680555555555558</v>
      </c>
      <c r="U92" s="104">
        <v>5.7333333333333236</v>
      </c>
      <c r="V92" s="105">
        <v>117.00000000000006</v>
      </c>
      <c r="W92" s="106"/>
      <c r="X92" s="107"/>
      <c r="Y92" s="265"/>
      <c r="Z92" s="266"/>
      <c r="AA92" s="111">
        <f t="shared" si="47"/>
        <v>-374.5384615384628</v>
      </c>
      <c r="AB92" s="103">
        <f t="shared" si="48"/>
        <v>0.88556722837199431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3977</v>
      </c>
      <c r="G93" s="95">
        <f t="shared" si="49"/>
        <v>144802.56999999998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2882.4642641433447</v>
      </c>
      <c r="N93" s="99">
        <f t="shared" si="43"/>
        <v>262.04220583121315</v>
      </c>
      <c r="O93" s="101">
        <f t="shared" si="44"/>
        <v>0</v>
      </c>
      <c r="P93" s="102">
        <f t="shared" si="45"/>
        <v>-35.503248714241408</v>
      </c>
      <c r="Q93" s="103">
        <f t="shared" si="46"/>
        <v>0.8806795796343857</v>
      </c>
      <c r="R93" s="273"/>
      <c r="S93" s="1">
        <v>0.34251157407407407</v>
      </c>
      <c r="T93" s="2">
        <v>0.4</v>
      </c>
      <c r="U93" s="104">
        <v>8.2166666666666188</v>
      </c>
      <c r="V93" s="105">
        <v>82.783333333333374</v>
      </c>
      <c r="W93" s="106"/>
      <c r="X93" s="107"/>
      <c r="Y93" s="265"/>
      <c r="Z93" s="266"/>
      <c r="AA93" s="111">
        <f t="shared" si="47"/>
        <v>-390.53573585665526</v>
      </c>
      <c r="AB93" s="103">
        <f t="shared" si="48"/>
        <v>0.88067957963438581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40.880000000000003</v>
      </c>
      <c r="F94" s="94">
        <v>3088</v>
      </c>
      <c r="G94" s="115">
        <f t="shared" si="49"/>
        <v>126237.44</v>
      </c>
      <c r="H94" s="116"/>
      <c r="I94" s="97">
        <v>15</v>
      </c>
      <c r="J94" s="98">
        <v>3600</v>
      </c>
      <c r="K94" s="99">
        <f t="shared" si="39"/>
        <v>240</v>
      </c>
      <c r="L94" s="100">
        <v>16</v>
      </c>
      <c r="M94" s="98">
        <f>F94/V94*60</f>
        <v>3087.9999999999982</v>
      </c>
      <c r="N94" s="99">
        <f t="shared" si="43"/>
        <v>192.99999999999989</v>
      </c>
      <c r="O94" s="101">
        <f t="shared" si="44"/>
        <v>1</v>
      </c>
      <c r="P94" s="102">
        <f t="shared" si="45"/>
        <v>-47.000000000000114</v>
      </c>
      <c r="Q94" s="103">
        <f t="shared" si="46"/>
        <v>0.80416666666666614</v>
      </c>
      <c r="R94" s="273"/>
      <c r="S94" s="1">
        <v>0.40486111111111112</v>
      </c>
      <c r="T94" s="2">
        <v>0.4465277777777778</v>
      </c>
      <c r="U94" s="104">
        <v>6.9999999999999751</v>
      </c>
      <c r="V94" s="105">
        <v>60.000000000000028</v>
      </c>
      <c r="W94" s="106"/>
      <c r="X94" s="107"/>
      <c r="Y94" s="265" t="s">
        <v>236</v>
      </c>
      <c r="Z94" s="266"/>
      <c r="AA94" s="111">
        <f t="shared" si="47"/>
        <v>-512.00000000000182</v>
      </c>
      <c r="AB94" s="103">
        <f t="shared" si="48"/>
        <v>0.85777777777777731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13.2</v>
      </c>
      <c r="M106" s="138">
        <f t="shared" si="52"/>
        <v>2813.6200237456405</v>
      </c>
      <c r="N106" s="139">
        <f t="shared" ref="N106:N111" si="53">M106/L106</f>
        <v>213.15303210194247</v>
      </c>
      <c r="O106" s="140">
        <f t="shared" ref="O106:O111" si="54">L106-I106</f>
        <v>0.19999999999999929</v>
      </c>
      <c r="P106" s="141">
        <f t="shared" ref="P106:P111" si="55">N106-K106</f>
        <v>-35.246967898057505</v>
      </c>
      <c r="Q106" s="142">
        <f t="shared" ref="Q106:Q111" si="56">N106/K106</f>
        <v>0.8581039939691727</v>
      </c>
      <c r="R106" s="274"/>
      <c r="S106" s="143">
        <f>S90</f>
        <v>0.16690972222222222</v>
      </c>
      <c r="T106" s="144">
        <f>INDEX(T90:T105,COUNTA(T90:T105))</f>
        <v>0.4465277777777778</v>
      </c>
      <c r="U106" s="145"/>
      <c r="V106" s="156"/>
      <c r="W106" s="135"/>
      <c r="X106" s="139"/>
      <c r="Y106" s="261"/>
      <c r="Z106" s="262"/>
      <c r="AA106" s="157">
        <f t="shared" ref="AA106:AA111" si="57">M106-J106</f>
        <v>-415.57997625435928</v>
      </c>
      <c r="AB106" s="142">
        <f t="shared" ref="AB106:AB111" si="58">M106/J106</f>
        <v>0.87130559387639062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879</v>
      </c>
      <c r="G107" s="159">
        <f t="shared" ref="G107:G111" si="59">E107*F107</f>
        <v>23407.77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2788.0176211453709</v>
      </c>
      <c r="N107" s="163">
        <f t="shared" si="53"/>
        <v>464.66960352422848</v>
      </c>
      <c r="O107" s="165">
        <f t="shared" si="54"/>
        <v>0</v>
      </c>
      <c r="P107" s="166">
        <f t="shared" si="55"/>
        <v>-80.830396475771522</v>
      </c>
      <c r="Q107" s="152">
        <f t="shared" si="56"/>
        <v>0.85182328785376438</v>
      </c>
      <c r="R107" s="272">
        <f>Q123</f>
        <v>0.89639435583849858</v>
      </c>
      <c r="S107" s="193">
        <v>0.39033564814814814</v>
      </c>
      <c r="T107" s="194">
        <v>0.40347222222222223</v>
      </c>
      <c r="U107" s="169"/>
      <c r="V107" s="170">
        <v>18.916666666666693</v>
      </c>
      <c r="W107" s="168"/>
      <c r="X107" s="171"/>
      <c r="Y107" s="275"/>
      <c r="Z107" s="276"/>
      <c r="AA107" s="109">
        <f t="shared" si="57"/>
        <v>-484.98237885462913</v>
      </c>
      <c r="AB107" s="152">
        <f t="shared" si="58"/>
        <v>0.85182328785376438</v>
      </c>
      <c r="AC107" s="277">
        <f>AB123</f>
        <v>0.89639435583849869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1090</v>
      </c>
      <c r="G108" s="95">
        <f t="shared" si="59"/>
        <v>21919.899999999998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3251.0356255178044</v>
      </c>
      <c r="N108" s="99">
        <f t="shared" si="53"/>
        <v>541.83927091963403</v>
      </c>
      <c r="O108" s="101">
        <f t="shared" si="54"/>
        <v>0</v>
      </c>
      <c r="P108" s="102">
        <f t="shared" si="55"/>
        <v>-58.160729080365968</v>
      </c>
      <c r="Q108" s="103">
        <f t="shared" si="56"/>
        <v>0.90306545153272344</v>
      </c>
      <c r="R108" s="273"/>
      <c r="S108" s="1">
        <v>0.40624999999999994</v>
      </c>
      <c r="T108" s="2">
        <v>0.42021990740740739</v>
      </c>
      <c r="U108" s="104">
        <v>3.9999999999999059</v>
      </c>
      <c r="V108" s="105">
        <v>20.11666666666672</v>
      </c>
      <c r="W108" s="106"/>
      <c r="X108" s="113"/>
      <c r="Y108" s="265"/>
      <c r="Z108" s="266"/>
      <c r="AA108" s="111">
        <f t="shared" si="57"/>
        <v>-348.96437448219558</v>
      </c>
      <c r="AB108" s="103">
        <f t="shared" si="58"/>
        <v>0.90306545153272344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1247</v>
      </c>
      <c r="G109" s="95">
        <f t="shared" si="59"/>
        <v>31100.18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3257.7648766327984</v>
      </c>
      <c r="N109" s="99">
        <f t="shared" si="53"/>
        <v>542.96081277213307</v>
      </c>
      <c r="O109" s="101">
        <f t="shared" si="54"/>
        <v>0</v>
      </c>
      <c r="P109" s="102">
        <f t="shared" si="55"/>
        <v>-57.039187227866933</v>
      </c>
      <c r="Q109" s="103">
        <f t="shared" si="56"/>
        <v>0.90493468795355514</v>
      </c>
      <c r="R109" s="273"/>
      <c r="S109" s="1">
        <v>0.42502314814814812</v>
      </c>
      <c r="T109" s="2">
        <v>0.44097222222222221</v>
      </c>
      <c r="U109" s="104">
        <v>6.9166666666666554</v>
      </c>
      <c r="V109" s="105">
        <v>22.966666666666686</v>
      </c>
      <c r="W109" s="106"/>
      <c r="X109" s="107"/>
      <c r="Y109" s="265"/>
      <c r="Z109" s="266"/>
      <c r="AA109" s="111">
        <f t="shared" si="57"/>
        <v>-342.2351233672016</v>
      </c>
      <c r="AB109" s="103">
        <f t="shared" si="58"/>
        <v>0.90493468795355514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1817</v>
      </c>
      <c r="G110" s="95">
        <f t="shared" si="59"/>
        <v>44934.41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3277.1543086172392</v>
      </c>
      <c r="N110" s="99">
        <f t="shared" si="53"/>
        <v>546.1923847695399</v>
      </c>
      <c r="O110" s="101">
        <f t="shared" si="54"/>
        <v>0</v>
      </c>
      <c r="P110" s="102">
        <f t="shared" si="55"/>
        <v>-53.807615230460101</v>
      </c>
      <c r="Q110" s="103">
        <f t="shared" si="56"/>
        <v>0.91032064128256651</v>
      </c>
      <c r="R110" s="273"/>
      <c r="S110" s="1">
        <v>0.4465277777777778</v>
      </c>
      <c r="T110" s="2">
        <v>0.46962962962962962</v>
      </c>
      <c r="U110" s="104">
        <v>8.0000000000000515</v>
      </c>
      <c r="V110" s="105">
        <v>33.266666666666616</v>
      </c>
      <c r="W110" s="106"/>
      <c r="X110" s="113"/>
      <c r="Y110" s="265"/>
      <c r="Z110" s="266"/>
      <c r="AA110" s="111">
        <f t="shared" si="57"/>
        <v>-322.84569138276083</v>
      </c>
      <c r="AB110" s="103">
        <f t="shared" si="58"/>
        <v>0.9103206412825664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1447</v>
      </c>
      <c r="G111" s="95">
        <f t="shared" si="59"/>
        <v>35784.31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3268.0050188205742</v>
      </c>
      <c r="N111" s="99">
        <f t="shared" si="53"/>
        <v>544.66750313676232</v>
      </c>
      <c r="O111" s="101">
        <f t="shared" si="54"/>
        <v>0</v>
      </c>
      <c r="P111" s="102">
        <f t="shared" si="55"/>
        <v>-55.332496863237679</v>
      </c>
      <c r="Q111" s="103">
        <f t="shared" si="56"/>
        <v>0.90777917189460389</v>
      </c>
      <c r="R111" s="273"/>
      <c r="S111" s="1">
        <v>0.47460648148148149</v>
      </c>
      <c r="T111" s="2">
        <v>0.49305555555555558</v>
      </c>
      <c r="U111" s="104">
        <v>7.1666666666666945</v>
      </c>
      <c r="V111" s="105">
        <v>26.566666666666691</v>
      </c>
      <c r="W111" s="106"/>
      <c r="X111" s="113"/>
      <c r="Y111" s="265"/>
      <c r="Z111" s="266"/>
      <c r="AA111" s="111">
        <f t="shared" si="57"/>
        <v>-331.99498117942585</v>
      </c>
      <c r="AB111" s="103">
        <f t="shared" si="58"/>
        <v>0.90777917189460389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3534.6</v>
      </c>
      <c r="K123" s="139">
        <f t="shared" ref="K123" si="61">J123/I123</f>
        <v>589.1</v>
      </c>
      <c r="L123" s="137">
        <f t="shared" ref="L123:M123" si="62">AVERAGE(L107:L122)</f>
        <v>6</v>
      </c>
      <c r="M123" s="138">
        <f t="shared" si="62"/>
        <v>3168.3954901467573</v>
      </c>
      <c r="N123" s="139">
        <f>M123/L123</f>
        <v>528.06591502445951</v>
      </c>
      <c r="O123" s="140">
        <f>L123-I123</f>
        <v>0</v>
      </c>
      <c r="P123" s="141">
        <f>N123-K123</f>
        <v>-61.034084975540509</v>
      </c>
      <c r="Q123" s="142">
        <f>N123/K123</f>
        <v>0.89639435583849858</v>
      </c>
      <c r="R123" s="274"/>
      <c r="S123" s="143">
        <f>S107</f>
        <v>0.39033564814814814</v>
      </c>
      <c r="T123" s="144">
        <f>INDEX(T107:T122,COUNTA(T107:T122))</f>
        <v>0.49305555555555558</v>
      </c>
      <c r="U123" s="145"/>
      <c r="V123" s="156"/>
      <c r="W123" s="135"/>
      <c r="X123" s="139"/>
      <c r="Y123" s="261"/>
      <c r="Z123" s="262"/>
      <c r="AA123" s="157">
        <f>M123-J123</f>
        <v>-366.2045098532426</v>
      </c>
      <c r="AB123" s="142">
        <f>M123/J123</f>
        <v>0.89639435583849869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1403</v>
      </c>
      <c r="G124" s="159">
        <f t="shared" ref="G124:G125" si="63">E124*F124</f>
        <v>71090.010000000009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1741.054808686664</v>
      </c>
      <c r="N124" s="163">
        <f>M124/L124</f>
        <v>87.052740434333202</v>
      </c>
      <c r="O124" s="165">
        <f>L124-I124</f>
        <v>0</v>
      </c>
      <c r="P124" s="166">
        <f>N124-K124</f>
        <v>-12.947259565666798</v>
      </c>
      <c r="Q124" s="152">
        <f>N124/K124</f>
        <v>0.87052740434333198</v>
      </c>
      <c r="R124" s="272">
        <f>Q140</f>
        <v>0.87343016779289651</v>
      </c>
      <c r="S124" s="167">
        <v>0.70833333333333337</v>
      </c>
      <c r="T124" s="168">
        <v>0.74190972222222218</v>
      </c>
      <c r="U124" s="169"/>
      <c r="V124" s="170">
        <v>48.349999999999881</v>
      </c>
      <c r="W124" s="168"/>
      <c r="X124" s="171"/>
      <c r="Y124" s="275"/>
      <c r="Z124" s="276"/>
      <c r="AA124" s="109">
        <f>M124-J124</f>
        <v>-258.94519131333595</v>
      </c>
      <c r="AB124" s="152">
        <f>M124/J124</f>
        <v>0.87052740434333198</v>
      </c>
      <c r="AC124" s="277">
        <f>AB140</f>
        <v>0.87343016779289651</v>
      </c>
    </row>
    <row r="125" spans="1:29" ht="15.75" customHeight="1">
      <c r="A125" s="268"/>
      <c r="B125" s="153" t="s">
        <v>161</v>
      </c>
      <c r="C125" s="263" t="s">
        <v>190</v>
      </c>
      <c r="D125" s="264"/>
      <c r="E125" s="93">
        <v>47.6</v>
      </c>
      <c r="F125" s="94">
        <v>2018</v>
      </c>
      <c r="G125" s="95">
        <f t="shared" si="63"/>
        <v>96056.8</v>
      </c>
      <c r="H125" s="96"/>
      <c r="I125" s="97">
        <v>23</v>
      </c>
      <c r="J125" s="98">
        <v>2000</v>
      </c>
      <c r="K125" s="99">
        <f t="shared" ref="K125" si="64">J125/I125</f>
        <v>86.956521739130437</v>
      </c>
      <c r="L125" s="100">
        <v>23</v>
      </c>
      <c r="M125" s="98">
        <f>F125/V125*60</f>
        <v>1752.6658624849222</v>
      </c>
      <c r="N125" s="99">
        <f>M125/L125</f>
        <v>76.202863586300964</v>
      </c>
      <c r="O125" s="101">
        <f>L125-I125</f>
        <v>0</v>
      </c>
      <c r="P125" s="102">
        <f>N125-K125</f>
        <v>-10.753658152829473</v>
      </c>
      <c r="Q125" s="103">
        <f>N125/K125</f>
        <v>0.87633293124246103</v>
      </c>
      <c r="R125" s="273"/>
      <c r="S125" s="1">
        <v>0.74652777777777779</v>
      </c>
      <c r="T125" s="2">
        <v>0.79450231481481481</v>
      </c>
      <c r="U125" s="104">
        <v>6.6500000000000803</v>
      </c>
      <c r="V125" s="105">
        <v>69.083333333333314</v>
      </c>
      <c r="W125" s="106"/>
      <c r="X125" s="107"/>
      <c r="Y125" s="265"/>
      <c r="Z125" s="266"/>
      <c r="AA125" s="111">
        <f>M125-J125</f>
        <v>-247.33413751507783</v>
      </c>
      <c r="AB125" s="103">
        <f>M125/J125</f>
        <v>0.87633293124246103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5">AVERAGE(I124:I139)</f>
        <v>21.5</v>
      </c>
      <c r="J140" s="138">
        <f t="shared" si="65"/>
        <v>2000</v>
      </c>
      <c r="K140" s="139">
        <f t="shared" ref="K140" si="66">J140/I140</f>
        <v>93.023255813953483</v>
      </c>
      <c r="L140" s="137">
        <f t="shared" ref="L140:M140" si="67">AVERAGE(L124:L139)</f>
        <v>21.5</v>
      </c>
      <c r="M140" s="138">
        <f t="shared" si="67"/>
        <v>1746.8603355857931</v>
      </c>
      <c r="N140" s="139">
        <f>M140/L140</f>
        <v>81.24931793422293</v>
      </c>
      <c r="O140" s="140">
        <f>L140-I140</f>
        <v>0</v>
      </c>
      <c r="P140" s="141">
        <f>N140-K140</f>
        <v>-11.773937879730553</v>
      </c>
      <c r="Q140" s="142">
        <f>N140/K140</f>
        <v>0.87343016779289651</v>
      </c>
      <c r="R140" s="274"/>
      <c r="S140" s="143">
        <f>S124</f>
        <v>0.70833333333333337</v>
      </c>
      <c r="T140" s="144">
        <f>INDEX(T124:T139,COUNTA(T124:T139))</f>
        <v>0.79450231481481481</v>
      </c>
      <c r="U140" s="145"/>
      <c r="V140" s="156"/>
      <c r="W140" s="135"/>
      <c r="X140" s="139"/>
      <c r="Y140" s="261"/>
      <c r="Z140" s="262"/>
      <c r="AA140" s="157">
        <f>M140-J140</f>
        <v>-253.13966441420689</v>
      </c>
      <c r="AB140" s="142">
        <f>M140/J140</f>
        <v>0.87343016779289651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192</v>
      </c>
      <c r="D141" s="271"/>
      <c r="E141" s="158">
        <v>56.79</v>
      </c>
      <c r="F141" s="169">
        <v>2014</v>
      </c>
      <c r="G141" s="159">
        <f t="shared" ref="G141:G143" si="68">E141*F141</f>
        <v>114375.06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1756.3953488372083</v>
      </c>
      <c r="N141" s="163">
        <f>M141/L141</f>
        <v>76.36501516683515</v>
      </c>
      <c r="O141" s="165">
        <f>L141-I141</f>
        <v>0</v>
      </c>
      <c r="P141" s="166">
        <f>N141-K141</f>
        <v>-10.591506572295287</v>
      </c>
      <c r="Q141" s="152">
        <f>N141/K141</f>
        <v>0.87819767441860419</v>
      </c>
      <c r="R141" s="272">
        <f>Q157</f>
        <v>0.87326675899915507</v>
      </c>
      <c r="S141" s="167">
        <v>0.70847222222222217</v>
      </c>
      <c r="T141" s="168">
        <v>0.75624999999999998</v>
      </c>
      <c r="U141" s="169"/>
      <c r="V141" s="170">
        <v>68.80000000000004</v>
      </c>
      <c r="W141" s="87"/>
      <c r="X141" s="88"/>
      <c r="Y141" s="275"/>
      <c r="Z141" s="276"/>
      <c r="AA141" s="109">
        <f>M141-J141</f>
        <v>-243.6046511627917</v>
      </c>
      <c r="AB141" s="152">
        <f>M141/J141</f>
        <v>0.87819767441860419</v>
      </c>
      <c r="AC141" s="352">
        <f>AB157</f>
        <v>0.87326675899915507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104">
        <v>1609</v>
      </c>
      <c r="G142" s="95">
        <f t="shared" si="68"/>
        <v>91503.83</v>
      </c>
      <c r="H142" s="96"/>
      <c r="I142" s="97">
        <v>23</v>
      </c>
      <c r="J142" s="98">
        <v>2000</v>
      </c>
      <c r="K142" s="99">
        <f t="shared" ref="K142:K143" si="69">J142/I142</f>
        <v>86.956521739130437</v>
      </c>
      <c r="L142" s="100">
        <v>23</v>
      </c>
      <c r="M142" s="98">
        <f>F142/V142*60</f>
        <v>1743.1236834185952</v>
      </c>
      <c r="N142" s="99">
        <f>M142/L142</f>
        <v>75.787986235591092</v>
      </c>
      <c r="O142" s="101">
        <f>L142-I142</f>
        <v>0</v>
      </c>
      <c r="P142" s="102">
        <f>N142-K142</f>
        <v>-11.168535503539346</v>
      </c>
      <c r="Q142" s="103">
        <f>N142/K142</f>
        <v>0.87156184170929751</v>
      </c>
      <c r="R142" s="273"/>
      <c r="S142" s="1">
        <v>0.76041666666666663</v>
      </c>
      <c r="T142" s="2">
        <v>0.79887731481481483</v>
      </c>
      <c r="U142" s="104">
        <v>5.9999999999999787</v>
      </c>
      <c r="V142" s="105">
        <v>55.383333333333411</v>
      </c>
      <c r="W142" s="106"/>
      <c r="X142" s="107"/>
      <c r="Y142" s="265"/>
      <c r="Z142" s="266"/>
      <c r="AA142" s="111">
        <f>M142-J142</f>
        <v>-256.87631658140481</v>
      </c>
      <c r="AB142" s="103">
        <f>M142/J142</f>
        <v>0.87156184170929762</v>
      </c>
      <c r="AC142" s="294"/>
    </row>
    <row r="143" spans="1:29" ht="15.75" customHeight="1">
      <c r="A143" s="281"/>
      <c r="B143" s="153" t="s">
        <v>161</v>
      </c>
      <c r="C143" s="263" t="s">
        <v>193</v>
      </c>
      <c r="D143" s="264"/>
      <c r="E143" s="93">
        <v>44.3</v>
      </c>
      <c r="F143" s="104">
        <v>1423</v>
      </c>
      <c r="G143" s="95">
        <f t="shared" si="68"/>
        <v>63038.899999999994</v>
      </c>
      <c r="H143" s="96"/>
      <c r="I143" s="97">
        <v>17</v>
      </c>
      <c r="J143" s="98">
        <v>2000</v>
      </c>
      <c r="K143" s="99">
        <f t="shared" si="69"/>
        <v>117.64705882352941</v>
      </c>
      <c r="L143" s="100">
        <v>17</v>
      </c>
      <c r="M143" s="98">
        <f>F143/V143*60</f>
        <v>1740.0815217391266</v>
      </c>
      <c r="N143" s="99">
        <f>M143/L143</f>
        <v>102.35773657288981</v>
      </c>
      <c r="O143" s="101">
        <f>L143-I143</f>
        <v>0</v>
      </c>
      <c r="P143" s="102">
        <f>N143-K143</f>
        <v>-15.2893222506396</v>
      </c>
      <c r="Q143" s="103">
        <f>N143/K143</f>
        <v>0.87004076086956339</v>
      </c>
      <c r="R143" s="273"/>
      <c r="S143" s="1">
        <v>0.80208333333333326</v>
      </c>
      <c r="T143" s="2">
        <v>0.8361574074074074</v>
      </c>
      <c r="U143" s="104">
        <v>4.6166666666665357</v>
      </c>
      <c r="V143" s="105">
        <v>49.066666666666769</v>
      </c>
      <c r="W143" s="106"/>
      <c r="X143" s="107"/>
      <c r="Y143" s="265"/>
      <c r="Z143" s="266"/>
      <c r="AA143" s="111">
        <f>M143-J143</f>
        <v>-259.91847826087337</v>
      </c>
      <c r="AB143" s="103">
        <f>M143/J143</f>
        <v>0.87004076086956328</v>
      </c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21</v>
      </c>
      <c r="J157" s="138">
        <f t="shared" si="70"/>
        <v>2000</v>
      </c>
      <c r="K157" s="139">
        <f t="shared" ref="K157" si="71">J157/I157</f>
        <v>95.238095238095241</v>
      </c>
      <c r="L157" s="137">
        <f t="shared" ref="L157:M157" si="72">AVERAGE(L141:L156)</f>
        <v>21</v>
      </c>
      <c r="M157" s="138">
        <f t="shared" si="72"/>
        <v>1746.5335179983101</v>
      </c>
      <c r="N157" s="139">
        <f>M157/L157</f>
        <v>83.168262761824295</v>
      </c>
      <c r="O157" s="140">
        <f>L157-I157</f>
        <v>0</v>
      </c>
      <c r="P157" s="141">
        <f>N157-K157</f>
        <v>-12.069832476270946</v>
      </c>
      <c r="Q157" s="142">
        <f>N157/K157</f>
        <v>0.87326675899915507</v>
      </c>
      <c r="R157" s="274"/>
      <c r="S157" s="143">
        <f>S141</f>
        <v>0.70847222222222217</v>
      </c>
      <c r="T157" s="144">
        <f>INDEX(T141:T156,COUNTA(T141:T156))</f>
        <v>0.8361574074074074</v>
      </c>
      <c r="U157" s="145"/>
      <c r="V157" s="156"/>
      <c r="W157" s="188"/>
      <c r="X157" s="189"/>
      <c r="Y157" s="261"/>
      <c r="Z157" s="262"/>
      <c r="AA157" s="157">
        <f>M157-J157</f>
        <v>-253.46648200168988</v>
      </c>
      <c r="AB157" s="142">
        <f>M157/J157</f>
        <v>0.87326675899915507</v>
      </c>
      <c r="AC157" s="295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5" priority="2" operator="greaterThan">
      <formula>0</formula>
    </cfRule>
  </conditionalFormatting>
  <conditionalFormatting sqref="P5:P157 AA5:AA157">
    <cfRule type="cellIs" dxfId="34" priority="5" operator="lessThan">
      <formula>0</formula>
    </cfRule>
  </conditionalFormatting>
  <conditionalFormatting sqref="Q5:Q157 AB5:AB157">
    <cfRule type="cellIs" dxfId="33" priority="3" operator="greaterThan">
      <formula>1</formula>
    </cfRule>
    <cfRule type="cellIs" dxfId="32" priority="4" operator="lessThan">
      <formula>0.8</formula>
    </cfRule>
  </conditionalFormatting>
  <conditionalFormatting sqref="R5:R157 AC124:AC141">
    <cfRule type="cellIs" dxfId="31" priority="6" operator="lessThan">
      <formula>0.8</formula>
    </cfRule>
  </conditionalFormatting>
  <conditionalFormatting sqref="AC5:AC22 AC56:AC91">
    <cfRule type="cellIs" dxfId="30" priority="8" operator="lessThan">
      <formula>0.8</formula>
    </cfRule>
  </conditionalFormatting>
  <conditionalFormatting sqref="AC39">
    <cfRule type="cellIs" dxfId="29" priority="11" operator="lessThan">
      <formula>0.8</formula>
    </cfRule>
  </conditionalFormatting>
  <conditionalFormatting sqref="AC54">
    <cfRule type="cellIs" dxfId="28" priority="10" operator="lessThan">
      <formula>0.8</formula>
    </cfRule>
  </conditionalFormatting>
  <conditionalFormatting sqref="AC97:AC105">
    <cfRule type="cellIs" dxfId="27" priority="9" operator="lessThan">
      <formula>0.8</formula>
    </cfRule>
  </conditionalFormatting>
  <conditionalFormatting sqref="AC107:AC112">
    <cfRule type="cellIs" dxfId="26" priority="7" operator="lessThan">
      <formula>0.8</formula>
    </cfRule>
  </conditionalFormatting>
  <conditionalFormatting sqref="AC156">
    <cfRule type="cellIs" dxfId="25" priority="1" operator="lessThan">
      <formula>0.8</formula>
    </cfRule>
  </conditionalFormatting>
  <dataValidations count="1">
    <dataValidation type="list" allowBlank="1" showInputMessage="1" showErrorMessage="1" sqref="Y5:Z157" xr:uid="{0A241718-0D5B-4609-9FB7-34A801176E6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2CFC-FAC2-4DAC-8B67-751D2978E24F}">
  <sheetPr>
    <tabColor theme="8" tint="0.59999389629810485"/>
  </sheetPr>
  <dimension ref="B1:AR36"/>
  <sheetViews>
    <sheetView zoomScale="70" zoomScaleNormal="70" workbookViewId="0">
      <selection activeCell="P46" sqref="P4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221</v>
      </c>
      <c r="D3" s="249"/>
      <c r="E3" s="7" t="s">
        <v>2</v>
      </c>
      <c r="F3" s="250">
        <f>'1001(18度C)'!D1+'1001(4度C)'!D1</f>
        <v>249452</v>
      </c>
      <c r="G3" s="251"/>
      <c r="H3" s="7" t="s">
        <v>3</v>
      </c>
      <c r="I3" s="252">
        <f>'1001(18度C)'!F1+'1001(4度C)'!F1</f>
        <v>7759690.3599999994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449.69665312576109</v>
      </c>
      <c r="F6" s="227" t="e">
        <f>AVERAGE(#REF!,D13:K13)</f>
        <v>#REF!</v>
      </c>
      <c r="G6" s="228">
        <f>AVERAGE(D13:K13)</f>
        <v>194.74880486872129</v>
      </c>
      <c r="H6" s="229"/>
      <c r="I6" s="228">
        <f>AVERAGE(L13:O13)</f>
        <v>94.130675526024362</v>
      </c>
      <c r="J6" s="229"/>
      <c r="K6" s="228">
        <f>AVERAGE(D27:O27)</f>
        <v>621.59356698998636</v>
      </c>
      <c r="L6" s="229"/>
      <c r="M6" s="228">
        <f>AVERAGE(P27:X27)</f>
        <v>742.57373508844103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389.28586284544156</v>
      </c>
      <c r="F7" s="231" t="e">
        <f>AVERAGE(#REF!,D14:K14)</f>
        <v>#REF!</v>
      </c>
      <c r="G7" s="218">
        <f>AVERAGE(D14:K14)</f>
        <v>171.31035499395472</v>
      </c>
      <c r="H7" s="219"/>
      <c r="I7" s="218">
        <f>AVERAGE(L14:O14)</f>
        <v>82.193945232665754</v>
      </c>
      <c r="J7" s="219"/>
      <c r="K7" s="218">
        <f>AVERAGE(D28:O28)</f>
        <v>535.75652041268256</v>
      </c>
      <c r="L7" s="219"/>
      <c r="M7" s="218">
        <f>AVERAGE(P28:X28)</f>
        <v>641.52355180194445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0.86653052105999484</v>
      </c>
      <c r="F8" s="223" t="e">
        <f>AVERAGE(D15:K15,#REF!)</f>
        <v>#REF!</v>
      </c>
      <c r="G8" s="224">
        <f>AVERAGE(D15:K15)</f>
        <v>0.87290222531852002</v>
      </c>
      <c r="H8" s="225"/>
      <c r="I8" s="224">
        <f>AVERAGE(L15:O15)</f>
        <v>0.87319041662327312</v>
      </c>
      <c r="J8" s="225"/>
      <c r="K8" s="224">
        <f>AVERAGE(D29:O29)</f>
        <v>0.85981941618778157</v>
      </c>
      <c r="L8" s="225"/>
      <c r="M8" s="224">
        <f>AVERAGE(P29:X29)</f>
        <v>0.8629995027194044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196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90.666666666666671</v>
      </c>
      <c r="G13" s="24">
        <v>84.21052631578948</v>
      </c>
      <c r="H13" s="24">
        <v>157.28155339805824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93.023255813953483</v>
      </c>
      <c r="N13" s="24">
        <v>95.238095238095241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102.14284053542352</v>
      </c>
      <c r="E14" s="28">
        <v>68.554800337374047</v>
      </c>
      <c r="F14" s="28">
        <v>78.889633551085254</v>
      </c>
      <c r="G14" s="28">
        <v>72.457945438404124</v>
      </c>
      <c r="H14" s="28">
        <v>136.00720320931137</v>
      </c>
      <c r="I14" s="28">
        <v>212.98120406767737</v>
      </c>
      <c r="J14" s="28" t="s">
        <v>36</v>
      </c>
      <c r="K14" s="55">
        <v>528.13885781840747</v>
      </c>
      <c r="L14" s="27" t="s">
        <v>36</v>
      </c>
      <c r="M14" s="67">
        <v>81.231933442260797</v>
      </c>
      <c r="N14" s="28">
        <v>83.155957023070712</v>
      </c>
      <c r="O14" s="29" t="s">
        <v>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0.88702993096551996</v>
      </c>
      <c r="E15" s="32">
        <f t="shared" si="0"/>
        <v>0.87407370430151898</v>
      </c>
      <c r="F15" s="32">
        <f t="shared" si="0"/>
        <v>0.8701062524016755</v>
      </c>
      <c r="G15" s="32">
        <f t="shared" si="0"/>
        <v>0.86043810208104887</v>
      </c>
      <c r="H15" s="32">
        <f t="shared" si="0"/>
        <v>0.86473715620735014</v>
      </c>
      <c r="I15" s="32">
        <f t="shared" si="0"/>
        <v>0.85741225470079463</v>
      </c>
      <c r="J15" s="32" t="s">
        <v>36</v>
      </c>
      <c r="K15" s="56">
        <f t="shared" ref="K15" si="1">K14/K13</f>
        <v>0.89651817657173227</v>
      </c>
      <c r="L15" s="31" t="s">
        <v>36</v>
      </c>
      <c r="M15" s="68">
        <f t="shared" ref="M15:N15" si="2">M14/M13</f>
        <v>0.87324328450430366</v>
      </c>
      <c r="N15" s="32">
        <f t="shared" si="2"/>
        <v>0.87313754874224248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0.25</v>
      </c>
      <c r="F16" s="2">
        <v>0.25</v>
      </c>
      <c r="G16" s="2">
        <v>0.25</v>
      </c>
      <c r="H16" s="2">
        <v>0.16666666666666666</v>
      </c>
      <c r="I16" s="2">
        <v>0.16666666666666666</v>
      </c>
      <c r="J16" s="2" t="s">
        <v>36</v>
      </c>
      <c r="K16" s="3">
        <v>0.25</v>
      </c>
      <c r="L16" s="1" t="s">
        <v>36</v>
      </c>
      <c r="M16" s="69">
        <v>0.73124999999999984</v>
      </c>
      <c r="N16" s="2">
        <v>0.70834490740740741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0.54476851851851849</v>
      </c>
      <c r="E17" s="2">
        <v>0.71250000000000002</v>
      </c>
      <c r="F17" s="2">
        <v>0.6106018518518519</v>
      </c>
      <c r="G17" s="2">
        <v>0.64652777777777781</v>
      </c>
      <c r="H17" s="2">
        <v>0.63263888888888886</v>
      </c>
      <c r="I17" s="2">
        <v>0.45584490740740741</v>
      </c>
      <c r="J17" s="2" t="s">
        <v>36</v>
      </c>
      <c r="K17" s="3">
        <v>0.35486111111111113</v>
      </c>
      <c r="L17" s="1" t="s">
        <v>36</v>
      </c>
      <c r="M17" s="69">
        <v>0.83402777777777781</v>
      </c>
      <c r="N17" s="2">
        <v>0.85486111111111107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21.428571428571427</v>
      </c>
      <c r="G18" s="35">
        <v>23.75</v>
      </c>
      <c r="H18" s="35">
        <v>20.6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21.5</v>
      </c>
      <c r="N18" s="35">
        <v>21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327.27272727272725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1061.5384615384614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872.72727272727275</v>
      </c>
      <c r="X27" s="25">
        <v>956.25</v>
      </c>
    </row>
    <row r="28" spans="2:44" ht="39.6" customHeight="1">
      <c r="B28" s="206"/>
      <c r="C28" s="26" t="s">
        <v>37</v>
      </c>
      <c r="D28" s="28">
        <v>179.52820831503465</v>
      </c>
      <c r="E28" s="28" t="s">
        <v>36</v>
      </c>
      <c r="F28" s="28" t="s">
        <v>36</v>
      </c>
      <c r="G28" s="28">
        <v>280.4594121082344</v>
      </c>
      <c r="H28" s="28">
        <v>371.56633113950198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753.26933305498449</v>
      </c>
      <c r="N28" s="28">
        <v>900.97839419455511</v>
      </c>
      <c r="O28" s="28">
        <v>728.73744366378469</v>
      </c>
      <c r="P28" s="27">
        <v>240.94266581504016</v>
      </c>
      <c r="Q28" s="28" t="s">
        <v>36</v>
      </c>
      <c r="R28" s="28" t="s">
        <v>36</v>
      </c>
      <c r="S28" s="28" t="s">
        <v>36</v>
      </c>
      <c r="T28" s="28">
        <v>731.07457978136642</v>
      </c>
      <c r="U28" s="28" t="s">
        <v>36</v>
      </c>
      <c r="V28" s="28">
        <v>667.63922438129487</v>
      </c>
      <c r="W28" s="28">
        <v>748.74801143561524</v>
      </c>
      <c r="X28" s="29">
        <v>819.21327759640565</v>
      </c>
    </row>
    <row r="29" spans="2:44" ht="40.15" customHeight="1">
      <c r="B29" s="206"/>
      <c r="C29" s="30" t="s">
        <v>38</v>
      </c>
      <c r="D29" s="32">
        <f>D28/D27</f>
        <v>0.84777209482099702</v>
      </c>
      <c r="E29" s="32" t="s">
        <v>36</v>
      </c>
      <c r="F29" s="32" t="s">
        <v>36</v>
      </c>
      <c r="G29" s="32">
        <f>G28/G27</f>
        <v>0.85695931477516074</v>
      </c>
      <c r="H29" s="32">
        <f>H28/H27</f>
        <v>0.85746076416808159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0.87500983132649723</v>
      </c>
      <c r="N29" s="32">
        <f>N28/N27</f>
        <v>0.84874776264704477</v>
      </c>
      <c r="O29" s="32">
        <f>O28/O27</f>
        <v>0.87296672938890874</v>
      </c>
      <c r="P29" s="31">
        <f>P28/P27</f>
        <v>0.85333860809493378</v>
      </c>
      <c r="Q29" s="32" t="s">
        <v>36</v>
      </c>
      <c r="R29" s="32" t="s">
        <v>36</v>
      </c>
      <c r="S29" s="32" t="s">
        <v>36</v>
      </c>
      <c r="T29" s="32">
        <f>T28/T27</f>
        <v>0.87032688069210284</v>
      </c>
      <c r="U29" s="32" t="s">
        <v>36</v>
      </c>
      <c r="V29" s="32">
        <f>V28/V27</f>
        <v>0.87669797140978112</v>
      </c>
      <c r="W29" s="32">
        <f>W28/W27</f>
        <v>0.85794042976997575</v>
      </c>
      <c r="X29" s="33">
        <f>X28/X27</f>
        <v>0.85669362363022816</v>
      </c>
    </row>
    <row r="30" spans="2:44" ht="17.25" customHeight="1">
      <c r="B30" s="207" t="s">
        <v>39</v>
      </c>
      <c r="C30" s="15" t="s">
        <v>40</v>
      </c>
      <c r="D30" s="2">
        <v>0.3881944444444444</v>
      </c>
      <c r="E30" s="2" t="s">
        <v>36</v>
      </c>
      <c r="F30" s="2" t="s">
        <v>36</v>
      </c>
      <c r="G30" s="2">
        <v>0.22644675925925925</v>
      </c>
      <c r="H30" s="2">
        <v>0.25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0.166875</v>
      </c>
      <c r="P30" s="1">
        <v>0.70861111111111108</v>
      </c>
      <c r="Q30" s="2" t="s">
        <v>36</v>
      </c>
      <c r="R30" s="2" t="s">
        <v>36</v>
      </c>
      <c r="S30" s="2" t="s">
        <v>36</v>
      </c>
      <c r="T30" s="2">
        <v>0.70851851851851855</v>
      </c>
      <c r="U30" s="2" t="s">
        <v>36</v>
      </c>
      <c r="V30" s="2">
        <v>0.70837962962962964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0.45936342592592594</v>
      </c>
      <c r="E31" s="2" t="s">
        <v>36</v>
      </c>
      <c r="F31" s="2" t="s">
        <v>36</v>
      </c>
      <c r="G31" s="2">
        <v>0.25347222222222221</v>
      </c>
      <c r="H31" s="2">
        <v>0.39791666666666664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0.46180555555555558</v>
      </c>
      <c r="N31" s="2">
        <v>0.47916666666666669</v>
      </c>
      <c r="O31" s="2">
        <v>0.46458333333333335</v>
      </c>
      <c r="P31" s="1">
        <v>0.83408564814814812</v>
      </c>
      <c r="Q31" s="2" t="s">
        <v>36</v>
      </c>
      <c r="R31" s="2" t="s">
        <v>36</v>
      </c>
      <c r="S31" s="2" t="s">
        <v>36</v>
      </c>
      <c r="T31" s="2">
        <v>0.89037037037037037</v>
      </c>
      <c r="U31" s="2" t="s">
        <v>36</v>
      </c>
      <c r="V31" s="2">
        <v>0.90589120370370368</v>
      </c>
      <c r="W31" s="2">
        <v>1.0763888888888888</v>
      </c>
      <c r="X31" s="4">
        <v>1.0897106481481482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3.25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3.6666666666666665</v>
      </c>
      <c r="X32" s="36">
        <v>3.5555555555555554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97CA-A01D-4C18-9F00-0E1C94B44532}">
  <sheetPr codeName="工作表2"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Y35" sqref="Y35:Z35"/>
      <selection pane="bottomLeft" activeCell="Y35" sqref="Y35:Z35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hidden="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139044</v>
      </c>
      <c r="E1" s="77" t="s">
        <v>3</v>
      </c>
      <c r="F1" s="78">
        <f>SUM(G5:G191)</f>
        <v>2691895.3499999996</v>
      </c>
      <c r="G1" s="79" t="s">
        <v>73</v>
      </c>
      <c r="H1" s="80">
        <f>L21+L38+L55+L72+L89+L106+L123+L140+L157+L174+L191</f>
        <v>72.972222222222229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45931</v>
      </c>
      <c r="B2" s="326"/>
      <c r="C2" s="82" t="s">
        <v>34</v>
      </c>
      <c r="D2" s="83">
        <f>AVERAGE(N21,N38,N55,N72,N89,N106,N123,N140,N157,N174,N191)</f>
        <v>583.83244377143797</v>
      </c>
      <c r="E2" s="83" t="s">
        <v>80</v>
      </c>
      <c r="F2" s="84">
        <f>F1/D1</f>
        <v>19.360025243807712</v>
      </c>
      <c r="G2" s="85" t="s">
        <v>81</v>
      </c>
      <c r="H2" s="86">
        <f>COUNT(H5:H191)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92" t="s">
        <v>104</v>
      </c>
      <c r="C5" s="291" t="s">
        <v>205</v>
      </c>
      <c r="D5" s="291"/>
      <c r="E5" s="93">
        <v>29.85</v>
      </c>
      <c r="F5" s="94">
        <v>2515</v>
      </c>
      <c r="G5" s="95">
        <f t="shared" ref="G5:G6" si="0">E5*F5</f>
        <v>75072.75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3053.6256323777357</v>
      </c>
      <c r="N5" s="99">
        <f>M5/L5</f>
        <v>179.62503719869034</v>
      </c>
      <c r="O5" s="101">
        <f>L5-I5</f>
        <v>0</v>
      </c>
      <c r="P5" s="102">
        <f>N5-K5</f>
        <v>-32.139668683662592</v>
      </c>
      <c r="Q5" s="103">
        <f>N5/K5</f>
        <v>0.84822934232714886</v>
      </c>
      <c r="R5" s="273">
        <f>Q21</f>
        <v>0.84777209482099702</v>
      </c>
      <c r="S5" s="1">
        <v>0.3881944444444444</v>
      </c>
      <c r="T5" s="2">
        <v>0.42251157407407408</v>
      </c>
      <c r="U5" s="104">
        <v>6.9999999999998952</v>
      </c>
      <c r="V5" s="105">
        <v>49.416666666666742</v>
      </c>
      <c r="W5" s="106"/>
      <c r="X5" s="107"/>
      <c r="Y5" s="275"/>
      <c r="Z5" s="276"/>
      <c r="AA5" s="109">
        <f>M5-J5</f>
        <v>-546.37436762226434</v>
      </c>
      <c r="AB5" s="110">
        <f>M5/J5</f>
        <v>0.84822934232714875</v>
      </c>
      <c r="AC5" s="292">
        <f>AB21</f>
        <v>0.84777209482099691</v>
      </c>
    </row>
    <row r="6" spans="1:29" ht="15.75" customHeight="1">
      <c r="A6" s="281"/>
      <c r="B6" s="92" t="s">
        <v>104</v>
      </c>
      <c r="C6" s="286" t="s">
        <v>105</v>
      </c>
      <c r="D6" s="286"/>
      <c r="E6" s="93">
        <v>29.52</v>
      </c>
      <c r="F6" s="94">
        <v>2414</v>
      </c>
      <c r="G6" s="95">
        <f t="shared" si="0"/>
        <v>71261.279999999999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3050.3334503334422</v>
      </c>
      <c r="N6" s="99">
        <f>M6/L6</f>
        <v>179.43137943137896</v>
      </c>
      <c r="O6" s="101">
        <f>L6-I6</f>
        <v>0</v>
      </c>
      <c r="P6" s="102">
        <f>N6-K6</f>
        <v>-32.333326450973971</v>
      </c>
      <c r="Q6" s="103">
        <f>N6/K6</f>
        <v>0.84731484731484508</v>
      </c>
      <c r="R6" s="273"/>
      <c r="S6" s="1">
        <v>0.42638888888888882</v>
      </c>
      <c r="T6" s="2">
        <v>0.45936342592592594</v>
      </c>
      <c r="U6" s="104">
        <v>5.5833333333332202</v>
      </c>
      <c r="V6" s="105">
        <v>47.483333333333455</v>
      </c>
      <c r="W6" s="106">
        <v>0.45936342592592594</v>
      </c>
      <c r="X6" s="107">
        <v>0.50069444444444433</v>
      </c>
      <c r="Y6" s="265"/>
      <c r="Z6" s="266"/>
      <c r="AA6" s="111">
        <f>M6-J6</f>
        <v>-549.66654966655778</v>
      </c>
      <c r="AB6" s="112">
        <f>M6/J6</f>
        <v>0.84731484731484508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3"/>
      <c r="S7" s="1"/>
      <c r="T7" s="2"/>
      <c r="U7" s="104"/>
      <c r="V7" s="105"/>
      <c r="W7" s="2"/>
      <c r="X7" s="4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3"/>
      <c r="S8" s="1"/>
      <c r="T8" s="2"/>
      <c r="U8" s="104"/>
      <c r="V8" s="105"/>
      <c r="W8" s="106"/>
      <c r="X8" s="107"/>
      <c r="Y8" s="265"/>
      <c r="Z8" s="266"/>
      <c r="AA8" s="111"/>
      <c r="AB8" s="112"/>
      <c r="AC8" s="293"/>
    </row>
    <row r="9" spans="1:29" ht="15.75" customHeight="1">
      <c r="A9" s="28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29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29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29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29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29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2" si="3">J21/I21</f>
        <v>211.76470588235293</v>
      </c>
      <c r="L21" s="137">
        <f t="shared" ref="L21:M21" si="4">AVERAGE(L5:L20)</f>
        <v>17</v>
      </c>
      <c r="M21" s="138">
        <f t="shared" si="4"/>
        <v>3051.9795413555889</v>
      </c>
      <c r="N21" s="139">
        <f>M21/L21</f>
        <v>179.52820831503465</v>
      </c>
      <c r="O21" s="140">
        <f>L21-I21</f>
        <v>0</v>
      </c>
      <c r="P21" s="141">
        <f>N21-K21</f>
        <v>-32.236497567318281</v>
      </c>
      <c r="Q21" s="142">
        <f>N21/K21</f>
        <v>0.84777209482099702</v>
      </c>
      <c r="R21" s="274"/>
      <c r="S21" s="143">
        <f>S5</f>
        <v>0.3881944444444444</v>
      </c>
      <c r="T21" s="144">
        <f>INDEX(T5:T20,COUNTA(T5:T20))</f>
        <v>0.45936342592592594</v>
      </c>
      <c r="U21" s="145"/>
      <c r="V21" s="145"/>
      <c r="W21" s="146"/>
      <c r="X21" s="147"/>
      <c r="Y21" s="261"/>
      <c r="Z21" s="262"/>
      <c r="AA21" s="148">
        <f>M21-J21</f>
        <v>-548.02045864441106</v>
      </c>
      <c r="AB21" s="149">
        <f>M21/J21</f>
        <v>0.84777209482099691</v>
      </c>
      <c r="AC21" s="295"/>
    </row>
    <row r="22" spans="1:29" ht="15.75" customHeight="1">
      <c r="A22" s="267" t="s">
        <v>107</v>
      </c>
      <c r="B22" s="92" t="s">
        <v>104</v>
      </c>
      <c r="C22" s="263" t="s">
        <v>108</v>
      </c>
      <c r="D22" s="264"/>
      <c r="E22" s="93">
        <v>25.64</v>
      </c>
      <c r="F22" s="94">
        <v>2001</v>
      </c>
      <c r="G22" s="95">
        <f t="shared" ref="G22" si="5">E22*F22</f>
        <v>51305.64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3085.0535331905785</v>
      </c>
      <c r="N22" s="99">
        <f>M22/L22</f>
        <v>280.4594121082344</v>
      </c>
      <c r="O22" s="101">
        <f>L22-I22</f>
        <v>0</v>
      </c>
      <c r="P22" s="102">
        <f>N22-K22</f>
        <v>-46.813315164492849</v>
      </c>
      <c r="Q22" s="103">
        <f>N22/K22</f>
        <v>0.85695931477516074</v>
      </c>
      <c r="R22" s="272">
        <f>Q38</f>
        <v>0.85695931477516074</v>
      </c>
      <c r="S22" s="1">
        <v>0.22644675925925925</v>
      </c>
      <c r="T22" s="2">
        <v>0.25347222222222221</v>
      </c>
      <c r="U22" s="104">
        <v>4.0833333333333055</v>
      </c>
      <c r="V22" s="105">
        <v>38.916666666666664</v>
      </c>
      <c r="W22" s="173"/>
      <c r="X22" s="151"/>
      <c r="Y22" s="275"/>
      <c r="Z22" s="276"/>
      <c r="AA22" s="109">
        <f>M22-J22</f>
        <v>-514.94646680942151</v>
      </c>
      <c r="AB22" s="152">
        <f>M22/J22</f>
        <v>0.85695931477516074</v>
      </c>
      <c r="AC22" s="277">
        <f>AB38</f>
        <v>0.85695931477516074</v>
      </c>
    </row>
    <row r="23" spans="1:29" ht="15.75" customHeight="1">
      <c r="A23" s="268"/>
      <c r="B23" s="92"/>
      <c r="C23" s="263"/>
      <c r="D23" s="264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3"/>
      <c r="S23" s="1"/>
      <c r="T23" s="2"/>
      <c r="U23" s="104"/>
      <c r="V23" s="105"/>
      <c r="W23" s="106"/>
      <c r="X23" s="107"/>
      <c r="Y23" s="265"/>
      <c r="Z23" s="266"/>
      <c r="AA23" s="111"/>
      <c r="AB23" s="103"/>
      <c r="AC23" s="278"/>
    </row>
    <row r="24" spans="1:29" ht="15.75" customHeight="1">
      <c r="A24" s="268"/>
      <c r="B24" s="92"/>
      <c r="C24" s="263"/>
      <c r="D24" s="264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3"/>
      <c r="S24" s="1"/>
      <c r="T24" s="2"/>
      <c r="U24" s="104"/>
      <c r="V24" s="105"/>
      <c r="W24" s="106"/>
      <c r="X24" s="107"/>
      <c r="Y24" s="265"/>
      <c r="Z24" s="266"/>
      <c r="AA24" s="111"/>
      <c r="AB24" s="103"/>
      <c r="AC24" s="278"/>
    </row>
    <row r="25" spans="1:29" ht="15.75" customHeight="1">
      <c r="A25" s="268"/>
      <c r="B25" s="92"/>
      <c r="C25" s="263"/>
      <c r="D25" s="264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3"/>
      <c r="S25" s="1"/>
      <c r="T25" s="2"/>
      <c r="U25" s="104"/>
      <c r="V25" s="105"/>
      <c r="W25" s="106"/>
      <c r="X25" s="107"/>
      <c r="Y25" s="265"/>
      <c r="Z25" s="266"/>
      <c r="AA25" s="111"/>
      <c r="AB25" s="103"/>
      <c r="AC25" s="278"/>
    </row>
    <row r="26" spans="1:29" ht="15.75" customHeight="1">
      <c r="A26" s="268"/>
      <c r="B26" s="92"/>
      <c r="C26" s="263"/>
      <c r="D26" s="264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3"/>
      <c r="S26" s="1"/>
      <c r="T26" s="2"/>
      <c r="U26" s="104"/>
      <c r="V26" s="105"/>
      <c r="W26" s="106"/>
      <c r="X26" s="107"/>
      <c r="Y26" s="265"/>
      <c r="Z26" s="266"/>
      <c r="AA26" s="111"/>
      <c r="AB26" s="103"/>
      <c r="AC26" s="278"/>
    </row>
    <row r="27" spans="1:29" ht="15.75" customHeight="1">
      <c r="A27" s="268"/>
      <c r="B27" s="92"/>
      <c r="C27" s="263"/>
      <c r="D27" s="264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3"/>
      <c r="S27" s="1"/>
      <c r="T27" s="2"/>
      <c r="U27" s="104"/>
      <c r="V27" s="105"/>
      <c r="W27" s="106"/>
      <c r="X27" s="107"/>
      <c r="Y27" s="265"/>
      <c r="Z27" s="266"/>
      <c r="AA27" s="111"/>
      <c r="AB27" s="103"/>
      <c r="AC27" s="278"/>
    </row>
    <row r="28" spans="1:29" ht="15.75" customHeight="1">
      <c r="A28" s="268"/>
      <c r="B28" s="92"/>
      <c r="C28" s="263"/>
      <c r="D28" s="264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78"/>
    </row>
    <row r="29" spans="1:29" ht="15.75" customHeight="1">
      <c r="A29" s="268"/>
      <c r="B29" s="92"/>
      <c r="C29" s="263"/>
      <c r="D29" s="264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78"/>
    </row>
    <row r="30" spans="1:29" ht="15.75" customHeight="1">
      <c r="A30" s="268"/>
      <c r="B30" s="92"/>
      <c r="C30" s="263"/>
      <c r="D30" s="264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24"/>
      <c r="Y30" s="265"/>
      <c r="Z30" s="266"/>
      <c r="AA30" s="111"/>
      <c r="AB30" s="103"/>
      <c r="AC30" s="278"/>
    </row>
    <row r="31" spans="1:29" ht="15.75" customHeight="1">
      <c r="A31" s="268"/>
      <c r="B31" s="92"/>
      <c r="C31" s="263"/>
      <c r="D31" s="264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24"/>
      <c r="Y31" s="265"/>
      <c r="Z31" s="266"/>
      <c r="AA31" s="111"/>
      <c r="AB31" s="103"/>
      <c r="AC31" s="278"/>
    </row>
    <row r="32" spans="1:29" ht="15.75" customHeight="1">
      <c r="A32" s="268"/>
      <c r="B32" s="92"/>
      <c r="C32" s="263"/>
      <c r="D32" s="264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24"/>
      <c r="Y32" s="265"/>
      <c r="Z32" s="266"/>
      <c r="AA32" s="111"/>
      <c r="AB32" s="103"/>
      <c r="AC32" s="278"/>
    </row>
    <row r="33" spans="1:29" ht="15.75" customHeight="1">
      <c r="A33" s="268"/>
      <c r="B33" s="92"/>
      <c r="C33" s="263"/>
      <c r="D33" s="264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24"/>
      <c r="Y33" s="265"/>
      <c r="Z33" s="266"/>
      <c r="AA33" s="111"/>
      <c r="AB33" s="103"/>
      <c r="AC33" s="278"/>
    </row>
    <row r="34" spans="1:29" ht="15.75" customHeight="1">
      <c r="A34" s="268"/>
      <c r="B34" s="92"/>
      <c r="C34" s="263"/>
      <c r="D34" s="264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24"/>
      <c r="Y34" s="265"/>
      <c r="Z34" s="266"/>
      <c r="AA34" s="111"/>
      <c r="AB34" s="103"/>
      <c r="AC34" s="278"/>
    </row>
    <row r="35" spans="1:29" ht="15.75" customHeight="1">
      <c r="A35" s="268"/>
      <c r="B35" s="92"/>
      <c r="C35" s="263"/>
      <c r="D35" s="264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24"/>
      <c r="Y35" s="265"/>
      <c r="Z35" s="266"/>
      <c r="AA35" s="111"/>
      <c r="AB35" s="103"/>
      <c r="AC35" s="278"/>
    </row>
    <row r="36" spans="1:29" ht="15.75" customHeight="1">
      <c r="A36" s="268"/>
      <c r="B36" s="92"/>
      <c r="C36" s="263"/>
      <c r="D36" s="264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24"/>
      <c r="Y36" s="265"/>
      <c r="Z36" s="266"/>
      <c r="AA36" s="111"/>
      <c r="AB36" s="103"/>
      <c r="AC36" s="278"/>
    </row>
    <row r="37" spans="1:29" ht="15.75" customHeight="1">
      <c r="A37" s="268"/>
      <c r="B37" s="153"/>
      <c r="C37" s="263"/>
      <c r="D37" s="264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17"/>
      <c r="T37" s="118"/>
      <c r="U37" s="129"/>
      <c r="V37" s="130"/>
      <c r="W37" s="123"/>
      <c r="X37" s="124"/>
      <c r="Y37" s="265"/>
      <c r="Z37" s="266"/>
      <c r="AA37" s="155"/>
      <c r="AB37" s="122"/>
      <c r="AC37" s="278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3600</v>
      </c>
      <c r="K38" s="139">
        <f t="shared" ref="K38" si="7">J38/I38</f>
        <v>327.27272727272725</v>
      </c>
      <c r="L38" s="137">
        <f t="shared" ref="L38:M38" si="8">AVERAGE(L22:L37)</f>
        <v>11</v>
      </c>
      <c r="M38" s="138">
        <f t="shared" si="8"/>
        <v>3085.0535331905785</v>
      </c>
      <c r="N38" s="139">
        <f>M38/L38</f>
        <v>280.4594121082344</v>
      </c>
      <c r="O38" s="140">
        <f>L38-I38</f>
        <v>0</v>
      </c>
      <c r="P38" s="141">
        <f>N38-K38</f>
        <v>-46.813315164492849</v>
      </c>
      <c r="Q38" s="142">
        <f>N38/K38</f>
        <v>0.85695931477516074</v>
      </c>
      <c r="R38" s="274"/>
      <c r="S38" s="143">
        <f>S22</f>
        <v>0.22644675925925925</v>
      </c>
      <c r="T38" s="144">
        <f>INDEX(T22:T37,COUNTA(T22:T37))</f>
        <v>0.25347222222222221</v>
      </c>
      <c r="U38" s="145"/>
      <c r="V38" s="156"/>
      <c r="W38" s="135"/>
      <c r="X38" s="139"/>
      <c r="Y38" s="261"/>
      <c r="Z38" s="262"/>
      <c r="AA38" s="157">
        <f>M38-J38</f>
        <v>-514.94646680942151</v>
      </c>
      <c r="AB38" s="142">
        <f>M38/J38</f>
        <v>0.85695931477516074</v>
      </c>
      <c r="AC38" s="279"/>
    </row>
    <row r="39" spans="1:29" ht="15.75" customHeight="1">
      <c r="A39" s="280" t="s">
        <v>109</v>
      </c>
      <c r="B39" s="108" t="s">
        <v>104</v>
      </c>
      <c r="C39" s="270" t="s">
        <v>110</v>
      </c>
      <c r="D39" s="271"/>
      <c r="E39" s="158">
        <v>14.06</v>
      </c>
      <c r="F39" s="87">
        <v>1041</v>
      </c>
      <c r="G39" s="159">
        <f t="shared" ref="G39:G41" si="9">E39*F39</f>
        <v>14636.460000000001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2230.7142857142876</v>
      </c>
      <c r="N39" s="163">
        <f>M39/L39</f>
        <v>371.78571428571462</v>
      </c>
      <c r="O39" s="165">
        <f>L39-I39</f>
        <v>0</v>
      </c>
      <c r="P39" s="166">
        <f>N39-K39</f>
        <v>-61.547619047618696</v>
      </c>
      <c r="Q39" s="152">
        <f>N39/K39</f>
        <v>0.8579670329670338</v>
      </c>
      <c r="R39" s="272">
        <f>Q55</f>
        <v>0.85746076416808159</v>
      </c>
      <c r="S39" s="167">
        <v>0.25</v>
      </c>
      <c r="T39" s="168">
        <v>0.26944444444444443</v>
      </c>
      <c r="U39" s="169"/>
      <c r="V39" s="170">
        <v>27.999999999999979</v>
      </c>
      <c r="W39" s="168"/>
      <c r="X39" s="171"/>
      <c r="Y39" s="275"/>
      <c r="Z39" s="276"/>
      <c r="AA39" s="109">
        <f>M39-J39</f>
        <v>-369.2857142857124</v>
      </c>
      <c r="AB39" s="152">
        <f>M39/J39</f>
        <v>0.85796703296703369</v>
      </c>
      <c r="AC39" s="277">
        <f>AB55</f>
        <v>0.85746076416808159</v>
      </c>
    </row>
    <row r="40" spans="1:29" ht="15.75" customHeight="1">
      <c r="A40" s="281"/>
      <c r="B40" s="92" t="s">
        <v>104</v>
      </c>
      <c r="C40" s="263" t="s">
        <v>210</v>
      </c>
      <c r="D40" s="264"/>
      <c r="E40" s="93">
        <v>17.73</v>
      </c>
      <c r="F40" s="94">
        <v>3493</v>
      </c>
      <c r="G40" s="95">
        <f t="shared" si="9"/>
        <v>61930.89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2271.8699186991862</v>
      </c>
      <c r="N40" s="99">
        <f>M40/L40</f>
        <v>378.64498644986435</v>
      </c>
      <c r="O40" s="101">
        <f>L40-I40</f>
        <v>0</v>
      </c>
      <c r="P40" s="102">
        <f>N40-K40</f>
        <v>-54.688346883468967</v>
      </c>
      <c r="Q40" s="103">
        <f>N40/K40</f>
        <v>0.8737961225766101</v>
      </c>
      <c r="R40" s="273"/>
      <c r="S40" s="1">
        <v>0.27291666666666664</v>
      </c>
      <c r="T40" s="2">
        <v>0.33697916666666666</v>
      </c>
      <c r="U40" s="104">
        <v>4.9999999999999822</v>
      </c>
      <c r="V40" s="105">
        <v>92.250000000000028</v>
      </c>
      <c r="W40" s="106"/>
      <c r="X40" s="113"/>
      <c r="Y40" s="265"/>
      <c r="Z40" s="266"/>
      <c r="AA40" s="111">
        <f>M40-J40</f>
        <v>-328.1300813008138</v>
      </c>
      <c r="AB40" s="103">
        <f>M40/J40</f>
        <v>0.8737961225766101</v>
      </c>
      <c r="AC40" s="278"/>
    </row>
    <row r="41" spans="1:29" ht="15.75" customHeight="1">
      <c r="A41" s="281"/>
      <c r="B41" s="92" t="s">
        <v>104</v>
      </c>
      <c r="C41" s="263" t="s">
        <v>216</v>
      </c>
      <c r="D41" s="264"/>
      <c r="E41" s="93">
        <v>13.58</v>
      </c>
      <c r="F41" s="94">
        <v>2987</v>
      </c>
      <c r="G41" s="95">
        <f t="shared" si="9"/>
        <v>40563.46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2185.6097560975622</v>
      </c>
      <c r="N41" s="99">
        <f>M41/L41</f>
        <v>364.26829268292704</v>
      </c>
      <c r="O41" s="101">
        <f>L41-I41</f>
        <v>0</v>
      </c>
      <c r="P41" s="102">
        <f>N41-K41</f>
        <v>-69.065040650406274</v>
      </c>
      <c r="Q41" s="103">
        <f>N41/K41</f>
        <v>0.84061913696060087</v>
      </c>
      <c r="R41" s="273"/>
      <c r="S41" s="1">
        <v>0.34097222222222223</v>
      </c>
      <c r="T41" s="2">
        <v>0.39791666666666664</v>
      </c>
      <c r="U41" s="104">
        <v>5.7500000000000195</v>
      </c>
      <c r="V41" s="105">
        <v>81.999999999999943</v>
      </c>
      <c r="W41" s="106"/>
      <c r="X41" s="113"/>
      <c r="Y41" s="265"/>
      <c r="Z41" s="266"/>
      <c r="AA41" s="111">
        <f>M41-J41</f>
        <v>-414.39024390243776</v>
      </c>
      <c r="AB41" s="103">
        <f>M41/J41</f>
        <v>0.84061913696060087</v>
      </c>
      <c r="AC41" s="278"/>
    </row>
    <row r="42" spans="1:29" ht="15.75" customHeight="1">
      <c r="A42" s="281"/>
      <c r="B42" s="92"/>
      <c r="C42" s="263"/>
      <c r="D42" s="264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3"/>
      <c r="S42" s="1"/>
      <c r="T42" s="2"/>
      <c r="U42" s="104"/>
      <c r="V42" s="105"/>
      <c r="W42" s="106"/>
      <c r="X42" s="107"/>
      <c r="Y42" s="265"/>
      <c r="Z42" s="266"/>
      <c r="AA42" s="111"/>
      <c r="AB42" s="103"/>
      <c r="AC42" s="278"/>
    </row>
    <row r="43" spans="1:29" ht="15.75" customHeight="1">
      <c r="A43" s="282"/>
      <c r="B43" s="92"/>
      <c r="C43" s="263"/>
      <c r="D43" s="264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3"/>
      <c r="S43" s="1"/>
      <c r="T43" s="2"/>
      <c r="U43" s="104"/>
      <c r="V43" s="105"/>
      <c r="W43" s="106"/>
      <c r="X43" s="113"/>
      <c r="Y43" s="265"/>
      <c r="Z43" s="266"/>
      <c r="AA43" s="111"/>
      <c r="AB43" s="103"/>
      <c r="AC43" s="278"/>
    </row>
    <row r="44" spans="1:29" ht="15.75" customHeight="1">
      <c r="A44" s="282"/>
      <c r="B44" s="92"/>
      <c r="C44" s="263"/>
      <c r="D44" s="264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3"/>
      <c r="S44" s="1"/>
      <c r="T44" s="2"/>
      <c r="U44" s="104"/>
      <c r="V44" s="105"/>
      <c r="W44" s="106"/>
      <c r="X44" s="4"/>
      <c r="Y44" s="265"/>
      <c r="Z44" s="266"/>
      <c r="AA44" s="111"/>
      <c r="AB44" s="103"/>
      <c r="AC44" s="278"/>
    </row>
    <row r="45" spans="1:29" ht="15.75" customHeight="1">
      <c r="A45" s="282"/>
      <c r="B45" s="92"/>
      <c r="C45" s="263"/>
      <c r="D45" s="264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3"/>
      <c r="S45" s="1"/>
      <c r="T45" s="2"/>
      <c r="U45" s="104"/>
      <c r="V45" s="105"/>
      <c r="W45" s="106"/>
      <c r="X45" s="107"/>
      <c r="Y45" s="265"/>
      <c r="Z45" s="266"/>
      <c r="AA45" s="111"/>
      <c r="AB45" s="103"/>
      <c r="AC45" s="278"/>
    </row>
    <row r="46" spans="1:29" ht="15.75" customHeight="1">
      <c r="A46" s="282"/>
      <c r="B46" s="92"/>
      <c r="C46" s="263"/>
      <c r="D46" s="264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78"/>
    </row>
    <row r="47" spans="1:29" ht="15.75" customHeight="1">
      <c r="A47" s="282"/>
      <c r="B47" s="92"/>
      <c r="C47" s="263"/>
      <c r="D47" s="264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3"/>
      <c r="S47" s="117"/>
      <c r="T47" s="118"/>
      <c r="U47" s="104"/>
      <c r="V47" s="130"/>
      <c r="W47" s="106"/>
      <c r="X47" s="107"/>
      <c r="Y47" s="265"/>
      <c r="Z47" s="266"/>
      <c r="AA47" s="111"/>
      <c r="AB47" s="103"/>
      <c r="AC47" s="278"/>
    </row>
    <row r="48" spans="1:29" ht="15.75" customHeight="1">
      <c r="A48" s="282"/>
      <c r="B48" s="92"/>
      <c r="C48" s="263"/>
      <c r="D48" s="264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3"/>
      <c r="S48" s="117"/>
      <c r="T48" s="118"/>
      <c r="U48" s="104"/>
      <c r="V48" s="130"/>
      <c r="W48" s="123"/>
      <c r="X48" s="124"/>
      <c r="Y48" s="265"/>
      <c r="Z48" s="266"/>
      <c r="AA48" s="111"/>
      <c r="AB48" s="103"/>
      <c r="AC48" s="278"/>
    </row>
    <row r="49" spans="1:29" ht="15.75" customHeight="1">
      <c r="A49" s="282"/>
      <c r="B49" s="92"/>
      <c r="C49" s="263"/>
      <c r="D49" s="264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3"/>
      <c r="S49" s="117"/>
      <c r="T49" s="118"/>
      <c r="U49" s="104"/>
      <c r="V49" s="130"/>
      <c r="W49" s="123"/>
      <c r="X49" s="124"/>
      <c r="Y49" s="265"/>
      <c r="Z49" s="266"/>
      <c r="AA49" s="111"/>
      <c r="AB49" s="103"/>
      <c r="AC49" s="278"/>
    </row>
    <row r="50" spans="1:29" ht="15.75" customHeight="1">
      <c r="A50" s="282"/>
      <c r="B50" s="92"/>
      <c r="C50" s="263"/>
      <c r="D50" s="264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3"/>
      <c r="S50" s="117"/>
      <c r="T50" s="118"/>
      <c r="U50" s="104"/>
      <c r="V50" s="130"/>
      <c r="W50" s="123"/>
      <c r="X50" s="124"/>
      <c r="Y50" s="265"/>
      <c r="Z50" s="266"/>
      <c r="AA50" s="111"/>
      <c r="AB50" s="103"/>
      <c r="AC50" s="278"/>
    </row>
    <row r="51" spans="1:29" ht="15.75" customHeight="1">
      <c r="A51" s="282"/>
      <c r="B51" s="92"/>
      <c r="C51" s="263"/>
      <c r="D51" s="264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3"/>
      <c r="S51" s="117"/>
      <c r="T51" s="118"/>
      <c r="U51" s="104"/>
      <c r="V51" s="130"/>
      <c r="W51" s="123"/>
      <c r="X51" s="124"/>
      <c r="Y51" s="265"/>
      <c r="Z51" s="266"/>
      <c r="AA51" s="111"/>
      <c r="AB51" s="103"/>
      <c r="AC51" s="278"/>
    </row>
    <row r="52" spans="1:29" ht="15.75" customHeight="1">
      <c r="A52" s="282"/>
      <c r="B52" s="92"/>
      <c r="C52" s="263"/>
      <c r="D52" s="264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3"/>
      <c r="S52" s="117"/>
      <c r="T52" s="118"/>
      <c r="U52" s="104"/>
      <c r="V52" s="130"/>
      <c r="W52" s="123"/>
      <c r="X52" s="124"/>
      <c r="Y52" s="265"/>
      <c r="Z52" s="266"/>
      <c r="AA52" s="111"/>
      <c r="AB52" s="103"/>
      <c r="AC52" s="278"/>
    </row>
    <row r="53" spans="1:29" ht="15.75" customHeight="1">
      <c r="A53" s="282"/>
      <c r="B53" s="92"/>
      <c r="C53" s="263"/>
      <c r="D53" s="264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3"/>
      <c r="S53" s="117"/>
      <c r="T53" s="118"/>
      <c r="U53" s="104"/>
      <c r="V53" s="130"/>
      <c r="W53" s="123"/>
      <c r="X53" s="124"/>
      <c r="Y53" s="265"/>
      <c r="Z53" s="266"/>
      <c r="AA53" s="111"/>
      <c r="AB53" s="103"/>
      <c r="AC53" s="278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3"/>
      <c r="S54" s="117"/>
      <c r="T54" s="118"/>
      <c r="U54" s="129"/>
      <c r="V54" s="130"/>
      <c r="W54" s="123"/>
      <c r="X54" s="124"/>
      <c r="Y54" s="265"/>
      <c r="Z54" s="266"/>
      <c r="AA54" s="155"/>
      <c r="AB54" s="122"/>
      <c r="AC54" s="278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2229.397986837012</v>
      </c>
      <c r="N55" s="139">
        <f t="shared" ref="N55:N61" si="14">M55/L55</f>
        <v>371.56633113950198</v>
      </c>
      <c r="O55" s="140">
        <f t="shared" ref="O55:O61" si="15">L55-I55</f>
        <v>0</v>
      </c>
      <c r="P55" s="141">
        <f t="shared" ref="P55:P61" si="16">N55-K55</f>
        <v>-61.767002193831331</v>
      </c>
      <c r="Q55" s="142">
        <f t="shared" ref="Q55:Q61" si="17">N55/K55</f>
        <v>0.85746076416808159</v>
      </c>
      <c r="R55" s="274"/>
      <c r="S55" s="143">
        <f>S39</f>
        <v>0.25</v>
      </c>
      <c r="T55" s="144">
        <f>INDEX(T39:T54,COUNTA(T39:T54))</f>
        <v>0.39791666666666664</v>
      </c>
      <c r="U55" s="145"/>
      <c r="V55" s="156"/>
      <c r="W55" s="135"/>
      <c r="X55" s="139"/>
      <c r="Y55" s="261"/>
      <c r="Z55" s="262"/>
      <c r="AA55" s="157">
        <f t="shared" ref="AA55:AA61" si="18">M55-J55</f>
        <v>-370.60201316298799</v>
      </c>
      <c r="AB55" s="142">
        <f t="shared" ref="AB55:AB61" si="19">M55/J55</f>
        <v>0.85746076416808159</v>
      </c>
      <c r="AC55" s="279"/>
    </row>
    <row r="56" spans="1:29" ht="15.75" customHeight="1">
      <c r="A56" s="267" t="s">
        <v>114</v>
      </c>
      <c r="B56" s="108" t="s">
        <v>111</v>
      </c>
      <c r="C56" s="270" t="s">
        <v>113</v>
      </c>
      <c r="D56" s="271"/>
      <c r="E56" s="158">
        <v>21.45</v>
      </c>
      <c r="F56" s="87">
        <v>1060</v>
      </c>
      <c r="G56" s="159">
        <f t="shared" ref="G56:G61" si="20">E56*F56</f>
        <v>22737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2849.8879761015687</v>
      </c>
      <c r="N56" s="163">
        <f t="shared" si="14"/>
        <v>949.96265870052287</v>
      </c>
      <c r="O56" s="165">
        <f t="shared" si="15"/>
        <v>0</v>
      </c>
      <c r="P56" s="166">
        <f t="shared" si="16"/>
        <v>-150.03734129947713</v>
      </c>
      <c r="Q56" s="152">
        <f t="shared" si="17"/>
        <v>0.86360241700047535</v>
      </c>
      <c r="R56" s="272">
        <f>Q72</f>
        <v>0.87500983132649723</v>
      </c>
      <c r="S56" s="167">
        <v>0.16666666666666666</v>
      </c>
      <c r="T56" s="168">
        <v>0.18216435185185184</v>
      </c>
      <c r="U56" s="169"/>
      <c r="V56" s="170">
        <v>22.316666666666663</v>
      </c>
      <c r="W56" s="173"/>
      <c r="X56" s="151"/>
      <c r="Y56" s="275"/>
      <c r="Z56" s="276"/>
      <c r="AA56" s="109">
        <f t="shared" si="18"/>
        <v>-450.11202389843129</v>
      </c>
      <c r="AB56" s="152">
        <f t="shared" si="19"/>
        <v>0.86360241700047535</v>
      </c>
      <c r="AC56" s="277">
        <f>AB72</f>
        <v>0.87500983132649723</v>
      </c>
    </row>
    <row r="57" spans="1:29" ht="15.75" customHeight="1">
      <c r="A57" s="268"/>
      <c r="B57" s="92" t="s">
        <v>111</v>
      </c>
      <c r="C57" s="263" t="s">
        <v>203</v>
      </c>
      <c r="D57" s="264"/>
      <c r="E57" s="93">
        <v>15.71</v>
      </c>
      <c r="F57" s="94">
        <v>2516</v>
      </c>
      <c r="G57" s="95">
        <f t="shared" si="20"/>
        <v>39526.36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2887.3445967484863</v>
      </c>
      <c r="N57" s="99">
        <f t="shared" si="14"/>
        <v>962.44819891616214</v>
      </c>
      <c r="O57" s="101">
        <f t="shared" si="15"/>
        <v>0</v>
      </c>
      <c r="P57" s="102">
        <f t="shared" si="16"/>
        <v>-137.55180108383786</v>
      </c>
      <c r="Q57" s="103">
        <f t="shared" si="17"/>
        <v>0.874952908105602</v>
      </c>
      <c r="R57" s="273"/>
      <c r="S57" s="1">
        <v>0.1875</v>
      </c>
      <c r="T57" s="2">
        <v>0.22380787037037037</v>
      </c>
      <c r="U57" s="104">
        <v>7.6833333333333487</v>
      </c>
      <c r="V57" s="105">
        <v>52.283333333333324</v>
      </c>
      <c r="W57" s="106"/>
      <c r="X57" s="107"/>
      <c r="Y57" s="265"/>
      <c r="Z57" s="266"/>
      <c r="AA57" s="111">
        <f t="shared" si="18"/>
        <v>-412.65540325151369</v>
      </c>
      <c r="AB57" s="103">
        <f t="shared" si="19"/>
        <v>0.87495290810560189</v>
      </c>
      <c r="AC57" s="278"/>
    </row>
    <row r="58" spans="1:29" ht="15.75" customHeight="1">
      <c r="A58" s="268"/>
      <c r="B58" s="92" t="s">
        <v>111</v>
      </c>
      <c r="C58" s="263" t="s">
        <v>115</v>
      </c>
      <c r="D58" s="264"/>
      <c r="E58" s="93">
        <v>22.28</v>
      </c>
      <c r="F58" s="94">
        <v>1554</v>
      </c>
      <c r="G58" s="95">
        <f t="shared" si="20"/>
        <v>34623.120000000003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2858.6612161471635</v>
      </c>
      <c r="N58" s="99">
        <f t="shared" si="14"/>
        <v>571.7322432294327</v>
      </c>
      <c r="O58" s="101">
        <f t="shared" si="15"/>
        <v>0</v>
      </c>
      <c r="P58" s="102">
        <f t="shared" si="16"/>
        <v>-88.267756770567303</v>
      </c>
      <c r="Q58" s="103">
        <f t="shared" si="17"/>
        <v>0.86626097459004958</v>
      </c>
      <c r="R58" s="273"/>
      <c r="S58" s="1">
        <v>0.22734953703703703</v>
      </c>
      <c r="T58" s="2">
        <v>0.25</v>
      </c>
      <c r="U58" s="104">
        <v>5.0999999999999979</v>
      </c>
      <c r="V58" s="105">
        <v>32.616666666666674</v>
      </c>
      <c r="W58" s="106"/>
      <c r="X58" s="107"/>
      <c r="Y58" s="265"/>
      <c r="Z58" s="266"/>
      <c r="AA58" s="111">
        <f t="shared" si="18"/>
        <v>-441.33878385283651</v>
      </c>
      <c r="AB58" s="103">
        <f t="shared" si="19"/>
        <v>0.86626097459004958</v>
      </c>
      <c r="AC58" s="278"/>
    </row>
    <row r="59" spans="1:29" ht="15.75" customHeight="1">
      <c r="A59" s="268"/>
      <c r="B59" s="92" t="s">
        <v>111</v>
      </c>
      <c r="C59" s="263" t="s">
        <v>116</v>
      </c>
      <c r="D59" s="264"/>
      <c r="E59" s="93">
        <v>17.89</v>
      </c>
      <c r="F59" s="94">
        <v>3457</v>
      </c>
      <c r="G59" s="95">
        <f t="shared" si="20"/>
        <v>61845.73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2905.7202895166929</v>
      </c>
      <c r="N59" s="99">
        <f t="shared" si="14"/>
        <v>726.43007237917323</v>
      </c>
      <c r="O59" s="101">
        <f t="shared" si="15"/>
        <v>0</v>
      </c>
      <c r="P59" s="102">
        <f t="shared" si="16"/>
        <v>-98.569927620826775</v>
      </c>
      <c r="Q59" s="103">
        <f t="shared" si="17"/>
        <v>0.88052129985354333</v>
      </c>
      <c r="R59" s="273"/>
      <c r="S59" s="1">
        <v>0.25486111111111109</v>
      </c>
      <c r="T59" s="2">
        <v>0.30443287037037037</v>
      </c>
      <c r="U59" s="104">
        <v>6.9999999999999751</v>
      </c>
      <c r="V59" s="105">
        <v>71.383333333333354</v>
      </c>
      <c r="W59" s="106"/>
      <c r="X59" s="107"/>
      <c r="Y59" s="265"/>
      <c r="Z59" s="266"/>
      <c r="AA59" s="111">
        <f t="shared" si="18"/>
        <v>-394.2797104833071</v>
      </c>
      <c r="AB59" s="103">
        <f t="shared" si="19"/>
        <v>0.88052129985354333</v>
      </c>
      <c r="AC59" s="278"/>
    </row>
    <row r="60" spans="1:29" ht="15.75" customHeight="1">
      <c r="A60" s="268"/>
      <c r="B60" s="92" t="s">
        <v>111</v>
      </c>
      <c r="C60" s="263" t="s">
        <v>211</v>
      </c>
      <c r="D60" s="264"/>
      <c r="E60" s="93">
        <v>21.45</v>
      </c>
      <c r="F60" s="94">
        <v>4712</v>
      </c>
      <c r="G60" s="95">
        <f t="shared" si="20"/>
        <v>101072.4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2909.6397941680952</v>
      </c>
      <c r="N60" s="99">
        <f t="shared" si="14"/>
        <v>727.40994854202381</v>
      </c>
      <c r="O60" s="101">
        <f t="shared" si="15"/>
        <v>0</v>
      </c>
      <c r="P60" s="102">
        <f t="shared" si="16"/>
        <v>-97.590051457976188</v>
      </c>
      <c r="Q60" s="103">
        <f t="shared" si="17"/>
        <v>0.88170902853578648</v>
      </c>
      <c r="R60" s="273"/>
      <c r="S60" s="1">
        <v>0.30902777777777773</v>
      </c>
      <c r="T60" s="2">
        <v>0.37650462962962961</v>
      </c>
      <c r="U60" s="104">
        <v>6.6166666666666085</v>
      </c>
      <c r="V60" s="105">
        <v>97.1666666666667</v>
      </c>
      <c r="W60" s="106"/>
      <c r="X60" s="107"/>
      <c r="Y60" s="265"/>
      <c r="Z60" s="266"/>
      <c r="AA60" s="111">
        <f t="shared" si="18"/>
        <v>-390.36020583190475</v>
      </c>
      <c r="AB60" s="103">
        <f t="shared" si="19"/>
        <v>0.88170902853578648</v>
      </c>
      <c r="AC60" s="278"/>
    </row>
    <row r="61" spans="1:29" ht="15.75" customHeight="1">
      <c r="A61" s="268"/>
      <c r="B61" s="92" t="s">
        <v>111</v>
      </c>
      <c r="C61" s="263" t="s">
        <v>117</v>
      </c>
      <c r="D61" s="264"/>
      <c r="E61" s="93">
        <v>16.66</v>
      </c>
      <c r="F61" s="94">
        <v>5632</v>
      </c>
      <c r="G61" s="115">
        <f t="shared" si="20"/>
        <v>93829.119999999995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2913.9407875826387</v>
      </c>
      <c r="N61" s="99">
        <f t="shared" si="14"/>
        <v>728.48519689565967</v>
      </c>
      <c r="O61" s="101">
        <f t="shared" si="15"/>
        <v>0</v>
      </c>
      <c r="P61" s="102">
        <f t="shared" si="16"/>
        <v>-96.514803104340331</v>
      </c>
      <c r="Q61" s="103">
        <f t="shared" si="17"/>
        <v>0.88301235987352689</v>
      </c>
      <c r="R61" s="273"/>
      <c r="S61" s="1">
        <v>0.38127314814814817</v>
      </c>
      <c r="T61" s="2">
        <v>0.46180555555555558</v>
      </c>
      <c r="U61" s="104">
        <v>6.8666666666667275</v>
      </c>
      <c r="V61" s="105">
        <v>115.96666666666667</v>
      </c>
      <c r="W61" s="106"/>
      <c r="X61" s="107"/>
      <c r="Y61" s="265"/>
      <c r="Z61" s="266"/>
      <c r="AA61" s="111">
        <f t="shared" si="18"/>
        <v>-386.05921241736132</v>
      </c>
      <c r="AB61" s="103">
        <f t="shared" si="19"/>
        <v>0.88301235987352689</v>
      </c>
      <c r="AC61" s="278"/>
    </row>
    <row r="62" spans="1:29" ht="15.75" customHeight="1">
      <c r="A62" s="268"/>
      <c r="B62" s="92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"/>
      <c r="T62" s="2"/>
      <c r="U62" s="104"/>
      <c r="V62" s="105"/>
      <c r="W62" s="106"/>
      <c r="X62" s="107"/>
      <c r="Y62" s="265"/>
      <c r="Z62" s="266"/>
      <c r="AA62" s="111"/>
      <c r="AB62" s="103"/>
      <c r="AC62" s="278"/>
    </row>
    <row r="63" spans="1:29" ht="15.75" customHeight="1">
      <c r="A63" s="268"/>
      <c r="B63" s="92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"/>
      <c r="T63" s="2"/>
      <c r="U63" s="104"/>
      <c r="V63" s="105"/>
      <c r="W63" s="106"/>
      <c r="X63" s="107"/>
      <c r="Y63" s="265"/>
      <c r="Z63" s="266"/>
      <c r="AA63" s="111"/>
      <c r="AB63" s="103"/>
      <c r="AC63" s="278"/>
    </row>
    <row r="64" spans="1:29" ht="15.75" customHeight="1">
      <c r="A64" s="268"/>
      <c r="B64" s="92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"/>
      <c r="T64" s="2"/>
      <c r="U64" s="104"/>
      <c r="V64" s="105"/>
      <c r="W64" s="106"/>
      <c r="X64" s="107"/>
      <c r="Y64" s="265"/>
      <c r="Z64" s="266"/>
      <c r="AA64" s="111"/>
      <c r="AB64" s="103"/>
      <c r="AC64" s="278"/>
    </row>
    <row r="65" spans="1:29" ht="15.75" customHeight="1">
      <c r="A65" s="268"/>
      <c r="B65" s="92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"/>
      <c r="T65" s="2"/>
      <c r="U65" s="104"/>
      <c r="V65" s="105"/>
      <c r="W65" s="106"/>
      <c r="X65" s="107"/>
      <c r="Y65" s="265"/>
      <c r="Z65" s="266"/>
      <c r="AA65" s="111"/>
      <c r="AB65" s="103"/>
      <c r="AC65" s="278"/>
    </row>
    <row r="66" spans="1:29" ht="15.75" customHeight="1">
      <c r="A66" s="268"/>
      <c r="B66" s="92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"/>
      <c r="T66" s="2"/>
      <c r="U66" s="104"/>
      <c r="V66" s="105"/>
      <c r="W66" s="106"/>
      <c r="X66" s="107"/>
      <c r="Y66" s="265"/>
      <c r="Z66" s="266"/>
      <c r="AA66" s="111"/>
      <c r="AB66" s="103"/>
      <c r="AC66" s="278"/>
    </row>
    <row r="67" spans="1:29" ht="15.75" customHeight="1">
      <c r="A67" s="268"/>
      <c r="B67" s="92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"/>
      <c r="T67" s="2"/>
      <c r="U67" s="104"/>
      <c r="V67" s="105"/>
      <c r="W67" s="106"/>
      <c r="X67" s="107"/>
      <c r="Y67" s="265"/>
      <c r="Z67" s="266"/>
      <c r="AA67" s="111"/>
      <c r="AB67" s="103"/>
      <c r="AC67" s="278"/>
    </row>
    <row r="68" spans="1:29" ht="15.75" customHeight="1">
      <c r="A68" s="268"/>
      <c r="B68" s="92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"/>
      <c r="T68" s="2"/>
      <c r="U68" s="104"/>
      <c r="V68" s="105"/>
      <c r="W68" s="106"/>
      <c r="X68" s="107"/>
      <c r="Y68" s="265"/>
      <c r="Z68" s="266"/>
      <c r="AA68" s="111"/>
      <c r="AB68" s="103"/>
      <c r="AC68" s="278"/>
    </row>
    <row r="69" spans="1:29" ht="15.75" customHeight="1">
      <c r="A69" s="268"/>
      <c r="B69" s="92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"/>
      <c r="T69" s="2"/>
      <c r="U69" s="104"/>
      <c r="V69" s="105"/>
      <c r="W69" s="106"/>
      <c r="X69" s="107"/>
      <c r="Y69" s="265"/>
      <c r="Z69" s="266"/>
      <c r="AA69" s="111"/>
      <c r="AB69" s="103"/>
      <c r="AC69" s="278"/>
    </row>
    <row r="70" spans="1:29" ht="15.75" customHeight="1">
      <c r="A70" s="268"/>
      <c r="B70" s="92"/>
      <c r="C70" s="263"/>
      <c r="D70" s="264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"/>
      <c r="T70" s="2"/>
      <c r="U70" s="104"/>
      <c r="V70" s="105"/>
      <c r="W70" s="106"/>
      <c r="X70" s="107"/>
      <c r="Y70" s="265"/>
      <c r="Z70" s="266"/>
      <c r="AA70" s="111"/>
      <c r="AB70" s="103"/>
      <c r="AC70" s="278"/>
    </row>
    <row r="71" spans="1:29" ht="15.75" customHeight="1">
      <c r="A71" s="268"/>
      <c r="B71" s="92"/>
      <c r="C71" s="263"/>
      <c r="D71" s="264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2887.5324433774408</v>
      </c>
      <c r="N72" s="139">
        <f>M72/L72</f>
        <v>753.26933305498449</v>
      </c>
      <c r="O72" s="140">
        <f>L72-I72</f>
        <v>0</v>
      </c>
      <c r="P72" s="141">
        <f>N72-K72</f>
        <v>-107.60023216240677</v>
      </c>
      <c r="Q72" s="142">
        <f>N72/K72</f>
        <v>0.87500983132649723</v>
      </c>
      <c r="R72" s="274"/>
      <c r="S72" s="143">
        <f>S56</f>
        <v>0.16666666666666666</v>
      </c>
      <c r="T72" s="144">
        <f>INDEX(T56:T71,COUNTA(T56:T71))</f>
        <v>0.46180555555555558</v>
      </c>
      <c r="U72" s="145"/>
      <c r="V72" s="156"/>
      <c r="W72" s="89"/>
      <c r="X72" s="91"/>
      <c r="Y72" s="261"/>
      <c r="Z72" s="262"/>
      <c r="AA72" s="157">
        <f>M72-J72</f>
        <v>-412.46755662255919</v>
      </c>
      <c r="AB72" s="142">
        <f>M72/J72</f>
        <v>0.87500983132649723</v>
      </c>
      <c r="AC72" s="279"/>
    </row>
    <row r="73" spans="1:29" ht="15.75" customHeight="1">
      <c r="A73" s="280" t="s">
        <v>60</v>
      </c>
      <c r="B73" s="108" t="s">
        <v>111</v>
      </c>
      <c r="C73" s="270" t="s">
        <v>194</v>
      </c>
      <c r="D73" s="271"/>
      <c r="E73" s="158">
        <v>18.18</v>
      </c>
      <c r="F73" s="87">
        <v>2231</v>
      </c>
      <c r="G73" s="159">
        <f t="shared" ref="G73:G76" si="26">E73*F73</f>
        <v>40559.58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3028.5067873303169</v>
      </c>
      <c r="N73" s="163">
        <f>M73/L73</f>
        <v>1009.502262443439</v>
      </c>
      <c r="O73" s="165">
        <f>L73-I73</f>
        <v>0</v>
      </c>
      <c r="P73" s="166">
        <f>N73-K73</f>
        <v>-190.49773755656099</v>
      </c>
      <c r="Q73" s="152">
        <f>N73/K73</f>
        <v>0.84125188536953255</v>
      </c>
      <c r="R73" s="272">
        <f>Q89</f>
        <v>0.84874776264704477</v>
      </c>
      <c r="S73" s="167">
        <v>0.16666666666666666</v>
      </c>
      <c r="T73" s="168">
        <v>0.1973611111111111</v>
      </c>
      <c r="U73" s="169"/>
      <c r="V73" s="170">
        <v>44.199999999999996</v>
      </c>
      <c r="W73" s="173"/>
      <c r="X73" s="151"/>
      <c r="Y73" s="275"/>
      <c r="Z73" s="276"/>
      <c r="AA73" s="109">
        <f>M73-J73</f>
        <v>-571.49321266968309</v>
      </c>
      <c r="AB73" s="152">
        <f>M73/J73</f>
        <v>0.84125188536953244</v>
      </c>
      <c r="AC73" s="277">
        <f>AB89</f>
        <v>0.84874776264704466</v>
      </c>
    </row>
    <row r="74" spans="1:29" ht="15.75" customHeight="1">
      <c r="A74" s="281"/>
      <c r="B74" s="92" t="s">
        <v>111</v>
      </c>
      <c r="C74" s="263" t="s">
        <v>118</v>
      </c>
      <c r="D74" s="264"/>
      <c r="E74" s="93">
        <v>18.18</v>
      </c>
      <c r="F74" s="94">
        <v>2788</v>
      </c>
      <c r="G74" s="95">
        <f t="shared" si="26"/>
        <v>50685.84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3035.9346642468231</v>
      </c>
      <c r="N74" s="99">
        <f>M74/L74</f>
        <v>1011.9782214156077</v>
      </c>
      <c r="O74" s="101">
        <f>L74-I74</f>
        <v>0</v>
      </c>
      <c r="P74" s="102">
        <f>N74-K74</f>
        <v>-188.02177858439234</v>
      </c>
      <c r="Q74" s="103">
        <f>N74/K74</f>
        <v>0.84331518451300636</v>
      </c>
      <c r="R74" s="273"/>
      <c r="S74" s="1">
        <v>0.20902777777777776</v>
      </c>
      <c r="T74" s="2">
        <v>0.24729166666666666</v>
      </c>
      <c r="U74" s="104">
        <v>16.79999999999999</v>
      </c>
      <c r="V74" s="105">
        <v>55.100000000000023</v>
      </c>
      <c r="W74" s="106"/>
      <c r="X74" s="107"/>
      <c r="Y74" s="265"/>
      <c r="Z74" s="266"/>
      <c r="AA74" s="111">
        <f>M74-J74</f>
        <v>-564.0653357531769</v>
      </c>
      <c r="AB74" s="103">
        <f>M74/J74</f>
        <v>0.84331518451300647</v>
      </c>
      <c r="AC74" s="278"/>
    </row>
    <row r="75" spans="1:29" ht="15.75" customHeight="1">
      <c r="A75" s="281"/>
      <c r="B75" s="92" t="s">
        <v>111</v>
      </c>
      <c r="C75" s="263" t="s">
        <v>195</v>
      </c>
      <c r="D75" s="264"/>
      <c r="E75" s="93">
        <v>14.28</v>
      </c>
      <c r="F75" s="94">
        <v>7053</v>
      </c>
      <c r="G75" s="95">
        <f t="shared" si="26"/>
        <v>100716.84</v>
      </c>
      <c r="H75" s="96"/>
      <c r="I75" s="97">
        <v>3</v>
      </c>
      <c r="J75" s="98">
        <v>3600</v>
      </c>
      <c r="K75" s="99">
        <f t="shared" si="27"/>
        <v>1200</v>
      </c>
      <c r="L75" s="100">
        <v>3</v>
      </c>
      <c r="M75" s="98">
        <f>F75/V75*60</f>
        <v>3038.99461400359</v>
      </c>
      <c r="N75" s="99">
        <f>M75/L75</f>
        <v>1012.9982046678633</v>
      </c>
      <c r="O75" s="101">
        <f>L75-I75</f>
        <v>0</v>
      </c>
      <c r="P75" s="102">
        <f>N75-K75</f>
        <v>-187.00179533213668</v>
      </c>
      <c r="Q75" s="103">
        <f>N75/K75</f>
        <v>0.84416517055655271</v>
      </c>
      <c r="R75" s="273"/>
      <c r="S75" s="1">
        <v>0.26111111111111107</v>
      </c>
      <c r="T75" s="2">
        <v>0.35781249999999998</v>
      </c>
      <c r="U75" s="104">
        <v>19.899999999999952</v>
      </c>
      <c r="V75" s="105">
        <v>139.25000000000003</v>
      </c>
      <c r="W75" s="106"/>
      <c r="X75" s="107"/>
      <c r="Y75" s="265"/>
      <c r="Z75" s="266"/>
      <c r="AA75" s="111">
        <f>M75-J75</f>
        <v>-561.00538599641004</v>
      </c>
      <c r="AB75" s="103">
        <f>M75/J75</f>
        <v>0.84416517055655271</v>
      </c>
      <c r="AC75" s="278"/>
    </row>
    <row r="76" spans="1:29" ht="15.75" customHeight="1">
      <c r="A76" s="281"/>
      <c r="B76" s="92" t="s">
        <v>111</v>
      </c>
      <c r="C76" s="263" t="s">
        <v>112</v>
      </c>
      <c r="D76" s="264"/>
      <c r="E76" s="93">
        <v>13.25</v>
      </c>
      <c r="F76" s="94">
        <v>6824</v>
      </c>
      <c r="G76" s="95">
        <f t="shared" si="26"/>
        <v>90418</v>
      </c>
      <c r="H76" s="96"/>
      <c r="I76" s="97">
        <v>4</v>
      </c>
      <c r="J76" s="98">
        <v>3000</v>
      </c>
      <c r="K76" s="99">
        <f t="shared" si="27"/>
        <v>750</v>
      </c>
      <c r="L76" s="100">
        <v>4</v>
      </c>
      <c r="M76" s="98">
        <f>F76/V76*60</f>
        <v>2609.2830589484861</v>
      </c>
      <c r="N76" s="99">
        <f>M76/L76</f>
        <v>652.32076473712152</v>
      </c>
      <c r="O76" s="101">
        <f>L76-I76</f>
        <v>0</v>
      </c>
      <c r="P76" s="102">
        <f>N76-K76</f>
        <v>-97.679235262878478</v>
      </c>
      <c r="Q76" s="103">
        <f>N76/K76</f>
        <v>0.86976101964949537</v>
      </c>
      <c r="R76" s="273"/>
      <c r="S76" s="1">
        <v>0.37019675925925927</v>
      </c>
      <c r="T76" s="2">
        <v>0.47916666666666669</v>
      </c>
      <c r="U76" s="104">
        <v>17.833333333333378</v>
      </c>
      <c r="V76" s="105">
        <v>156.91666666666669</v>
      </c>
      <c r="W76" s="106"/>
      <c r="X76" s="107"/>
      <c r="Y76" s="265"/>
      <c r="Z76" s="266"/>
      <c r="AA76" s="111">
        <f>M76-J76</f>
        <v>-390.71694105151391</v>
      </c>
      <c r="AB76" s="103">
        <f>M76/J76</f>
        <v>0.86976101964949537</v>
      </c>
      <c r="AC76" s="278"/>
    </row>
    <row r="77" spans="1:29" ht="15.75" customHeight="1">
      <c r="A77" s="282"/>
      <c r="B77" s="92"/>
      <c r="C77" s="263"/>
      <c r="D77" s="264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3"/>
      <c r="S77" s="1"/>
      <c r="T77" s="2"/>
      <c r="U77" s="104"/>
      <c r="V77" s="105"/>
      <c r="W77" s="106"/>
      <c r="X77" s="107"/>
      <c r="Y77" s="265"/>
      <c r="Z77" s="266"/>
      <c r="AA77" s="111"/>
      <c r="AB77" s="103"/>
      <c r="AC77" s="278"/>
    </row>
    <row r="78" spans="1:29" ht="15.75" customHeight="1">
      <c r="A78" s="282"/>
      <c r="B78" s="92"/>
      <c r="C78" s="263"/>
      <c r="D78" s="264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11"/>
      <c r="AB78" s="103"/>
      <c r="AC78" s="278"/>
    </row>
    <row r="79" spans="1:29" ht="15.75" customHeight="1">
      <c r="A79" s="282"/>
      <c r="B79" s="92"/>
      <c r="C79" s="263"/>
      <c r="D79" s="264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11"/>
      <c r="AB79" s="103"/>
      <c r="AC79" s="278"/>
    </row>
    <row r="80" spans="1:29" ht="15.75" customHeight="1">
      <c r="A80" s="282"/>
      <c r="B80" s="92"/>
      <c r="C80" s="263"/>
      <c r="D80" s="264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11"/>
      <c r="AB80" s="103"/>
      <c r="AC80" s="278"/>
    </row>
    <row r="81" spans="1:29" ht="15.75" customHeight="1">
      <c r="A81" s="282"/>
      <c r="B81" s="92"/>
      <c r="C81" s="263"/>
      <c r="D81" s="264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11"/>
      <c r="AB81" s="103"/>
      <c r="AC81" s="278"/>
    </row>
    <row r="82" spans="1:29" ht="15.75" customHeight="1">
      <c r="A82" s="282"/>
      <c r="B82" s="92"/>
      <c r="C82" s="263"/>
      <c r="D82" s="264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11"/>
      <c r="AB82" s="103"/>
      <c r="AC82" s="278"/>
    </row>
    <row r="83" spans="1:29" ht="15.75" customHeight="1">
      <c r="A83" s="282"/>
      <c r="B83" s="92"/>
      <c r="C83" s="263"/>
      <c r="D83" s="264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23"/>
      <c r="X83" s="124"/>
      <c r="Y83" s="265"/>
      <c r="Z83" s="266"/>
      <c r="AA83" s="111"/>
      <c r="AB83" s="103"/>
      <c r="AC83" s="278"/>
    </row>
    <row r="84" spans="1:29" ht="15.75" customHeight="1">
      <c r="A84" s="282"/>
      <c r="B84" s="92"/>
      <c r="C84" s="263"/>
      <c r="D84" s="264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23"/>
      <c r="X84" s="124"/>
      <c r="Y84" s="265"/>
      <c r="Z84" s="266"/>
      <c r="AA84" s="111"/>
      <c r="AB84" s="103"/>
      <c r="AC84" s="278"/>
    </row>
    <row r="85" spans="1:29" ht="15.75" customHeight="1">
      <c r="A85" s="282"/>
      <c r="B85" s="92"/>
      <c r="C85" s="263"/>
      <c r="D85" s="264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23"/>
      <c r="X85" s="124"/>
      <c r="Y85" s="265"/>
      <c r="Z85" s="266"/>
      <c r="AA85" s="111"/>
      <c r="AB85" s="103"/>
      <c r="AC85" s="278"/>
    </row>
    <row r="86" spans="1:29" ht="15.75" customHeight="1">
      <c r="A86" s="282"/>
      <c r="B86" s="92"/>
      <c r="C86" s="263"/>
      <c r="D86" s="264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23"/>
      <c r="X86" s="124"/>
      <c r="Y86" s="265"/>
      <c r="Z86" s="266"/>
      <c r="AA86" s="111"/>
      <c r="AB86" s="103"/>
      <c r="AC86" s="278"/>
    </row>
    <row r="87" spans="1:29" ht="15.75" customHeight="1">
      <c r="A87" s="282"/>
      <c r="B87" s="92"/>
      <c r="C87" s="263"/>
      <c r="D87" s="264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23"/>
      <c r="X87" s="124"/>
      <c r="Y87" s="265"/>
      <c r="Z87" s="266"/>
      <c r="AA87" s="111"/>
      <c r="AB87" s="103"/>
      <c r="AC87" s="278"/>
    </row>
    <row r="88" spans="1:29" ht="15.75" customHeight="1">
      <c r="A88" s="282"/>
      <c r="B88" s="92"/>
      <c r="C88" s="263"/>
      <c r="D88" s="264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89"/>
      <c r="G89" s="136"/>
      <c r="H89" s="91"/>
      <c r="I89" s="137">
        <f t="shared" ref="I89:J89" si="28">AVERAGE(I73:I88)</f>
        <v>3.25</v>
      </c>
      <c r="J89" s="138">
        <f t="shared" si="28"/>
        <v>3450</v>
      </c>
      <c r="K89" s="139">
        <f t="shared" ref="K89" si="29">J89/I89</f>
        <v>1061.5384615384614</v>
      </c>
      <c r="L89" s="137">
        <f t="shared" ref="L89:M89" si="30">AVERAGE(L73:L88)</f>
        <v>3.25</v>
      </c>
      <c r="M89" s="138">
        <f t="shared" si="30"/>
        <v>2928.179781132304</v>
      </c>
      <c r="N89" s="139">
        <f t="shared" ref="N89:N95" si="31">M89/L89</f>
        <v>900.97839419455511</v>
      </c>
      <c r="O89" s="140">
        <f t="shared" ref="O89:O95" si="32">L89-I89</f>
        <v>0</v>
      </c>
      <c r="P89" s="141">
        <f t="shared" ref="P89:P95" si="33">N89-K89</f>
        <v>-160.56006734390633</v>
      </c>
      <c r="Q89" s="142">
        <f t="shared" ref="Q89:Q95" si="34">N89/K89</f>
        <v>0.84874776264704477</v>
      </c>
      <c r="R89" s="274"/>
      <c r="S89" s="143">
        <f>S73</f>
        <v>0.16666666666666666</v>
      </c>
      <c r="T89" s="144">
        <f>INDEX(T73:T88,COUNTA(T73:T88))</f>
        <v>0.47916666666666669</v>
      </c>
      <c r="U89" s="145"/>
      <c r="V89" s="156"/>
      <c r="W89" s="89"/>
      <c r="X89" s="91"/>
      <c r="Y89" s="261"/>
      <c r="Z89" s="262"/>
      <c r="AA89" s="157">
        <f t="shared" ref="AA89:AA95" si="35">M89-J89</f>
        <v>-521.82021886769598</v>
      </c>
      <c r="AB89" s="142">
        <f t="shared" ref="AB89:AB95" si="36">M89/J89</f>
        <v>0.84874776264704466</v>
      </c>
      <c r="AC89" s="279"/>
    </row>
    <row r="90" spans="1:29" ht="15.75" customHeight="1">
      <c r="A90" s="267" t="s">
        <v>67</v>
      </c>
      <c r="B90" s="108" t="s">
        <v>111</v>
      </c>
      <c r="C90" s="270" t="s">
        <v>120</v>
      </c>
      <c r="D90" s="271"/>
      <c r="E90" s="158">
        <v>25.03</v>
      </c>
      <c r="F90" s="87">
        <v>2370</v>
      </c>
      <c r="G90" s="159">
        <f t="shared" ref="G90:G95" si="37">E90*F90</f>
        <v>59321.100000000006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2861.1670020120714</v>
      </c>
      <c r="N90" s="163">
        <f t="shared" si="31"/>
        <v>715.29175050301785</v>
      </c>
      <c r="O90" s="165">
        <f t="shared" si="32"/>
        <v>0</v>
      </c>
      <c r="P90" s="166">
        <f t="shared" si="33"/>
        <v>-109.70824949698215</v>
      </c>
      <c r="Q90" s="152">
        <f t="shared" si="34"/>
        <v>0.86702030364002158</v>
      </c>
      <c r="R90" s="272">
        <f>Q106</f>
        <v>0.87296672938890874</v>
      </c>
      <c r="S90" s="167">
        <v>0.166875</v>
      </c>
      <c r="T90" s="168">
        <v>0.2013888888888889</v>
      </c>
      <c r="U90" s="169"/>
      <c r="V90" s="170">
        <v>49.700000000000017</v>
      </c>
      <c r="W90" s="168"/>
      <c r="X90" s="171"/>
      <c r="Y90" s="275"/>
      <c r="Z90" s="276"/>
      <c r="AA90" s="109">
        <f t="shared" si="35"/>
        <v>-438.83299798792859</v>
      </c>
      <c r="AB90" s="152">
        <f t="shared" si="36"/>
        <v>0.86702030364002158</v>
      </c>
      <c r="AC90" s="277">
        <f>AB106</f>
        <v>0.87296672938890874</v>
      </c>
    </row>
    <row r="91" spans="1:29" ht="15.75" customHeight="1">
      <c r="A91" s="268"/>
      <c r="B91" s="92" t="s">
        <v>111</v>
      </c>
      <c r="C91" s="263" t="s">
        <v>207</v>
      </c>
      <c r="D91" s="264"/>
      <c r="E91" s="93">
        <v>25.45</v>
      </c>
      <c r="F91" s="94">
        <v>2606</v>
      </c>
      <c r="G91" s="95">
        <f t="shared" si="37"/>
        <v>66322.7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2872.504592774033</v>
      </c>
      <c r="N91" s="99">
        <f t="shared" si="31"/>
        <v>718.12614819350824</v>
      </c>
      <c r="O91" s="101">
        <f t="shared" si="32"/>
        <v>0</v>
      </c>
      <c r="P91" s="102">
        <f t="shared" si="33"/>
        <v>-106.87385180649176</v>
      </c>
      <c r="Q91" s="103">
        <f t="shared" si="34"/>
        <v>0.87045593720425241</v>
      </c>
      <c r="R91" s="273"/>
      <c r="S91" s="1">
        <v>0.21111111111111108</v>
      </c>
      <c r="T91" s="2">
        <v>0.24891203703703704</v>
      </c>
      <c r="U91" s="104">
        <v>13.99999999999995</v>
      </c>
      <c r="V91" s="105">
        <v>54.43333333333338</v>
      </c>
      <c r="W91" s="106"/>
      <c r="X91" s="113"/>
      <c r="Y91" s="265"/>
      <c r="Z91" s="266"/>
      <c r="AA91" s="111">
        <f t="shared" si="35"/>
        <v>-427.49540722596703</v>
      </c>
      <c r="AB91" s="103">
        <f t="shared" si="36"/>
        <v>0.87045593720425241</v>
      </c>
      <c r="AC91" s="278"/>
    </row>
    <row r="92" spans="1:29" ht="15.75" customHeight="1">
      <c r="A92" s="268"/>
      <c r="B92" s="92" t="s">
        <v>111</v>
      </c>
      <c r="C92" s="263" t="s">
        <v>208</v>
      </c>
      <c r="D92" s="264"/>
      <c r="E92" s="93">
        <v>26.73</v>
      </c>
      <c r="F92" s="94">
        <v>1466</v>
      </c>
      <c r="G92" s="95">
        <f t="shared" si="37"/>
        <v>39186.18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2840.4736275565128</v>
      </c>
      <c r="N92" s="99">
        <f t="shared" si="31"/>
        <v>710.11840688912821</v>
      </c>
      <c r="O92" s="101">
        <f t="shared" si="32"/>
        <v>0</v>
      </c>
      <c r="P92" s="102">
        <f t="shared" si="33"/>
        <v>-114.88159311087179</v>
      </c>
      <c r="Q92" s="103">
        <f t="shared" si="34"/>
        <v>0.86074958410803415</v>
      </c>
      <c r="R92" s="273"/>
      <c r="S92" s="1">
        <v>0.26113425925925926</v>
      </c>
      <c r="T92" s="2">
        <v>0.28263888888888888</v>
      </c>
      <c r="U92" s="104">
        <v>17.599999999999994</v>
      </c>
      <c r="V92" s="105">
        <v>30.966666666666658</v>
      </c>
      <c r="W92" s="106"/>
      <c r="X92" s="113"/>
      <c r="Y92" s="265"/>
      <c r="Z92" s="266"/>
      <c r="AA92" s="111">
        <f t="shared" si="35"/>
        <v>-459.52637244348716</v>
      </c>
      <c r="AB92" s="103">
        <f t="shared" si="36"/>
        <v>0.86074958410803415</v>
      </c>
      <c r="AC92" s="278"/>
    </row>
    <row r="93" spans="1:29" ht="15.75" customHeight="1">
      <c r="A93" s="268"/>
      <c r="B93" s="92" t="s">
        <v>111</v>
      </c>
      <c r="C93" s="263" t="s">
        <v>119</v>
      </c>
      <c r="D93" s="264"/>
      <c r="E93" s="93">
        <v>24.82</v>
      </c>
      <c r="F93" s="94">
        <v>2491</v>
      </c>
      <c r="G93" s="95">
        <f t="shared" si="37"/>
        <v>61826.62</v>
      </c>
      <c r="H93" s="96"/>
      <c r="I93" s="97">
        <v>4</v>
      </c>
      <c r="J93" s="98">
        <v>3300</v>
      </c>
      <c r="K93" s="99">
        <f t="shared" si="27"/>
        <v>825</v>
      </c>
      <c r="L93" s="100">
        <v>4</v>
      </c>
      <c r="M93" s="98">
        <f t="shared" si="38"/>
        <v>2866.8797953964167</v>
      </c>
      <c r="N93" s="99">
        <f t="shared" si="31"/>
        <v>716.71994884910418</v>
      </c>
      <c r="O93" s="101">
        <f t="shared" si="32"/>
        <v>0</v>
      </c>
      <c r="P93" s="102">
        <f t="shared" si="33"/>
        <v>-108.28005115089582</v>
      </c>
      <c r="Q93" s="103">
        <f t="shared" si="34"/>
        <v>0.86875145315042934</v>
      </c>
      <c r="R93" s="273"/>
      <c r="S93" s="1">
        <v>0.29374999999999996</v>
      </c>
      <c r="T93" s="2">
        <v>0.32995370370370369</v>
      </c>
      <c r="U93" s="104">
        <v>15.999999999999943</v>
      </c>
      <c r="V93" s="105">
        <v>52.133333333333383</v>
      </c>
      <c r="W93" s="106"/>
      <c r="X93" s="107"/>
      <c r="Y93" s="265"/>
      <c r="Z93" s="266"/>
      <c r="AA93" s="111">
        <f t="shared" si="35"/>
        <v>-433.12020460358326</v>
      </c>
      <c r="AB93" s="103">
        <f t="shared" si="36"/>
        <v>0.86875145315042934</v>
      </c>
      <c r="AC93" s="278"/>
    </row>
    <row r="94" spans="1:29" ht="15.75" customHeight="1">
      <c r="A94" s="268"/>
      <c r="B94" s="92" t="s">
        <v>111</v>
      </c>
      <c r="C94" s="263" t="s">
        <v>206</v>
      </c>
      <c r="D94" s="264"/>
      <c r="E94" s="93">
        <v>30</v>
      </c>
      <c r="F94" s="94">
        <v>3293</v>
      </c>
      <c r="G94" s="95">
        <f t="shared" si="37"/>
        <v>98790</v>
      </c>
      <c r="H94" s="113"/>
      <c r="I94" s="97">
        <v>4</v>
      </c>
      <c r="J94" s="98">
        <v>3000</v>
      </c>
      <c r="K94" s="99">
        <f t="shared" si="27"/>
        <v>750</v>
      </c>
      <c r="L94" s="114">
        <v>4</v>
      </c>
      <c r="M94" s="98">
        <f t="shared" si="38"/>
        <v>2658.0269058295935</v>
      </c>
      <c r="N94" s="99">
        <f t="shared" si="31"/>
        <v>664.50672645739837</v>
      </c>
      <c r="O94" s="101">
        <f t="shared" si="32"/>
        <v>0</v>
      </c>
      <c r="P94" s="102">
        <f t="shared" si="33"/>
        <v>-85.493273542601628</v>
      </c>
      <c r="Q94" s="103">
        <f t="shared" si="34"/>
        <v>0.88600896860986444</v>
      </c>
      <c r="R94" s="273"/>
      <c r="S94" s="1">
        <v>0.34097222222222218</v>
      </c>
      <c r="T94" s="2">
        <v>0.3925925925925926</v>
      </c>
      <c r="U94" s="104">
        <v>15.866666666666616</v>
      </c>
      <c r="V94" s="105">
        <v>74.333333333333414</v>
      </c>
      <c r="W94" s="106"/>
      <c r="X94" s="107"/>
      <c r="Y94" s="265"/>
      <c r="Z94" s="266"/>
      <c r="AA94" s="111">
        <f t="shared" si="35"/>
        <v>-341.97309417040651</v>
      </c>
      <c r="AB94" s="103">
        <f t="shared" si="36"/>
        <v>0.88600896860986444</v>
      </c>
      <c r="AC94" s="278"/>
    </row>
    <row r="95" spans="1:29" ht="15.75" customHeight="1">
      <c r="A95" s="268"/>
      <c r="B95" s="92" t="s">
        <v>111</v>
      </c>
      <c r="C95" s="263" t="s">
        <v>121</v>
      </c>
      <c r="D95" s="264"/>
      <c r="E95" s="93">
        <v>30</v>
      </c>
      <c r="F95" s="94">
        <v>3896</v>
      </c>
      <c r="G95" s="115">
        <f t="shared" si="37"/>
        <v>116880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2661.9092806984245</v>
      </c>
      <c r="N95" s="99">
        <f t="shared" si="31"/>
        <v>887.30309356614146</v>
      </c>
      <c r="O95" s="101">
        <f t="shared" si="32"/>
        <v>0</v>
      </c>
      <c r="P95" s="102">
        <f t="shared" si="33"/>
        <v>-112.69690643385854</v>
      </c>
      <c r="Q95" s="103">
        <f t="shared" si="34"/>
        <v>0.88730309356614145</v>
      </c>
      <c r="R95" s="273"/>
      <c r="S95" s="1">
        <v>0.40359953703703705</v>
      </c>
      <c r="T95" s="2">
        <v>0.46458333333333335</v>
      </c>
      <c r="U95" s="104">
        <v>15.85</v>
      </c>
      <c r="V95" s="105">
        <v>87.816666666666677</v>
      </c>
      <c r="W95" s="106"/>
      <c r="X95" s="4"/>
      <c r="Y95" s="265"/>
      <c r="Z95" s="266"/>
      <c r="AA95" s="111">
        <f t="shared" si="35"/>
        <v>-338.09071930157552</v>
      </c>
      <c r="AB95" s="103">
        <f t="shared" si="36"/>
        <v>0.88730309356614145</v>
      </c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23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23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23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23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23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23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23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92"/>
      <c r="C105" s="263"/>
      <c r="D105" s="264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2793.4935340445081</v>
      </c>
      <c r="N106" s="139">
        <f>M106/L106</f>
        <v>728.73744366378469</v>
      </c>
      <c r="O106" s="140">
        <f>L106-I106</f>
        <v>0</v>
      </c>
      <c r="P106" s="141">
        <f>N106-K106</f>
        <v>-106.04516503186744</v>
      </c>
      <c r="Q106" s="142">
        <f>N106/K106</f>
        <v>0.87296672938890874</v>
      </c>
      <c r="R106" s="274"/>
      <c r="S106" s="143">
        <f>S90</f>
        <v>0.166875</v>
      </c>
      <c r="T106" s="144">
        <f>INDEX(T90:T105,COUNTA(T90:T105))</f>
        <v>0.46458333333333335</v>
      </c>
      <c r="U106" s="145"/>
      <c r="V106" s="156"/>
      <c r="W106" s="135"/>
      <c r="X106" s="139"/>
      <c r="Y106" s="261"/>
      <c r="Z106" s="262"/>
      <c r="AA106" s="157">
        <f>M106-J106</f>
        <v>-406.50646595549188</v>
      </c>
      <c r="AB106" s="142">
        <f>M106/J106</f>
        <v>0.87296672938890874</v>
      </c>
      <c r="AC106" s="279"/>
    </row>
    <row r="107" spans="1:29" ht="15.75" customHeight="1">
      <c r="A107" s="280" t="s">
        <v>122</v>
      </c>
      <c r="B107" s="108" t="s">
        <v>111</v>
      </c>
      <c r="C107" s="270" t="s">
        <v>209</v>
      </c>
      <c r="D107" s="271"/>
      <c r="E107" s="158">
        <v>13.42</v>
      </c>
      <c r="F107" s="87">
        <v>1378</v>
      </c>
      <c r="G107" s="159">
        <f t="shared" ref="G107:G110" si="42">E107*F107</f>
        <v>18492.759999999998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3108.270676691729</v>
      </c>
      <c r="N107" s="163">
        <f>M107/L107</f>
        <v>518.0451127819548</v>
      </c>
      <c r="O107" s="165">
        <f>L107-I107</f>
        <v>0</v>
      </c>
      <c r="P107" s="166">
        <f>N107-K107</f>
        <v>-81.954887218045201</v>
      </c>
      <c r="Q107" s="152">
        <f>N107/K107</f>
        <v>0.86340852130325796</v>
      </c>
      <c r="R107" s="272">
        <f>Q123</f>
        <v>0.85333860809493378</v>
      </c>
      <c r="S107" s="167">
        <v>0.70861111111111108</v>
      </c>
      <c r="T107" s="168">
        <v>0.7270833333333333</v>
      </c>
      <c r="U107" s="169"/>
      <c r="V107" s="170">
        <v>26.6</v>
      </c>
      <c r="W107" s="168"/>
      <c r="X107" s="171"/>
      <c r="Y107" s="275"/>
      <c r="Z107" s="276"/>
      <c r="AA107" s="109">
        <f>M107-J107</f>
        <v>-491.72932330827098</v>
      </c>
      <c r="AB107" s="152">
        <f>M107/J107</f>
        <v>0.86340852130325807</v>
      </c>
      <c r="AC107" s="277">
        <f>AB123</f>
        <v>0.85333860809493389</v>
      </c>
    </row>
    <row r="108" spans="1:29" ht="15.75" customHeight="1">
      <c r="A108" s="281"/>
      <c r="B108" s="92" t="s">
        <v>104</v>
      </c>
      <c r="C108" s="263" t="s">
        <v>222</v>
      </c>
      <c r="D108" s="264"/>
      <c r="E108" s="93">
        <v>25.64</v>
      </c>
      <c r="F108" s="94">
        <v>2055</v>
      </c>
      <c r="G108" s="95">
        <f t="shared" si="42"/>
        <v>52690.200000000004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3085.0708924103328</v>
      </c>
      <c r="N108" s="99">
        <f>M108/L108</f>
        <v>280.46099021912119</v>
      </c>
      <c r="O108" s="101">
        <f>L108-I108</f>
        <v>0</v>
      </c>
      <c r="P108" s="102">
        <f>N108-K108</f>
        <v>-46.811737053606066</v>
      </c>
      <c r="Q108" s="103">
        <f>N108/K108</f>
        <v>0.85696413678064809</v>
      </c>
      <c r="R108" s="273"/>
      <c r="S108" s="1">
        <v>0.73127314814814814</v>
      </c>
      <c r="T108" s="2">
        <v>0.75902777777777786</v>
      </c>
      <c r="U108" s="104">
        <v>6.0333333333333705</v>
      </c>
      <c r="V108" s="105">
        <v>39.966666666666782</v>
      </c>
      <c r="W108" s="106"/>
      <c r="X108" s="113"/>
      <c r="Y108" s="265"/>
      <c r="Z108" s="266"/>
      <c r="AA108" s="111">
        <f>M108-J108</f>
        <v>-514.92910758966718</v>
      </c>
      <c r="AB108" s="103">
        <f>M108/J108</f>
        <v>0.85696413678064798</v>
      </c>
      <c r="AC108" s="278"/>
    </row>
    <row r="109" spans="1:29" ht="15.75" customHeight="1">
      <c r="A109" s="281"/>
      <c r="B109" s="92" t="s">
        <v>104</v>
      </c>
      <c r="C109" s="263" t="s">
        <v>123</v>
      </c>
      <c r="D109" s="264"/>
      <c r="E109" s="93">
        <v>29.52</v>
      </c>
      <c r="F109" s="94">
        <v>2457</v>
      </c>
      <c r="G109" s="95">
        <f t="shared" si="42"/>
        <v>72530.64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3044.8192771084441</v>
      </c>
      <c r="N109" s="99">
        <f>M109/L109</f>
        <v>179.10701630049672</v>
      </c>
      <c r="O109" s="101">
        <f>L109-I109</f>
        <v>0</v>
      </c>
      <c r="P109" s="102">
        <f>N109-K109</f>
        <v>-32.657689581856204</v>
      </c>
      <c r="Q109" s="103">
        <f>N109/K109</f>
        <v>0.84578313253012349</v>
      </c>
      <c r="R109" s="273"/>
      <c r="S109" s="1">
        <v>0.76250000000000007</v>
      </c>
      <c r="T109" s="2">
        <v>0.79612268518518514</v>
      </c>
      <c r="U109" s="104">
        <v>4.9999999999999822</v>
      </c>
      <c r="V109" s="105">
        <v>48.416666666666508</v>
      </c>
      <c r="W109" s="106"/>
      <c r="X109" s="113"/>
      <c r="Y109" s="265"/>
      <c r="Z109" s="266"/>
      <c r="AA109" s="111">
        <f>M109-J109</f>
        <v>-555.18072289155589</v>
      </c>
      <c r="AB109" s="103">
        <f>M109/J109</f>
        <v>0.84578313253012338</v>
      </c>
      <c r="AC109" s="278"/>
    </row>
    <row r="110" spans="1:29" ht="15.75" customHeight="1">
      <c r="A110" s="281"/>
      <c r="B110" s="92" t="s">
        <v>104</v>
      </c>
      <c r="C110" s="263" t="s">
        <v>124</v>
      </c>
      <c r="D110" s="264"/>
      <c r="E110" s="93">
        <v>29.85</v>
      </c>
      <c r="F110" s="94">
        <v>2495</v>
      </c>
      <c r="G110" s="95">
        <f t="shared" si="42"/>
        <v>74475.75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3049.9151103565428</v>
      </c>
      <c r="N110" s="99">
        <f>M110/L110</f>
        <v>179.4067711974437</v>
      </c>
      <c r="O110" s="101">
        <f>L110-I110</f>
        <v>0</v>
      </c>
      <c r="P110" s="102">
        <f>N110-K110</f>
        <v>-32.357934684909225</v>
      </c>
      <c r="Q110" s="103">
        <f>N110/K110</f>
        <v>0.84719864176570647</v>
      </c>
      <c r="R110" s="273"/>
      <c r="S110" s="1">
        <v>0.8</v>
      </c>
      <c r="T110" s="2">
        <v>0.83408564814814812</v>
      </c>
      <c r="U110" s="104">
        <v>5.58333333333346</v>
      </c>
      <c r="V110" s="105">
        <v>49.083333333333229</v>
      </c>
      <c r="W110" s="106"/>
      <c r="X110" s="107"/>
      <c r="Y110" s="265"/>
      <c r="Z110" s="266"/>
      <c r="AA110" s="111">
        <f>M110-J110</f>
        <v>-550.08488964345725</v>
      </c>
      <c r="AB110" s="103">
        <f>M110/J110</f>
        <v>0.84719864176570636</v>
      </c>
      <c r="AC110" s="278"/>
    </row>
    <row r="111" spans="1:29" ht="15.75" customHeight="1">
      <c r="A111" s="282"/>
      <c r="B111" s="92"/>
      <c r="C111" s="263"/>
      <c r="D111" s="264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3"/>
      <c r="S111" s="1"/>
      <c r="T111" s="2"/>
      <c r="U111" s="104"/>
      <c r="V111" s="105"/>
      <c r="W111" s="106"/>
      <c r="X111" s="107"/>
      <c r="Y111" s="265"/>
      <c r="Z111" s="266"/>
      <c r="AA111" s="111"/>
      <c r="AB111" s="103"/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4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07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23"/>
      <c r="X115" s="124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23"/>
      <c r="X116" s="124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23"/>
      <c r="X117" s="124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23"/>
      <c r="X118" s="124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23"/>
      <c r="X119" s="124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23"/>
      <c r="X120" s="124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23"/>
      <c r="X121" s="124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3072.0189891417622</v>
      </c>
      <c r="N123" s="139">
        <f>M123/L123</f>
        <v>240.94266581504016</v>
      </c>
      <c r="O123" s="140">
        <f>L123-I123</f>
        <v>0</v>
      </c>
      <c r="P123" s="141">
        <f>N123-K123</f>
        <v>-41.41027536143045</v>
      </c>
      <c r="Q123" s="142">
        <f>N123/K123</f>
        <v>0.85333860809493378</v>
      </c>
      <c r="R123" s="274"/>
      <c r="S123" s="143">
        <f>S107</f>
        <v>0.70861111111111108</v>
      </c>
      <c r="T123" s="144">
        <f>INDEX(T107:T122,COUNTA(T107:T122))</f>
        <v>0.83408564814814812</v>
      </c>
      <c r="U123" s="145"/>
      <c r="V123" s="156"/>
      <c r="W123" s="135"/>
      <c r="X123" s="139"/>
      <c r="Y123" s="261"/>
      <c r="Z123" s="262"/>
      <c r="AA123" s="157">
        <f>M123-J123</f>
        <v>-527.98101085823782</v>
      </c>
      <c r="AB123" s="142">
        <f>M123/J123</f>
        <v>0.85333860809493389</v>
      </c>
      <c r="AC123" s="279"/>
    </row>
    <row r="124" spans="1:29" ht="15.75" customHeight="1">
      <c r="A124" s="267" t="s">
        <v>126</v>
      </c>
      <c r="B124" s="108" t="s">
        <v>111</v>
      </c>
      <c r="C124" s="270" t="s">
        <v>128</v>
      </c>
      <c r="D124" s="271"/>
      <c r="E124" s="158">
        <v>27.58</v>
      </c>
      <c r="F124" s="87">
        <v>1407</v>
      </c>
      <c r="G124" s="159">
        <f t="shared" ref="G124:G127" si="46">E124*F124</f>
        <v>38805.06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2579.0224032586643</v>
      </c>
      <c r="N124" s="163">
        <f>M124/L124</f>
        <v>644.75560081466608</v>
      </c>
      <c r="O124" s="165">
        <f>L124-I124</f>
        <v>0</v>
      </c>
      <c r="P124" s="166">
        <f>N124-K124</f>
        <v>-105.24439918533392</v>
      </c>
      <c r="Q124" s="152">
        <f>N124/K124</f>
        <v>0.85967413441955476</v>
      </c>
      <c r="R124" s="272">
        <f>Q140</f>
        <v>0.87032688069210284</v>
      </c>
      <c r="S124" s="167">
        <v>0.70851851851851855</v>
      </c>
      <c r="T124" s="168">
        <v>0.73124999999999996</v>
      </c>
      <c r="U124" s="169"/>
      <c r="V124" s="170">
        <v>32.733333333333228</v>
      </c>
      <c r="W124" s="173"/>
      <c r="X124" s="151"/>
      <c r="Y124" s="275"/>
      <c r="Z124" s="276"/>
      <c r="AA124" s="109">
        <f>M124-J124</f>
        <v>-420.97759674133567</v>
      </c>
      <c r="AB124" s="152">
        <f>M124/J124</f>
        <v>0.85967413441955476</v>
      </c>
      <c r="AC124" s="277">
        <f>AB140</f>
        <v>0.87032688069210284</v>
      </c>
    </row>
    <row r="125" spans="1:29" ht="15.75" customHeight="1">
      <c r="A125" s="268"/>
      <c r="B125" s="92" t="s">
        <v>111</v>
      </c>
      <c r="C125" s="263" t="s">
        <v>127</v>
      </c>
      <c r="D125" s="264"/>
      <c r="E125" s="93">
        <v>24.15</v>
      </c>
      <c r="F125" s="94">
        <v>1096</v>
      </c>
      <c r="G125" s="95">
        <f t="shared" si="46"/>
        <v>26468.399999999998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2570.423452768724</v>
      </c>
      <c r="N125" s="99">
        <f>M125/L125</f>
        <v>642.605863192181</v>
      </c>
      <c r="O125" s="101">
        <f>L125-I125</f>
        <v>0</v>
      </c>
      <c r="P125" s="102">
        <f>N125-K125</f>
        <v>-107.394136807819</v>
      </c>
      <c r="Q125" s="103">
        <f>N125/K125</f>
        <v>0.85680781758957469</v>
      </c>
      <c r="R125" s="273"/>
      <c r="S125" s="1">
        <v>0.73640046296296291</v>
      </c>
      <c r="T125" s="2">
        <v>0.75416666666666665</v>
      </c>
      <c r="U125" s="104">
        <v>7.4166666666666536</v>
      </c>
      <c r="V125" s="105">
        <v>25.583333333333389</v>
      </c>
      <c r="W125" s="106"/>
      <c r="X125" s="107"/>
      <c r="Y125" s="265"/>
      <c r="Z125" s="266"/>
      <c r="AA125" s="111">
        <f>M125-J125</f>
        <v>-429.57654723127598</v>
      </c>
      <c r="AB125" s="103">
        <f>M125/J125</f>
        <v>0.85680781758957469</v>
      </c>
      <c r="AC125" s="278"/>
    </row>
    <row r="126" spans="1:29" ht="15.75" customHeight="1">
      <c r="A126" s="268"/>
      <c r="B126" s="92" t="s">
        <v>111</v>
      </c>
      <c r="C126" s="263" t="s">
        <v>202</v>
      </c>
      <c r="D126" s="264"/>
      <c r="E126" s="93">
        <v>15.71</v>
      </c>
      <c r="F126" s="94">
        <v>2934</v>
      </c>
      <c r="G126" s="95">
        <f t="shared" si="46"/>
        <v>46093.14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2903.353490929077</v>
      </c>
      <c r="N126" s="99">
        <f>M126/L126</f>
        <v>967.78449697635904</v>
      </c>
      <c r="O126" s="101">
        <f>L126-I126</f>
        <v>0</v>
      </c>
      <c r="P126" s="102">
        <f>N126-K126</f>
        <v>-132.21550302364096</v>
      </c>
      <c r="Q126" s="103">
        <f>N126/K126</f>
        <v>0.8798040881603264</v>
      </c>
      <c r="R126" s="273"/>
      <c r="S126" s="1">
        <v>0.75719907407407405</v>
      </c>
      <c r="T126" s="2">
        <v>0.7993055555555556</v>
      </c>
      <c r="U126" s="104">
        <v>4.3666666666666565</v>
      </c>
      <c r="V126" s="105">
        <v>60.633333333333432</v>
      </c>
      <c r="W126" s="106"/>
      <c r="X126" s="107"/>
      <c r="Y126" s="265"/>
      <c r="Z126" s="266"/>
      <c r="AA126" s="111">
        <f>M126-J126</f>
        <v>-396.646509070923</v>
      </c>
      <c r="AB126" s="103">
        <f>M126/J126</f>
        <v>0.8798040881603264</v>
      </c>
      <c r="AC126" s="278"/>
    </row>
    <row r="127" spans="1:29" ht="15.75" customHeight="1">
      <c r="A127" s="268"/>
      <c r="B127" s="92" t="s">
        <v>111</v>
      </c>
      <c r="C127" s="263" t="s">
        <v>129</v>
      </c>
      <c r="D127" s="264"/>
      <c r="E127" s="93">
        <v>17.89</v>
      </c>
      <c r="F127" s="94">
        <v>6173</v>
      </c>
      <c r="G127" s="95">
        <f t="shared" si="46"/>
        <v>110434.97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2913.3193497640291</v>
      </c>
      <c r="N127" s="99">
        <f>M127/L127</f>
        <v>728.32983744100727</v>
      </c>
      <c r="O127" s="101">
        <f>L127-I127</f>
        <v>0</v>
      </c>
      <c r="P127" s="102">
        <f>N127-K127</f>
        <v>-96.670162558992729</v>
      </c>
      <c r="Q127" s="103">
        <f>N127/K127</f>
        <v>0.88282404538303916</v>
      </c>
      <c r="R127" s="273"/>
      <c r="S127" s="1">
        <v>0.80208333333333337</v>
      </c>
      <c r="T127" s="2">
        <v>0.89037037037037037</v>
      </c>
      <c r="U127" s="104">
        <v>3.9999999999999858</v>
      </c>
      <c r="V127" s="105">
        <v>127.13333333333327</v>
      </c>
      <c r="W127" s="106"/>
      <c r="X127" s="107"/>
      <c r="Y127" s="265"/>
      <c r="Z127" s="266"/>
      <c r="AA127" s="111">
        <f>M127-J127</f>
        <v>-386.68065023597092</v>
      </c>
      <c r="AB127" s="103">
        <f>M127/J127</f>
        <v>0.88282404538303916</v>
      </c>
      <c r="AC127" s="278"/>
    </row>
    <row r="128" spans="1:29" ht="15.75" customHeight="1">
      <c r="A128" s="268"/>
      <c r="B128" s="92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92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92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"/>
      <c r="T130" s="2"/>
      <c r="U130" s="104"/>
      <c r="V130" s="105"/>
      <c r="W130" s="106"/>
      <c r="X130" s="107"/>
      <c r="Y130" s="265"/>
      <c r="Z130" s="266"/>
      <c r="AA130" s="111"/>
      <c r="AB130" s="103"/>
      <c r="AC130" s="278"/>
    </row>
    <row r="131" spans="1:29" ht="15.75" customHeight="1">
      <c r="A131" s="268"/>
      <c r="B131" s="92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"/>
      <c r="T131" s="2"/>
      <c r="U131" s="104"/>
      <c r="V131" s="105"/>
      <c r="W131" s="106"/>
      <c r="X131" s="107"/>
      <c r="Y131" s="265"/>
      <c r="Z131" s="266"/>
      <c r="AA131" s="111"/>
      <c r="AB131" s="103"/>
      <c r="AC131" s="278"/>
    </row>
    <row r="132" spans="1:29" ht="15.75" customHeight="1">
      <c r="A132" s="268"/>
      <c r="B132" s="92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"/>
      <c r="T132" s="2"/>
      <c r="U132" s="104"/>
      <c r="V132" s="105"/>
      <c r="W132" s="106"/>
      <c r="X132" s="107"/>
      <c r="Y132" s="265"/>
      <c r="Z132" s="266"/>
      <c r="AA132" s="111"/>
      <c r="AB132" s="103"/>
      <c r="AC132" s="278"/>
    </row>
    <row r="133" spans="1:29" ht="15.75" customHeight="1">
      <c r="A133" s="268"/>
      <c r="B133" s="92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"/>
      <c r="T133" s="2"/>
      <c r="U133" s="104"/>
      <c r="V133" s="105"/>
      <c r="W133" s="106"/>
      <c r="X133" s="107"/>
      <c r="Y133" s="265"/>
      <c r="Z133" s="266"/>
      <c r="AA133" s="111"/>
      <c r="AB133" s="103"/>
      <c r="AC133" s="278"/>
    </row>
    <row r="134" spans="1:29" ht="15.75" customHeight="1">
      <c r="A134" s="268"/>
      <c r="B134" s="92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"/>
      <c r="T134" s="2"/>
      <c r="U134" s="104"/>
      <c r="V134" s="105"/>
      <c r="W134" s="106"/>
      <c r="X134" s="107"/>
      <c r="Y134" s="265"/>
      <c r="Z134" s="266"/>
      <c r="AA134" s="111"/>
      <c r="AB134" s="103"/>
      <c r="AC134" s="278"/>
    </row>
    <row r="135" spans="1:29" ht="15.75" customHeight="1">
      <c r="A135" s="268"/>
      <c r="B135" s="92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"/>
      <c r="T135" s="2"/>
      <c r="U135" s="104"/>
      <c r="V135" s="105"/>
      <c r="W135" s="106"/>
      <c r="X135" s="107"/>
      <c r="Y135" s="265"/>
      <c r="Z135" s="266"/>
      <c r="AA135" s="111"/>
      <c r="AB135" s="103"/>
      <c r="AC135" s="278"/>
    </row>
    <row r="136" spans="1:29" ht="15.75" customHeight="1">
      <c r="A136" s="268"/>
      <c r="B136" s="92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"/>
      <c r="T136" s="2"/>
      <c r="U136" s="104"/>
      <c r="V136" s="105"/>
      <c r="W136" s="106"/>
      <c r="X136" s="107"/>
      <c r="Y136" s="265"/>
      <c r="Z136" s="266"/>
      <c r="AA136" s="111"/>
      <c r="AB136" s="103"/>
      <c r="AC136" s="278"/>
    </row>
    <row r="137" spans="1:29" ht="15.75" customHeight="1">
      <c r="A137" s="268"/>
      <c r="B137" s="92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"/>
      <c r="T137" s="2"/>
      <c r="U137" s="104"/>
      <c r="V137" s="105"/>
      <c r="W137" s="106"/>
      <c r="X137" s="107"/>
      <c r="Y137" s="265"/>
      <c r="Z137" s="266"/>
      <c r="AA137" s="111"/>
      <c r="AB137" s="103"/>
      <c r="AC137" s="278"/>
    </row>
    <row r="138" spans="1:29" ht="15.75" customHeight="1">
      <c r="A138" s="268"/>
      <c r="B138" s="92"/>
      <c r="C138" s="263"/>
      <c r="D138" s="26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"/>
      <c r="T138" s="2"/>
      <c r="U138" s="104"/>
      <c r="V138" s="105"/>
      <c r="W138" s="106"/>
      <c r="X138" s="107"/>
      <c r="Y138" s="265"/>
      <c r="Z138" s="266"/>
      <c r="AA138" s="111"/>
      <c r="AB138" s="103"/>
      <c r="AC138" s="278"/>
    </row>
    <row r="139" spans="1:29" ht="15.75" customHeight="1">
      <c r="A139" s="268"/>
      <c r="B139" s="92"/>
      <c r="C139" s="263"/>
      <c r="D139" s="264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2741.5296741801239</v>
      </c>
      <c r="N140" s="139">
        <f>M140/L140</f>
        <v>731.07457978136642</v>
      </c>
      <c r="O140" s="140">
        <f>L140-I140</f>
        <v>0</v>
      </c>
      <c r="P140" s="141">
        <f>N140-K140</f>
        <v>-108.92542021863358</v>
      </c>
      <c r="Q140" s="142">
        <f>N140/K140</f>
        <v>0.87032688069210284</v>
      </c>
      <c r="R140" s="274"/>
      <c r="S140" s="143">
        <f>S124</f>
        <v>0.70851851851851855</v>
      </c>
      <c r="T140" s="144">
        <f>INDEX(T124:T139,COUNTA(T124:T139))</f>
        <v>0.89037037037037037</v>
      </c>
      <c r="U140" s="145"/>
      <c r="V140" s="156"/>
      <c r="W140" s="89"/>
      <c r="X140" s="91"/>
      <c r="Y140" s="261"/>
      <c r="Z140" s="262"/>
      <c r="AA140" s="157">
        <f>M140-J140</f>
        <v>-408.47032581987605</v>
      </c>
      <c r="AB140" s="142">
        <f>M140/J140</f>
        <v>0.87032688069210284</v>
      </c>
      <c r="AC140" s="279"/>
    </row>
    <row r="141" spans="1:29" ht="15.75" customHeight="1">
      <c r="A141" s="280" t="s">
        <v>130</v>
      </c>
      <c r="B141" s="108" t="s">
        <v>111</v>
      </c>
      <c r="C141" s="270" t="s">
        <v>131</v>
      </c>
      <c r="D141" s="271"/>
      <c r="E141" s="158">
        <v>22.28</v>
      </c>
      <c r="F141" s="87">
        <v>2018</v>
      </c>
      <c r="G141" s="159">
        <f t="shared" ref="G141:G143" si="51">E141*F141</f>
        <v>44961.04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2887.4403815580249</v>
      </c>
      <c r="N141" s="163">
        <f>M141/L141</f>
        <v>577.48807631160503</v>
      </c>
      <c r="O141" s="165">
        <f>L141-I141</f>
        <v>0</v>
      </c>
      <c r="P141" s="166">
        <f>N141-K141</f>
        <v>-82.511923688394972</v>
      </c>
      <c r="Q141" s="152">
        <f>N141/K141</f>
        <v>0.87498193380546219</v>
      </c>
      <c r="R141" s="272">
        <f>Q157</f>
        <v>0.87669797140978112</v>
      </c>
      <c r="S141" s="167">
        <v>0.70837962962962964</v>
      </c>
      <c r="T141" s="168">
        <v>0.73750000000000004</v>
      </c>
      <c r="U141" s="169"/>
      <c r="V141" s="170">
        <v>41.933333333333387</v>
      </c>
      <c r="W141" s="173"/>
      <c r="X141" s="151"/>
      <c r="Y141" s="275"/>
      <c r="Z141" s="276"/>
      <c r="AA141" s="109">
        <f>M141-J141</f>
        <v>-412.55961844197509</v>
      </c>
      <c r="AB141" s="152">
        <f>M141/J141</f>
        <v>0.87498193380546208</v>
      </c>
      <c r="AC141" s="277">
        <f>AB157</f>
        <v>0.87669797140978101</v>
      </c>
    </row>
    <row r="142" spans="1:29" ht="15.75" customHeight="1">
      <c r="A142" s="281"/>
      <c r="B142" s="92" t="s">
        <v>111</v>
      </c>
      <c r="C142" s="263" t="s">
        <v>132</v>
      </c>
      <c r="D142" s="264"/>
      <c r="E142" s="93">
        <v>18.18</v>
      </c>
      <c r="F142" s="94">
        <v>1641</v>
      </c>
      <c r="G142" s="95">
        <f t="shared" si="51"/>
        <v>29833.38</v>
      </c>
      <c r="H142" s="96"/>
      <c r="I142" s="97">
        <v>4</v>
      </c>
      <c r="J142" s="98">
        <v>3300</v>
      </c>
      <c r="K142" s="99">
        <f t="shared" ref="K142:K183" si="52">J142/I142</f>
        <v>825</v>
      </c>
      <c r="L142" s="100">
        <v>4</v>
      </c>
      <c r="M142" s="98">
        <f>F142/V142*60</f>
        <v>2876.1441090555036</v>
      </c>
      <c r="N142" s="99">
        <f>M142/L142</f>
        <v>719.03602726387589</v>
      </c>
      <c r="O142" s="101">
        <f>L142-I142</f>
        <v>0</v>
      </c>
      <c r="P142" s="102">
        <f>N142-K142</f>
        <v>-105.96397273612411</v>
      </c>
      <c r="Q142" s="103">
        <f>N142/K142</f>
        <v>0.87155882092591019</v>
      </c>
      <c r="R142" s="273"/>
      <c r="S142" s="1">
        <v>0.7416666666666667</v>
      </c>
      <c r="T142" s="2">
        <v>0.76543981481481482</v>
      </c>
      <c r="U142" s="104">
        <v>5.9999999999999787</v>
      </c>
      <c r="V142" s="105">
        <v>34.233333333333306</v>
      </c>
      <c r="W142" s="106"/>
      <c r="X142" s="107"/>
      <c r="Y142" s="265"/>
      <c r="Z142" s="266"/>
      <c r="AA142" s="111">
        <f>M142-J142</f>
        <v>-423.85589094449642</v>
      </c>
      <c r="AB142" s="103">
        <f>M142/J142</f>
        <v>0.87155882092591019</v>
      </c>
      <c r="AC142" s="278"/>
    </row>
    <row r="143" spans="1:29" ht="15.75" customHeight="1">
      <c r="A143" s="281"/>
      <c r="B143" s="92" t="s">
        <v>111</v>
      </c>
      <c r="C143" s="263" t="s">
        <v>133</v>
      </c>
      <c r="D143" s="264"/>
      <c r="E143" s="93">
        <v>16.66</v>
      </c>
      <c r="F143" s="94">
        <v>9451</v>
      </c>
      <c r="G143" s="95">
        <f t="shared" si="51"/>
        <v>157453.66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2915.7254263433038</v>
      </c>
      <c r="N143" s="99">
        <f>M143/L143</f>
        <v>728.93135658582594</v>
      </c>
      <c r="O143" s="101">
        <f>L143-I143</f>
        <v>0</v>
      </c>
      <c r="P143" s="102">
        <f>N143-K143</f>
        <v>-96.068643414174062</v>
      </c>
      <c r="Q143" s="103">
        <f>N143/K143</f>
        <v>0.88355315949797086</v>
      </c>
      <c r="R143" s="273"/>
      <c r="S143" s="1">
        <v>0.77083333333333337</v>
      </c>
      <c r="T143" s="2">
        <v>0.90589120370370368</v>
      </c>
      <c r="U143" s="104">
        <v>7.7666666666667084</v>
      </c>
      <c r="V143" s="105">
        <v>194.48333333333326</v>
      </c>
      <c r="W143" s="106"/>
      <c r="X143" s="107"/>
      <c r="Y143" s="265"/>
      <c r="Z143" s="266"/>
      <c r="AA143" s="111">
        <f>M143-J143</f>
        <v>-384.27457365669625</v>
      </c>
      <c r="AB143" s="103">
        <f>M143/J143</f>
        <v>0.88355315949797086</v>
      </c>
      <c r="AC143" s="278"/>
    </row>
    <row r="144" spans="1:29" ht="15.75" customHeight="1">
      <c r="A144" s="281"/>
      <c r="B144" s="92"/>
      <c r="C144" s="263"/>
      <c r="D144" s="264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78"/>
    </row>
    <row r="145" spans="1:29" ht="15.75" customHeight="1">
      <c r="A145" s="282"/>
      <c r="B145" s="92"/>
      <c r="C145" s="263"/>
      <c r="D145" s="264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78"/>
    </row>
    <row r="146" spans="1:29" ht="15.75" customHeight="1">
      <c r="A146" s="282"/>
      <c r="B146" s="92"/>
      <c r="C146" s="263"/>
      <c r="D146" s="264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78"/>
    </row>
    <row r="147" spans="1:29" ht="15.75" customHeight="1">
      <c r="A147" s="282"/>
      <c r="B147" s="92"/>
      <c r="C147" s="263"/>
      <c r="D147" s="264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78"/>
    </row>
    <row r="148" spans="1:29" ht="15.75" customHeight="1">
      <c r="A148" s="282"/>
      <c r="B148" s="92"/>
      <c r="C148" s="263"/>
      <c r="D148" s="264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78"/>
    </row>
    <row r="149" spans="1:29" ht="15.75" customHeight="1">
      <c r="A149" s="282"/>
      <c r="B149" s="92"/>
      <c r="C149" s="263"/>
      <c r="D149" s="264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78"/>
    </row>
    <row r="150" spans="1:29" ht="15.75" customHeight="1">
      <c r="A150" s="282"/>
      <c r="B150" s="92"/>
      <c r="C150" s="263"/>
      <c r="D150" s="264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78"/>
    </row>
    <row r="151" spans="1:29" ht="15.75" customHeight="1">
      <c r="A151" s="282"/>
      <c r="B151" s="92"/>
      <c r="C151" s="263"/>
      <c r="D151" s="264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23"/>
      <c r="X151" s="124"/>
      <c r="Y151" s="265"/>
      <c r="Z151" s="266"/>
      <c r="AA151" s="111"/>
      <c r="AB151" s="103"/>
      <c r="AC151" s="278"/>
    </row>
    <row r="152" spans="1:29" ht="15.75" customHeight="1">
      <c r="A152" s="282"/>
      <c r="B152" s="92"/>
      <c r="C152" s="263"/>
      <c r="D152" s="264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23"/>
      <c r="X152" s="124"/>
      <c r="Y152" s="265"/>
      <c r="Z152" s="266"/>
      <c r="AA152" s="111"/>
      <c r="AB152" s="103"/>
      <c r="AC152" s="278"/>
    </row>
    <row r="153" spans="1:29" ht="15.75" customHeight="1">
      <c r="A153" s="282"/>
      <c r="B153" s="92"/>
      <c r="C153" s="263"/>
      <c r="D153" s="264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23"/>
      <c r="X153" s="124"/>
      <c r="Y153" s="265"/>
      <c r="Z153" s="266"/>
      <c r="AA153" s="111"/>
      <c r="AB153" s="103"/>
      <c r="AC153" s="278"/>
    </row>
    <row r="154" spans="1:29" ht="15.75" customHeight="1">
      <c r="A154" s="282"/>
      <c r="B154" s="92"/>
      <c r="C154" s="263"/>
      <c r="D154" s="264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23"/>
      <c r="X154" s="124"/>
      <c r="Y154" s="265"/>
      <c r="Z154" s="266"/>
      <c r="AA154" s="111"/>
      <c r="AB154" s="103"/>
      <c r="AC154" s="278"/>
    </row>
    <row r="155" spans="1:29" ht="15.75" customHeight="1">
      <c r="A155" s="282"/>
      <c r="B155" s="92"/>
      <c r="C155" s="263"/>
      <c r="D155" s="264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23"/>
      <c r="X155" s="124"/>
      <c r="Y155" s="265"/>
      <c r="Z155" s="266"/>
      <c r="AA155" s="111"/>
      <c r="AB155" s="103"/>
      <c r="AC155" s="278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17"/>
      <c r="T156" s="118"/>
      <c r="U156" s="129"/>
      <c r="V156" s="130"/>
      <c r="W156" s="123"/>
      <c r="X156" s="124"/>
      <c r="Y156" s="265"/>
      <c r="Z156" s="266"/>
      <c r="AA156" s="155"/>
      <c r="AB156" s="122"/>
      <c r="AC156" s="278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89"/>
      <c r="G157" s="136"/>
      <c r="H157" s="91"/>
      <c r="I157" s="137">
        <f t="shared" ref="I157:J157" si="53">AVERAGE(I141:I156)</f>
        <v>4.333333333333333</v>
      </c>
      <c r="J157" s="138">
        <f t="shared" si="53"/>
        <v>3300</v>
      </c>
      <c r="K157" s="139">
        <f t="shared" ref="K157" si="54">J157/I157</f>
        <v>761.53846153846155</v>
      </c>
      <c r="L157" s="137">
        <f t="shared" ref="L157:M157" si="55">AVERAGE(L141:L156)</f>
        <v>4.333333333333333</v>
      </c>
      <c r="M157" s="138">
        <f t="shared" si="55"/>
        <v>2893.1033056522774</v>
      </c>
      <c r="N157" s="139">
        <f>M157/L157</f>
        <v>667.63922438129487</v>
      </c>
      <c r="O157" s="140">
        <f>L157-I157</f>
        <v>0</v>
      </c>
      <c r="P157" s="141">
        <f>N157-K157</f>
        <v>-93.899237157166681</v>
      </c>
      <c r="Q157" s="142">
        <f>N157/K157</f>
        <v>0.87669797140978112</v>
      </c>
      <c r="R157" s="274"/>
      <c r="S157" s="143">
        <f>S141</f>
        <v>0.70837962962962964</v>
      </c>
      <c r="T157" s="144">
        <f>INDEX(T141:T156,COUNTA(T141:T156))</f>
        <v>0.90589120370370368</v>
      </c>
      <c r="U157" s="145"/>
      <c r="V157" s="156"/>
      <c r="W157" s="89"/>
      <c r="X157" s="91"/>
      <c r="Y157" s="261"/>
      <c r="Z157" s="262"/>
      <c r="AA157" s="157">
        <f>M157-J157</f>
        <v>-406.89669434772259</v>
      </c>
      <c r="AB157" s="142">
        <f>M157/J157</f>
        <v>0.87669797140978101</v>
      </c>
      <c r="AC157" s="279"/>
    </row>
    <row r="158" spans="1:29" ht="15.75" customHeight="1">
      <c r="A158" s="267" t="s">
        <v>134</v>
      </c>
      <c r="B158" s="108" t="s">
        <v>111</v>
      </c>
      <c r="C158" s="270" t="s">
        <v>125</v>
      </c>
      <c r="D158" s="271"/>
      <c r="E158" s="158">
        <v>13.25</v>
      </c>
      <c r="F158" s="87">
        <v>834</v>
      </c>
      <c r="G158" s="159">
        <f t="shared" ref="G158:G160" si="56">E158*F158</f>
        <v>11050.5</v>
      </c>
      <c r="H158" s="160">
        <v>2</v>
      </c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2568.3490162532207</v>
      </c>
      <c r="N158" s="163">
        <f>M158/L158</f>
        <v>642.08725406330518</v>
      </c>
      <c r="O158" s="165">
        <f>L158-I158</f>
        <v>0</v>
      </c>
      <c r="P158" s="166">
        <f>N158-K158</f>
        <v>-107.91274593669482</v>
      </c>
      <c r="Q158" s="152">
        <f>N158/K158</f>
        <v>0.85611633875107362</v>
      </c>
      <c r="R158" s="272">
        <f>Q174</f>
        <v>0.85794042976997575</v>
      </c>
      <c r="S158" s="167">
        <v>0.70833333333333337</v>
      </c>
      <c r="T158" s="168">
        <v>0.72186342592592589</v>
      </c>
      <c r="U158" s="169"/>
      <c r="V158" s="170">
        <v>19.483333333333235</v>
      </c>
      <c r="W158" s="173"/>
      <c r="X158" s="151"/>
      <c r="Y158" s="275"/>
      <c r="Z158" s="276"/>
      <c r="AA158" s="109">
        <f>M158-J158</f>
        <v>-431.65098374677927</v>
      </c>
      <c r="AB158" s="152">
        <f>M158/J158</f>
        <v>0.85611633875107362</v>
      </c>
      <c r="AC158" s="277">
        <f>AB174</f>
        <v>0.85794042976997575</v>
      </c>
    </row>
    <row r="159" spans="1:29" ht="15.75" customHeight="1">
      <c r="A159" s="268"/>
      <c r="B159" s="92" t="s">
        <v>111</v>
      </c>
      <c r="C159" s="263" t="s">
        <v>136</v>
      </c>
      <c r="D159" s="264"/>
      <c r="E159" s="93">
        <v>14.28</v>
      </c>
      <c r="F159" s="94">
        <v>9567</v>
      </c>
      <c r="G159" s="95">
        <f t="shared" si="56"/>
        <v>136616.75999999998</v>
      </c>
      <c r="H159" s="96">
        <v>2</v>
      </c>
      <c r="I159" s="97">
        <v>3</v>
      </c>
      <c r="J159" s="98">
        <v>3600</v>
      </c>
      <c r="K159" s="99">
        <f t="shared" si="52"/>
        <v>1200</v>
      </c>
      <c r="L159" s="100">
        <v>3</v>
      </c>
      <c r="M159" s="98">
        <f>F159/V159*60</f>
        <v>3046.545776205217</v>
      </c>
      <c r="N159" s="99">
        <f>M159/L159</f>
        <v>1015.5152587350723</v>
      </c>
      <c r="O159" s="101">
        <f>L159-I159</f>
        <v>0</v>
      </c>
      <c r="P159" s="102">
        <f>N159-K159</f>
        <v>-184.48474126492772</v>
      </c>
      <c r="Q159" s="103">
        <f>N159/K159</f>
        <v>0.84626271561256028</v>
      </c>
      <c r="R159" s="273"/>
      <c r="S159" s="1">
        <v>0.73402777777777772</v>
      </c>
      <c r="T159" s="2">
        <v>0.86487268518518523</v>
      </c>
      <c r="U159" s="104">
        <v>17.516666666666634</v>
      </c>
      <c r="V159" s="105">
        <v>188.4166666666668</v>
      </c>
      <c r="W159" s="106">
        <v>0.86487268518518523</v>
      </c>
      <c r="X159" s="107">
        <v>0.92013888888888873</v>
      </c>
      <c r="Y159" s="265"/>
      <c r="Z159" s="266"/>
      <c r="AA159" s="111">
        <f>M159-J159</f>
        <v>-553.45422379478305</v>
      </c>
      <c r="AB159" s="103">
        <f>M159/J159</f>
        <v>0.84626271561256028</v>
      </c>
      <c r="AC159" s="278"/>
    </row>
    <row r="160" spans="1:29" ht="15.75" customHeight="1">
      <c r="A160" s="268"/>
      <c r="B160" s="92" t="s">
        <v>111</v>
      </c>
      <c r="C160" s="263" t="s">
        <v>125</v>
      </c>
      <c r="D160" s="264"/>
      <c r="E160" s="93">
        <v>13.25</v>
      </c>
      <c r="F160" s="94">
        <v>9830</v>
      </c>
      <c r="G160" s="95">
        <f t="shared" si="56"/>
        <v>130247.5</v>
      </c>
      <c r="H160" s="96"/>
      <c r="I160" s="97">
        <v>4</v>
      </c>
      <c r="J160" s="98">
        <v>3000</v>
      </c>
      <c r="K160" s="99">
        <f t="shared" si="52"/>
        <v>750</v>
      </c>
      <c r="L160" s="100">
        <v>4</v>
      </c>
      <c r="M160" s="98">
        <f>F160/V160*60</f>
        <v>2621.3333333333312</v>
      </c>
      <c r="N160" s="99">
        <f>M160/L160</f>
        <v>655.3333333333328</v>
      </c>
      <c r="O160" s="101">
        <f>L160-I160</f>
        <v>0</v>
      </c>
      <c r="P160" s="102">
        <f>N160-K160</f>
        <v>-94.666666666667197</v>
      </c>
      <c r="Q160" s="103">
        <f>N160/K160</f>
        <v>0.8737777777777771</v>
      </c>
      <c r="R160" s="273"/>
      <c r="S160" s="1">
        <v>0.92013888888888873</v>
      </c>
      <c r="T160" s="2">
        <v>1.0763888888888888</v>
      </c>
      <c r="U160" s="104">
        <v>79.58333333333303</v>
      </c>
      <c r="V160" s="105">
        <v>225.00000000000017</v>
      </c>
      <c r="W160" s="106"/>
      <c r="X160" s="107"/>
      <c r="Y160" s="265"/>
      <c r="Z160" s="266"/>
      <c r="AA160" s="111">
        <f>M160-J160</f>
        <v>-378.66666666666879</v>
      </c>
      <c r="AB160" s="103">
        <f>M160/J160</f>
        <v>0.8737777777777771</v>
      </c>
      <c r="AC160" s="278"/>
    </row>
    <row r="161" spans="1:29" ht="15.75" customHeight="1">
      <c r="A161" s="268"/>
      <c r="B161" s="92"/>
      <c r="C161" s="263"/>
      <c r="D161" s="264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3"/>
      <c r="S161" s="1"/>
      <c r="T161" s="2"/>
      <c r="U161" s="104"/>
      <c r="V161" s="105"/>
      <c r="W161" s="106"/>
      <c r="X161" s="107"/>
      <c r="Y161" s="265"/>
      <c r="Z161" s="266"/>
      <c r="AA161" s="111"/>
      <c r="AB161" s="103"/>
      <c r="AC161" s="278"/>
    </row>
    <row r="162" spans="1:29" ht="15.75" customHeight="1">
      <c r="A162" s="268"/>
      <c r="B162" s="92"/>
      <c r="C162" s="263"/>
      <c r="D162" s="264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3"/>
      <c r="S162" s="1"/>
      <c r="T162" s="2"/>
      <c r="U162" s="104"/>
      <c r="V162" s="105"/>
      <c r="W162" s="106"/>
      <c r="X162" s="107"/>
      <c r="Y162" s="265"/>
      <c r="Z162" s="266"/>
      <c r="AA162" s="111"/>
      <c r="AB162" s="103"/>
      <c r="AC162" s="278"/>
    </row>
    <row r="163" spans="1:29" ht="15.75" customHeight="1">
      <c r="A163" s="268"/>
      <c r="B163" s="92"/>
      <c r="C163" s="263"/>
      <c r="D163" s="264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3"/>
      <c r="S163" s="1"/>
      <c r="T163" s="2"/>
      <c r="U163" s="104"/>
      <c r="V163" s="105"/>
      <c r="W163" s="106"/>
      <c r="X163" s="107"/>
      <c r="Y163" s="265"/>
      <c r="Z163" s="266"/>
      <c r="AA163" s="111"/>
      <c r="AB163" s="103"/>
      <c r="AC163" s="278"/>
    </row>
    <row r="164" spans="1:29" ht="15.75" customHeight="1">
      <c r="A164" s="268"/>
      <c r="B164" s="92"/>
      <c r="C164" s="263"/>
      <c r="D164" s="264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3"/>
      <c r="S164" s="1"/>
      <c r="T164" s="2"/>
      <c r="U164" s="104"/>
      <c r="V164" s="105"/>
      <c r="W164" s="106"/>
      <c r="X164" s="107"/>
      <c r="Y164" s="265"/>
      <c r="Z164" s="266"/>
      <c r="AA164" s="111"/>
      <c r="AB164" s="103"/>
      <c r="AC164" s="278"/>
    </row>
    <row r="165" spans="1:29" ht="15.75" customHeight="1">
      <c r="A165" s="268"/>
      <c r="B165" s="92"/>
      <c r="C165" s="263"/>
      <c r="D165" s="264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3"/>
      <c r="S165" s="1"/>
      <c r="T165" s="2"/>
      <c r="U165" s="104"/>
      <c r="V165" s="105"/>
      <c r="W165" s="106"/>
      <c r="X165" s="107"/>
      <c r="Y165" s="265"/>
      <c r="Z165" s="266"/>
      <c r="AA165" s="111"/>
      <c r="AB165" s="103"/>
      <c r="AC165" s="278"/>
    </row>
    <row r="166" spans="1:29" ht="15.75" customHeight="1">
      <c r="A166" s="268"/>
      <c r="B166" s="92"/>
      <c r="C166" s="263"/>
      <c r="D166" s="264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3"/>
      <c r="S166" s="1"/>
      <c r="T166" s="2"/>
      <c r="U166" s="104"/>
      <c r="V166" s="105"/>
      <c r="W166" s="106"/>
      <c r="X166" s="107"/>
      <c r="Y166" s="265"/>
      <c r="Z166" s="266"/>
      <c r="AA166" s="111"/>
      <c r="AB166" s="103"/>
      <c r="AC166" s="278"/>
    </row>
    <row r="167" spans="1:29" ht="15.75" customHeight="1">
      <c r="A167" s="268"/>
      <c r="B167" s="92"/>
      <c r="C167" s="263"/>
      <c r="D167" s="264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3"/>
      <c r="S167" s="1"/>
      <c r="T167" s="2"/>
      <c r="U167" s="104"/>
      <c r="V167" s="105"/>
      <c r="W167" s="106"/>
      <c r="X167" s="107"/>
      <c r="Y167" s="265"/>
      <c r="Z167" s="266"/>
      <c r="AA167" s="111"/>
      <c r="AB167" s="103"/>
      <c r="AC167" s="278"/>
    </row>
    <row r="168" spans="1:29" ht="15.75" customHeight="1">
      <c r="A168" s="268"/>
      <c r="B168" s="92"/>
      <c r="C168" s="263"/>
      <c r="D168" s="264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3"/>
      <c r="S168" s="1"/>
      <c r="T168" s="2"/>
      <c r="U168" s="104"/>
      <c r="V168" s="105"/>
      <c r="W168" s="123"/>
      <c r="X168" s="124"/>
      <c r="Y168" s="265"/>
      <c r="Z168" s="266"/>
      <c r="AA168" s="111"/>
      <c r="AB168" s="103"/>
      <c r="AC168" s="278"/>
    </row>
    <row r="169" spans="1:29" ht="15.75" customHeight="1">
      <c r="A169" s="268"/>
      <c r="B169" s="92"/>
      <c r="C169" s="263"/>
      <c r="D169" s="264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3"/>
      <c r="S169" s="1"/>
      <c r="T169" s="2"/>
      <c r="U169" s="104"/>
      <c r="V169" s="105"/>
      <c r="W169" s="123"/>
      <c r="X169" s="124"/>
      <c r="Y169" s="265"/>
      <c r="Z169" s="266"/>
      <c r="AA169" s="111"/>
      <c r="AB169" s="103"/>
      <c r="AC169" s="278"/>
    </row>
    <row r="170" spans="1:29" ht="15.75" customHeight="1">
      <c r="A170" s="268"/>
      <c r="B170" s="92"/>
      <c r="C170" s="263"/>
      <c r="D170" s="264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3"/>
      <c r="S170" s="1"/>
      <c r="T170" s="2"/>
      <c r="U170" s="104"/>
      <c r="V170" s="105"/>
      <c r="W170" s="123"/>
      <c r="X170" s="124"/>
      <c r="Y170" s="265"/>
      <c r="Z170" s="266"/>
      <c r="AA170" s="111"/>
      <c r="AB170" s="103"/>
      <c r="AC170" s="278"/>
    </row>
    <row r="171" spans="1:29" ht="15.75" customHeight="1">
      <c r="A171" s="268"/>
      <c r="B171" s="92"/>
      <c r="C171" s="263"/>
      <c r="D171" s="264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3"/>
      <c r="S171" s="1"/>
      <c r="T171" s="2"/>
      <c r="U171" s="104"/>
      <c r="V171" s="105"/>
      <c r="W171" s="123"/>
      <c r="X171" s="124"/>
      <c r="Y171" s="265"/>
      <c r="Z171" s="266"/>
      <c r="AA171" s="111"/>
      <c r="AB171" s="103"/>
      <c r="AC171" s="278"/>
    </row>
    <row r="172" spans="1:29" ht="15.75" customHeight="1">
      <c r="A172" s="268"/>
      <c r="B172" s="92"/>
      <c r="C172" s="263"/>
      <c r="D172" s="264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3"/>
      <c r="S172" s="1"/>
      <c r="T172" s="2"/>
      <c r="U172" s="104"/>
      <c r="V172" s="105"/>
      <c r="W172" s="123"/>
      <c r="X172" s="124"/>
      <c r="Y172" s="265"/>
      <c r="Z172" s="266"/>
      <c r="AA172" s="111"/>
      <c r="AB172" s="103"/>
      <c r="AC172" s="278"/>
    </row>
    <row r="173" spans="1:29" ht="15.75" customHeight="1">
      <c r="A173" s="268"/>
      <c r="B173" s="92"/>
      <c r="C173" s="263"/>
      <c r="D173" s="264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3"/>
      <c r="S173" s="117"/>
      <c r="T173" s="118"/>
      <c r="U173" s="129"/>
      <c r="V173" s="130"/>
      <c r="W173" s="123"/>
      <c r="X173" s="124"/>
      <c r="Y173" s="265"/>
      <c r="Z173" s="266"/>
      <c r="AA173" s="155"/>
      <c r="AB173" s="122"/>
      <c r="AC173" s="278"/>
    </row>
    <row r="174" spans="1:29" ht="15.75" customHeight="1" thickBot="1">
      <c r="A174" s="269"/>
      <c r="B174" s="133" t="s">
        <v>106</v>
      </c>
      <c r="C174" s="260"/>
      <c r="D174" s="260"/>
      <c r="E174" s="134"/>
      <c r="F174" s="89"/>
      <c r="G174" s="136"/>
      <c r="H174" s="91"/>
      <c r="I174" s="137">
        <f t="shared" ref="I174:J174" si="57">AVERAGE(I158:I173)</f>
        <v>3.6666666666666665</v>
      </c>
      <c r="J174" s="138">
        <f t="shared" si="57"/>
        <v>3200</v>
      </c>
      <c r="K174" s="139">
        <f t="shared" ref="K174" si="58">J174/I174</f>
        <v>872.72727272727275</v>
      </c>
      <c r="L174" s="137">
        <f t="shared" ref="L174:M174" si="59">AVERAGE(L158:L173)</f>
        <v>3.6666666666666665</v>
      </c>
      <c r="M174" s="138">
        <f t="shared" si="59"/>
        <v>2745.4093752639224</v>
      </c>
      <c r="N174" s="139">
        <f t="shared" ref="N174:N183" si="60">M174/L174</f>
        <v>748.74801143561524</v>
      </c>
      <c r="O174" s="140">
        <f t="shared" ref="O174:O183" si="61">L174-I174</f>
        <v>0</v>
      </c>
      <c r="P174" s="141">
        <f t="shared" ref="P174:P183" si="62">N174-K174</f>
        <v>-123.97926129165751</v>
      </c>
      <c r="Q174" s="142">
        <f t="shared" ref="Q174:Q183" si="63">N174/K174</f>
        <v>0.85794042976997575</v>
      </c>
      <c r="R174" s="274"/>
      <c r="S174" s="143">
        <f>S158</f>
        <v>0.70833333333333337</v>
      </c>
      <c r="T174" s="144">
        <f>INDEX(T158:T173,COUNTA(T158:T173))</f>
        <v>1.0763888888888888</v>
      </c>
      <c r="U174" s="145"/>
      <c r="V174" s="156"/>
      <c r="W174" s="89"/>
      <c r="X174" s="91"/>
      <c r="Y174" s="261"/>
      <c r="Z174" s="262"/>
      <c r="AA174" s="157">
        <f t="shared" ref="AA174:AA183" si="64">M174-J174</f>
        <v>-454.59062473607764</v>
      </c>
      <c r="AB174" s="142">
        <f t="shared" ref="AB174:AB183" si="65">M174/J174</f>
        <v>0.85794042976997575</v>
      </c>
      <c r="AC174" s="279"/>
    </row>
    <row r="175" spans="1:29" ht="15.75" customHeight="1">
      <c r="A175" s="280" t="s">
        <v>137</v>
      </c>
      <c r="B175" s="108" t="s">
        <v>111</v>
      </c>
      <c r="C175" s="270" t="s">
        <v>138</v>
      </c>
      <c r="D175" s="271"/>
      <c r="E175" s="158">
        <v>18.18</v>
      </c>
      <c r="F175" s="87">
        <v>1181</v>
      </c>
      <c r="G175" s="159">
        <f t="shared" ref="G175:G183" si="66">E175*F175</f>
        <v>21470.579999999998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3" si="67">F175/V175*60</f>
        <v>3023.8975817923342</v>
      </c>
      <c r="N175" s="163">
        <f t="shared" si="60"/>
        <v>1007.9658605974447</v>
      </c>
      <c r="O175" s="165">
        <f t="shared" si="61"/>
        <v>0</v>
      </c>
      <c r="P175" s="166">
        <f t="shared" si="62"/>
        <v>-192.0341394025553</v>
      </c>
      <c r="Q175" s="152">
        <f t="shared" si="63"/>
        <v>0.83997155049787053</v>
      </c>
      <c r="R175" s="272">
        <f>Q191</f>
        <v>0.85669362363022816</v>
      </c>
      <c r="S175" s="167">
        <v>0.70833333333333337</v>
      </c>
      <c r="T175" s="168">
        <v>0.72460648148148143</v>
      </c>
      <c r="U175" s="169"/>
      <c r="V175" s="170">
        <v>23.433333333333213</v>
      </c>
      <c r="W175" s="168"/>
      <c r="X175" s="171"/>
      <c r="Y175" s="275"/>
      <c r="Z175" s="276"/>
      <c r="AA175" s="174">
        <f t="shared" si="64"/>
        <v>-576.10241820766578</v>
      </c>
      <c r="AB175" s="152">
        <f t="shared" si="65"/>
        <v>0.83997155049787064</v>
      </c>
      <c r="AC175" s="277">
        <f>AB191</f>
        <v>0.85669362363022805</v>
      </c>
    </row>
    <row r="176" spans="1:29" ht="15.75" customHeight="1">
      <c r="A176" s="281"/>
      <c r="B176" s="92" t="s">
        <v>111</v>
      </c>
      <c r="C176" s="263" t="s">
        <v>139</v>
      </c>
      <c r="D176" s="264"/>
      <c r="E176" s="93">
        <v>18.18</v>
      </c>
      <c r="F176" s="94">
        <v>2243</v>
      </c>
      <c r="G176" s="95">
        <f t="shared" si="66"/>
        <v>40777.74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3040.2108433734834</v>
      </c>
      <c r="N176" s="99">
        <f t="shared" si="60"/>
        <v>1013.4036144578278</v>
      </c>
      <c r="O176" s="101">
        <f t="shared" si="61"/>
        <v>0</v>
      </c>
      <c r="P176" s="102">
        <f t="shared" si="62"/>
        <v>-186.59638554217224</v>
      </c>
      <c r="Q176" s="103">
        <f t="shared" si="63"/>
        <v>0.84450301204818978</v>
      </c>
      <c r="R176" s="273"/>
      <c r="S176" s="1">
        <v>0.73472222222222217</v>
      </c>
      <c r="T176" s="2">
        <v>0.76546296296296301</v>
      </c>
      <c r="U176" s="104">
        <v>14.566666666666652</v>
      </c>
      <c r="V176" s="105">
        <v>44.266666666666822</v>
      </c>
      <c r="W176" s="106"/>
      <c r="X176" s="113"/>
      <c r="Y176" s="265"/>
      <c r="Z176" s="266"/>
      <c r="AA176" s="175">
        <f t="shared" si="64"/>
        <v>-559.78915662651661</v>
      </c>
      <c r="AB176" s="103">
        <f t="shared" si="65"/>
        <v>0.84450301204818978</v>
      </c>
      <c r="AC176" s="278"/>
    </row>
    <row r="177" spans="1:29" ht="15.75" customHeight="1">
      <c r="A177" s="281"/>
      <c r="B177" s="92" t="s">
        <v>111</v>
      </c>
      <c r="C177" s="263" t="s">
        <v>135</v>
      </c>
      <c r="D177" s="264"/>
      <c r="E177" s="93">
        <v>24.82</v>
      </c>
      <c r="F177" s="94">
        <v>994</v>
      </c>
      <c r="G177" s="95">
        <f t="shared" si="66"/>
        <v>24671.08</v>
      </c>
      <c r="H177" s="96">
        <v>2</v>
      </c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2844.5151033386292</v>
      </c>
      <c r="N177" s="99">
        <f t="shared" si="60"/>
        <v>711.12877583465729</v>
      </c>
      <c r="O177" s="101">
        <f t="shared" si="61"/>
        <v>0</v>
      </c>
      <c r="P177" s="102">
        <f t="shared" si="62"/>
        <v>-113.87122416534271</v>
      </c>
      <c r="Q177" s="103">
        <f t="shared" si="63"/>
        <v>0.8619742737389785</v>
      </c>
      <c r="R177" s="273"/>
      <c r="S177" s="1">
        <v>0.77571759259259254</v>
      </c>
      <c r="T177" s="2">
        <v>0.79027777777777775</v>
      </c>
      <c r="U177" s="104">
        <v>14.766666666666524</v>
      </c>
      <c r="V177" s="105">
        <v>20.966666666666693</v>
      </c>
      <c r="W177" s="106"/>
      <c r="X177" s="113"/>
      <c r="Y177" s="265"/>
      <c r="Z177" s="266"/>
      <c r="AA177" s="175">
        <f t="shared" si="64"/>
        <v>-455.48489666137084</v>
      </c>
      <c r="AB177" s="103">
        <f t="shared" si="65"/>
        <v>0.8619742737389785</v>
      </c>
      <c r="AC177" s="278"/>
    </row>
    <row r="178" spans="1:29" ht="15.75" customHeight="1">
      <c r="A178" s="281"/>
      <c r="B178" s="92" t="s">
        <v>111</v>
      </c>
      <c r="C178" s="263" t="s">
        <v>140</v>
      </c>
      <c r="D178" s="264"/>
      <c r="E178" s="93">
        <v>25.03</v>
      </c>
      <c r="F178" s="94">
        <v>928</v>
      </c>
      <c r="G178" s="95">
        <f t="shared" si="66"/>
        <v>23227.84</v>
      </c>
      <c r="H178" s="96">
        <v>2</v>
      </c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2857.82720273735</v>
      </c>
      <c r="N178" s="99">
        <f t="shared" si="60"/>
        <v>714.45680068433751</v>
      </c>
      <c r="O178" s="101">
        <f t="shared" si="61"/>
        <v>0</v>
      </c>
      <c r="P178" s="102">
        <f t="shared" si="62"/>
        <v>-110.54319931566249</v>
      </c>
      <c r="Q178" s="103">
        <f t="shared" si="63"/>
        <v>0.86600824325374248</v>
      </c>
      <c r="R178" s="273"/>
      <c r="S178" s="1">
        <v>0.79999999999999982</v>
      </c>
      <c r="T178" s="2">
        <v>0.81353009259259257</v>
      </c>
      <c r="U178" s="104">
        <v>13.99999999999979</v>
      </c>
      <c r="V178" s="105">
        <v>19.483333333333555</v>
      </c>
      <c r="W178" s="106"/>
      <c r="X178" s="113"/>
      <c r="Y178" s="265"/>
      <c r="Z178" s="266"/>
      <c r="AA178" s="175">
        <f t="shared" si="64"/>
        <v>-442.17279726264996</v>
      </c>
      <c r="AB178" s="103">
        <f t="shared" si="65"/>
        <v>0.86600824325374248</v>
      </c>
      <c r="AC178" s="278"/>
    </row>
    <row r="179" spans="1:29" ht="15.75" customHeight="1">
      <c r="A179" s="282"/>
      <c r="B179" s="92" t="s">
        <v>111</v>
      </c>
      <c r="C179" s="263" t="s">
        <v>141</v>
      </c>
      <c r="D179" s="264"/>
      <c r="E179" s="93">
        <v>18.18</v>
      </c>
      <c r="F179" s="94">
        <v>2611</v>
      </c>
      <c r="G179" s="95">
        <f t="shared" si="66"/>
        <v>47467.979999999996</v>
      </c>
      <c r="H179" s="113"/>
      <c r="I179" s="97">
        <v>4</v>
      </c>
      <c r="J179" s="98">
        <v>3000</v>
      </c>
      <c r="K179" s="99">
        <f t="shared" si="52"/>
        <v>750</v>
      </c>
      <c r="L179" s="114">
        <v>4</v>
      </c>
      <c r="M179" s="98">
        <f t="shared" si="67"/>
        <v>2654.5043772945323</v>
      </c>
      <c r="N179" s="99">
        <f t="shared" si="60"/>
        <v>663.62609432363308</v>
      </c>
      <c r="O179" s="101">
        <f t="shared" si="61"/>
        <v>0</v>
      </c>
      <c r="P179" s="102">
        <f t="shared" si="62"/>
        <v>-86.373905676366917</v>
      </c>
      <c r="Q179" s="103">
        <f t="shared" si="63"/>
        <v>0.88483479243151075</v>
      </c>
      <c r="R179" s="273"/>
      <c r="S179" s="1">
        <v>0.82361111111111085</v>
      </c>
      <c r="T179" s="2">
        <v>0.86459490740740741</v>
      </c>
      <c r="U179" s="104">
        <v>14.516666666666325</v>
      </c>
      <c r="V179" s="105">
        <v>59.016666666667049</v>
      </c>
      <c r="W179" s="106">
        <v>0.86459490740740741</v>
      </c>
      <c r="X179" s="107">
        <v>0.92222222222222228</v>
      </c>
      <c r="Y179" s="265"/>
      <c r="Z179" s="266"/>
      <c r="AA179" s="175">
        <f t="shared" si="64"/>
        <v>-345.49562270546767</v>
      </c>
      <c r="AB179" s="103">
        <f t="shared" si="65"/>
        <v>0.88483479243151075</v>
      </c>
      <c r="AC179" s="278"/>
    </row>
    <row r="180" spans="1:29" ht="15.75" customHeight="1">
      <c r="A180" s="282"/>
      <c r="B180" s="92" t="s">
        <v>111</v>
      </c>
      <c r="C180" s="263" t="s">
        <v>140</v>
      </c>
      <c r="D180" s="264"/>
      <c r="E180" s="93">
        <v>25.03</v>
      </c>
      <c r="F180" s="94">
        <v>1982</v>
      </c>
      <c r="G180" s="115">
        <f t="shared" si="66"/>
        <v>49609.46</v>
      </c>
      <c r="H180" s="116"/>
      <c r="I180" s="97">
        <v>4</v>
      </c>
      <c r="J180" s="98">
        <v>3300</v>
      </c>
      <c r="K180" s="99">
        <f t="shared" si="52"/>
        <v>825</v>
      </c>
      <c r="L180" s="100">
        <v>4</v>
      </c>
      <c r="M180" s="98">
        <f t="shared" si="67"/>
        <v>2871.3078470825044</v>
      </c>
      <c r="N180" s="99">
        <f t="shared" si="60"/>
        <v>717.8269617706261</v>
      </c>
      <c r="O180" s="101">
        <f t="shared" si="61"/>
        <v>0</v>
      </c>
      <c r="P180" s="102">
        <f t="shared" si="62"/>
        <v>-107.1730382293739</v>
      </c>
      <c r="Q180" s="103">
        <f t="shared" si="63"/>
        <v>0.87009328699469835</v>
      </c>
      <c r="R180" s="273"/>
      <c r="S180" s="1">
        <v>0.92222222222222228</v>
      </c>
      <c r="T180" s="2">
        <v>0.95098379629629626</v>
      </c>
      <c r="U180" s="104">
        <v>82.983333333333405</v>
      </c>
      <c r="V180" s="105">
        <v>41.416666666666529</v>
      </c>
      <c r="W180" s="106"/>
      <c r="X180" s="4"/>
      <c r="Y180" s="265"/>
      <c r="Z180" s="266"/>
      <c r="AA180" s="175">
        <f t="shared" si="64"/>
        <v>-428.6921529174956</v>
      </c>
      <c r="AB180" s="103">
        <f t="shared" si="65"/>
        <v>0.87009328699469835</v>
      </c>
      <c r="AC180" s="278"/>
    </row>
    <row r="181" spans="1:29" ht="15.75" customHeight="1">
      <c r="A181" s="282"/>
      <c r="B181" s="92" t="s">
        <v>111</v>
      </c>
      <c r="C181" s="263" t="s">
        <v>135</v>
      </c>
      <c r="D181" s="264"/>
      <c r="E181" s="93">
        <v>24.82</v>
      </c>
      <c r="F181" s="94">
        <v>2313</v>
      </c>
      <c r="G181" s="115">
        <f t="shared" si="66"/>
        <v>57408.66</v>
      </c>
      <c r="H181" s="119"/>
      <c r="I181" s="97">
        <v>4</v>
      </c>
      <c r="J181" s="98">
        <v>3300</v>
      </c>
      <c r="K181" s="99">
        <f t="shared" si="52"/>
        <v>825</v>
      </c>
      <c r="L181" s="114">
        <v>4</v>
      </c>
      <c r="M181" s="98">
        <f t="shared" si="67"/>
        <v>2856.5351629502588</v>
      </c>
      <c r="N181" s="99">
        <f t="shared" si="60"/>
        <v>714.13379073756471</v>
      </c>
      <c r="O181" s="120">
        <f t="shared" si="61"/>
        <v>0</v>
      </c>
      <c r="P181" s="121">
        <f t="shared" si="62"/>
        <v>-110.86620926243529</v>
      </c>
      <c r="Q181" s="122">
        <f t="shared" si="63"/>
        <v>0.86561671604553303</v>
      </c>
      <c r="R181" s="273"/>
      <c r="S181" s="1">
        <v>0.96417824074074077</v>
      </c>
      <c r="T181" s="2">
        <v>0.99791666666666667</v>
      </c>
      <c r="U181" s="104">
        <v>19.000000000000092</v>
      </c>
      <c r="V181" s="105">
        <v>48.583333333333307</v>
      </c>
      <c r="W181" s="106"/>
      <c r="X181" s="107"/>
      <c r="Y181" s="265"/>
      <c r="Z181" s="266"/>
      <c r="AA181" s="175">
        <f t="shared" si="64"/>
        <v>-443.46483704974116</v>
      </c>
      <c r="AB181" s="103">
        <f t="shared" si="65"/>
        <v>0.86561671604553303</v>
      </c>
      <c r="AC181" s="278"/>
    </row>
    <row r="182" spans="1:29" ht="15.75" customHeight="1">
      <c r="A182" s="282"/>
      <c r="B182" s="92" t="s">
        <v>111</v>
      </c>
      <c r="C182" s="263" t="s">
        <v>138</v>
      </c>
      <c r="D182" s="264"/>
      <c r="E182" s="93">
        <v>18.18</v>
      </c>
      <c r="F182" s="94">
        <v>3025</v>
      </c>
      <c r="G182" s="115">
        <f t="shared" si="66"/>
        <v>54994.5</v>
      </c>
      <c r="H182" s="119"/>
      <c r="I182" s="97">
        <v>3</v>
      </c>
      <c r="J182" s="98">
        <v>3600</v>
      </c>
      <c r="K182" s="99">
        <f t="shared" si="52"/>
        <v>1200</v>
      </c>
      <c r="L182" s="114">
        <v>3</v>
      </c>
      <c r="M182" s="98">
        <f t="shared" si="67"/>
        <v>3033.4261838440125</v>
      </c>
      <c r="N182" s="99">
        <f t="shared" si="60"/>
        <v>1011.1420612813375</v>
      </c>
      <c r="O182" s="120">
        <f t="shared" si="61"/>
        <v>0</v>
      </c>
      <c r="P182" s="121">
        <f t="shared" si="62"/>
        <v>-188.85793871866247</v>
      </c>
      <c r="Q182" s="122">
        <f t="shared" si="63"/>
        <v>0.84261838440111458</v>
      </c>
      <c r="R182" s="273"/>
      <c r="S182" s="1">
        <v>1.009837962962963</v>
      </c>
      <c r="T182" s="2">
        <v>1.0513888888888889</v>
      </c>
      <c r="U182" s="104">
        <v>17.166666666666739</v>
      </c>
      <c r="V182" s="105">
        <v>59.833333333333307</v>
      </c>
      <c r="W182" s="106"/>
      <c r="X182" s="107"/>
      <c r="Y182" s="265"/>
      <c r="Z182" s="266"/>
      <c r="AA182" s="175">
        <f t="shared" si="64"/>
        <v>-566.57381615598752</v>
      </c>
      <c r="AB182" s="103">
        <f t="shared" si="65"/>
        <v>0.84261838440111458</v>
      </c>
      <c r="AC182" s="278"/>
    </row>
    <row r="183" spans="1:29" ht="15.75" customHeight="1">
      <c r="A183" s="282"/>
      <c r="B183" s="92" t="s">
        <v>111</v>
      </c>
      <c r="C183" s="263" t="s">
        <v>136</v>
      </c>
      <c r="D183" s="264"/>
      <c r="E183" s="93">
        <v>14.28</v>
      </c>
      <c r="F183" s="94">
        <v>2031</v>
      </c>
      <c r="G183" s="115">
        <f t="shared" si="66"/>
        <v>29002.68</v>
      </c>
      <c r="H183" s="119"/>
      <c r="I183" s="97">
        <v>3</v>
      </c>
      <c r="J183" s="98">
        <v>3600</v>
      </c>
      <c r="K183" s="99">
        <f t="shared" si="52"/>
        <v>1200</v>
      </c>
      <c r="L183" s="114">
        <v>3</v>
      </c>
      <c r="M183" s="98">
        <f t="shared" si="67"/>
        <v>3032.6005806718767</v>
      </c>
      <c r="N183" s="99">
        <f t="shared" si="60"/>
        <v>1010.866860223959</v>
      </c>
      <c r="O183" s="120">
        <f t="shared" si="61"/>
        <v>0</v>
      </c>
      <c r="P183" s="121">
        <f t="shared" si="62"/>
        <v>-189.13313977604105</v>
      </c>
      <c r="Q183" s="122">
        <f t="shared" si="63"/>
        <v>0.84238905018663246</v>
      </c>
      <c r="R183" s="273"/>
      <c r="S183" s="1">
        <v>1.0618055555555552</v>
      </c>
      <c r="T183" s="2">
        <v>1.0897106481481482</v>
      </c>
      <c r="U183" s="104">
        <v>14.999999999999467</v>
      </c>
      <c r="V183" s="105">
        <v>40.183333333333913</v>
      </c>
      <c r="W183" s="123"/>
      <c r="X183" s="124"/>
      <c r="Y183" s="265"/>
      <c r="Z183" s="266"/>
      <c r="AA183" s="175">
        <f t="shared" si="64"/>
        <v>-567.39941932812326</v>
      </c>
      <c r="AB183" s="103">
        <f t="shared" si="65"/>
        <v>0.84238905018663246</v>
      </c>
      <c r="AC183" s="278"/>
    </row>
    <row r="184" spans="1:29" ht="15.75" customHeight="1">
      <c r="A184" s="282"/>
      <c r="B184" s="92"/>
      <c r="C184" s="263"/>
      <c r="D184" s="264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3"/>
      <c r="S184" s="1"/>
      <c r="T184" s="2"/>
      <c r="U184" s="104"/>
      <c r="V184" s="105"/>
      <c r="W184" s="123"/>
      <c r="X184" s="124"/>
      <c r="Y184" s="265"/>
      <c r="Z184" s="266"/>
      <c r="AA184" s="175"/>
      <c r="AB184" s="103"/>
      <c r="AC184" s="278"/>
    </row>
    <row r="185" spans="1:29" ht="15.75" customHeight="1">
      <c r="A185" s="282"/>
      <c r="B185" s="92"/>
      <c r="C185" s="263"/>
      <c r="D185" s="264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3"/>
      <c r="S185" s="1"/>
      <c r="T185" s="2"/>
      <c r="U185" s="104"/>
      <c r="V185" s="105"/>
      <c r="W185" s="123"/>
      <c r="X185" s="124"/>
      <c r="Y185" s="265"/>
      <c r="Z185" s="266"/>
      <c r="AA185" s="175"/>
      <c r="AB185" s="103"/>
      <c r="AC185" s="278"/>
    </row>
    <row r="186" spans="1:29" ht="15.75" customHeight="1">
      <c r="A186" s="282"/>
      <c r="B186" s="92"/>
      <c r="C186" s="263"/>
      <c r="D186" s="264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3"/>
      <c r="S186" s="1"/>
      <c r="T186" s="2"/>
      <c r="U186" s="104"/>
      <c r="V186" s="105"/>
      <c r="W186" s="123"/>
      <c r="X186" s="124"/>
      <c r="Y186" s="265"/>
      <c r="Z186" s="266"/>
      <c r="AA186" s="175"/>
      <c r="AB186" s="103"/>
      <c r="AC186" s="278"/>
    </row>
    <row r="187" spans="1:29" ht="15.75" customHeight="1">
      <c r="A187" s="282"/>
      <c r="B187" s="92"/>
      <c r="C187" s="263"/>
      <c r="D187" s="264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3"/>
      <c r="S187" s="1"/>
      <c r="T187" s="2"/>
      <c r="U187" s="104"/>
      <c r="V187" s="105"/>
      <c r="W187" s="123"/>
      <c r="X187" s="124"/>
      <c r="Y187" s="265"/>
      <c r="Z187" s="266"/>
      <c r="AA187" s="175"/>
      <c r="AB187" s="103"/>
      <c r="AC187" s="278"/>
    </row>
    <row r="188" spans="1:29" ht="15.75" customHeight="1">
      <c r="A188" s="282"/>
      <c r="B188" s="92"/>
      <c r="C188" s="263"/>
      <c r="D188" s="264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3"/>
      <c r="S188" s="1"/>
      <c r="T188" s="2"/>
      <c r="U188" s="104"/>
      <c r="V188" s="105"/>
      <c r="W188" s="106"/>
      <c r="X188" s="107"/>
      <c r="Y188" s="265"/>
      <c r="Z188" s="266"/>
      <c r="AA188" s="175"/>
      <c r="AB188" s="103"/>
      <c r="AC188" s="278"/>
    </row>
    <row r="189" spans="1:29" ht="15.75" customHeight="1">
      <c r="A189" s="282"/>
      <c r="B189" s="92"/>
      <c r="C189" s="263"/>
      <c r="D189" s="264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3"/>
      <c r="S189" s="1"/>
      <c r="T189" s="2"/>
      <c r="U189" s="104"/>
      <c r="V189" s="105"/>
      <c r="W189" s="123"/>
      <c r="X189" s="124"/>
      <c r="Y189" s="265"/>
      <c r="Z189" s="266"/>
      <c r="AA189" s="175"/>
      <c r="AB189" s="103"/>
      <c r="AC189" s="278"/>
    </row>
    <row r="190" spans="1:29" ht="15.75" customHeight="1">
      <c r="A190" s="282"/>
      <c r="B190" s="92"/>
      <c r="C190" s="263"/>
      <c r="D190" s="264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3"/>
      <c r="S190" s="117"/>
      <c r="T190" s="118"/>
      <c r="U190" s="129"/>
      <c r="V190" s="130"/>
      <c r="W190" s="123"/>
      <c r="X190" s="124"/>
      <c r="Y190" s="265"/>
      <c r="Z190" s="266"/>
      <c r="AA190" s="176"/>
      <c r="AB190" s="122"/>
      <c r="AC190" s="278"/>
    </row>
    <row r="191" spans="1:29" ht="15.75" customHeight="1" thickBot="1">
      <c r="A191" s="283"/>
      <c r="B191" s="133" t="s">
        <v>106</v>
      </c>
      <c r="C191" s="260"/>
      <c r="D191" s="260"/>
      <c r="E191" s="134"/>
      <c r="F191" s="135"/>
      <c r="G191" s="136"/>
      <c r="H191" s="91"/>
      <c r="I191" s="137">
        <f t="shared" ref="I191:J191" si="68">AVERAGE(I175:I190)</f>
        <v>3.5555555555555554</v>
      </c>
      <c r="J191" s="138">
        <f t="shared" si="68"/>
        <v>3400</v>
      </c>
      <c r="K191" s="139">
        <f t="shared" ref="K191" si="69">J191/I191</f>
        <v>956.25</v>
      </c>
      <c r="L191" s="137">
        <f t="shared" ref="L191:M191" si="70">AVERAGE(L175:L190)</f>
        <v>3.5555555555555554</v>
      </c>
      <c r="M191" s="138">
        <f t="shared" si="70"/>
        <v>2912.7583203427753</v>
      </c>
      <c r="N191" s="139">
        <f>M191/L191</f>
        <v>819.21327759640565</v>
      </c>
      <c r="O191" s="140">
        <f>L191-I191</f>
        <v>0</v>
      </c>
      <c r="P191" s="141">
        <f>N191-K191</f>
        <v>-137.03672240359435</v>
      </c>
      <c r="Q191" s="142">
        <f>N191/K191</f>
        <v>0.85669362363022816</v>
      </c>
      <c r="R191" s="274"/>
      <c r="S191" s="143">
        <f>S175</f>
        <v>0.70833333333333337</v>
      </c>
      <c r="T191" s="144">
        <f>INDEX(T175:T190,COUNTA(T175:T190))</f>
        <v>1.0897106481481482</v>
      </c>
      <c r="U191" s="145"/>
      <c r="V191" s="156"/>
      <c r="W191" s="135"/>
      <c r="X191" s="139"/>
      <c r="Y191" s="261"/>
      <c r="Z191" s="262"/>
      <c r="AA191" s="177">
        <f>M191-J191</f>
        <v>-487.24167965722472</v>
      </c>
      <c r="AB191" s="142">
        <f>M191/J191</f>
        <v>0.85669362363022805</v>
      </c>
      <c r="AC191" s="279"/>
    </row>
    <row r="193" spans="25:26">
      <c r="Y193" s="259" t="s">
        <v>142</v>
      </c>
      <c r="Z193" s="259"/>
    </row>
    <row r="194" spans="25:26">
      <c r="Y194" s="259" t="s">
        <v>143</v>
      </c>
      <c r="Z194" s="259"/>
    </row>
    <row r="195" spans="25:26">
      <c r="Y195" s="259" t="s">
        <v>144</v>
      </c>
      <c r="Z195" s="259"/>
    </row>
    <row r="196" spans="25:26">
      <c r="Y196" s="259" t="s">
        <v>145</v>
      </c>
      <c r="Z196" s="259"/>
    </row>
    <row r="197" spans="25:26">
      <c r="Y197" s="259" t="s">
        <v>146</v>
      </c>
      <c r="Z197" s="259"/>
    </row>
    <row r="198" spans="25:26">
      <c r="Y198" s="259" t="s">
        <v>147</v>
      </c>
      <c r="Z198" s="259"/>
    </row>
    <row r="199" spans="25:26">
      <c r="Y199" s="259" t="s">
        <v>148</v>
      </c>
      <c r="Z199" s="259"/>
    </row>
    <row r="200" spans="25:26">
      <c r="Y200" s="259" t="s">
        <v>149</v>
      </c>
      <c r="Z200" s="259"/>
    </row>
    <row r="201" spans="25:26">
      <c r="Y201" s="259" t="s">
        <v>150</v>
      </c>
      <c r="Z201" s="259"/>
    </row>
    <row r="202" spans="25:26">
      <c r="Y202" s="259" t="s">
        <v>151</v>
      </c>
      <c r="Z202" s="259"/>
    </row>
    <row r="203" spans="25:26">
      <c r="Y203" s="259" t="s">
        <v>152</v>
      </c>
      <c r="Z203" s="259"/>
    </row>
    <row r="204" spans="25:26">
      <c r="Y204" s="259" t="s">
        <v>153</v>
      </c>
      <c r="Z204" s="259"/>
    </row>
    <row r="205" spans="25:26">
      <c r="Y205" s="259" t="s">
        <v>154</v>
      </c>
      <c r="Z205" s="25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91">
    <cfRule type="cellIs" dxfId="24" priority="1" operator="greaterThan">
      <formula>0</formula>
    </cfRule>
  </conditionalFormatting>
  <conditionalFormatting sqref="P5:P191 AA5:AA191">
    <cfRule type="cellIs" dxfId="23" priority="4" operator="lessThan">
      <formula>0</formula>
    </cfRule>
  </conditionalFormatting>
  <conditionalFormatting sqref="Q5:Q191 AB5:AB191">
    <cfRule type="cellIs" dxfId="22" priority="2" operator="greaterThan">
      <formula>1</formula>
    </cfRule>
    <cfRule type="cellIs" dxfId="21" priority="3" operator="lessThan">
      <formula>0.8</formula>
    </cfRule>
  </conditionalFormatting>
  <conditionalFormatting sqref="AC5:AC23 R5:R191 AC107:AC112">
    <cfRule type="cellIs" dxfId="20" priority="5" operator="lessThan">
      <formula>0.8</formula>
    </cfRule>
  </conditionalFormatting>
  <conditionalFormatting sqref="AC29:AC37">
    <cfRule type="cellIs" dxfId="19" priority="14" operator="lessThan">
      <formula>0.8</formula>
    </cfRule>
  </conditionalFormatting>
  <conditionalFormatting sqref="AC39:AC44">
    <cfRule type="cellIs" dxfId="18" priority="13" operator="lessThan">
      <formula>0.8</formula>
    </cfRule>
  </conditionalFormatting>
  <conditionalFormatting sqref="AC56">
    <cfRule type="cellIs" dxfId="17" priority="12" operator="lessThan">
      <formula>0.8</formula>
    </cfRule>
  </conditionalFormatting>
  <conditionalFormatting sqref="AC73">
    <cfRule type="cellIs" dxfId="16" priority="7" operator="lessThan">
      <formula>0.8</formula>
    </cfRule>
  </conditionalFormatting>
  <conditionalFormatting sqref="AC90:AC95">
    <cfRule type="cellIs" dxfId="15" priority="6" operator="lessThan">
      <formula>0.8</formula>
    </cfRule>
  </conditionalFormatting>
  <conditionalFormatting sqref="AC124">
    <cfRule type="cellIs" dxfId="14" priority="11" operator="lessThan">
      <formula>0.8</formula>
    </cfRule>
  </conditionalFormatting>
  <conditionalFormatting sqref="AC141">
    <cfRule type="cellIs" dxfId="13" priority="10" operator="lessThan">
      <formula>0.8</formula>
    </cfRule>
  </conditionalFormatting>
  <conditionalFormatting sqref="AC158">
    <cfRule type="cellIs" dxfId="12" priority="9" operator="lessThan">
      <formula>0.8</formula>
    </cfRule>
  </conditionalFormatting>
  <conditionalFormatting sqref="AC175:AC180">
    <cfRule type="cellIs" dxfId="11" priority="8" operator="lessThan">
      <formula>0.8</formula>
    </cfRule>
  </conditionalFormatting>
  <dataValidations count="1">
    <dataValidation type="list" allowBlank="1" showInputMessage="1" showErrorMessage="1" sqref="Y5:Z191" xr:uid="{E69A745D-13BC-44EC-A727-C184AB5EF897}">
      <formula1>$Y$193:$Y$221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97BE-8853-45B6-8152-84D42C63996A}">
  <sheetPr codeName="工作表4"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35" sqref="Y35:Z35"/>
      <selection pane="bottomLeft" activeCell="Y94" sqref="Y94:Z9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110408</v>
      </c>
      <c r="E1" s="77" t="s">
        <v>3</v>
      </c>
      <c r="F1" s="78">
        <f>SUM(G5:G157)</f>
        <v>5067795.01</v>
      </c>
      <c r="G1" s="79" t="s">
        <v>73</v>
      </c>
      <c r="H1" s="80">
        <f>L21+L38+L55+L72+L89+L106+L123+L140+L157</f>
        <v>169.47857142857146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45931</v>
      </c>
      <c r="B2" s="326"/>
      <c r="C2" s="82" t="s">
        <v>34</v>
      </c>
      <c r="D2" s="83">
        <f>AVERAGE(N21,N38,N55,N72,N89,N106,N123,N140,N157)</f>
        <v>151.50670838033494</v>
      </c>
      <c r="E2" s="83" t="s">
        <v>80</v>
      </c>
      <c r="F2" s="84">
        <f>F1/D1</f>
        <v>45.900614176508945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80" t="s">
        <v>103</v>
      </c>
      <c r="B5" s="108" t="s">
        <v>155</v>
      </c>
      <c r="C5" s="291" t="s">
        <v>156</v>
      </c>
      <c r="D5" s="291"/>
      <c r="E5" s="158">
        <v>19.7</v>
      </c>
      <c r="F5" s="87">
        <v>3420</v>
      </c>
      <c r="G5" s="159">
        <f t="shared" ref="G5:G6" si="0">E5*F5</f>
        <v>67374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1070.6086956521738</v>
      </c>
      <c r="N5" s="163">
        <f>M5/L5</f>
        <v>82.354515050167208</v>
      </c>
      <c r="O5" s="179">
        <f>L5-I5</f>
        <v>0</v>
      </c>
      <c r="P5" s="180">
        <f>N5-K5</f>
        <v>-9.9531772575250983</v>
      </c>
      <c r="Q5" s="132">
        <f>N5/K5</f>
        <v>0.89217391304347815</v>
      </c>
      <c r="R5" s="273">
        <f>Q21</f>
        <v>0.88702993096551996</v>
      </c>
      <c r="S5" s="167">
        <v>0.2502314814814815</v>
      </c>
      <c r="T5" s="168">
        <v>0.38333333333333336</v>
      </c>
      <c r="U5" s="169"/>
      <c r="V5" s="170">
        <v>191.66666666666669</v>
      </c>
      <c r="W5" s="87"/>
      <c r="X5" s="88"/>
      <c r="Y5" s="275"/>
      <c r="Z5" s="276"/>
      <c r="AA5" s="109">
        <f>M5-J5</f>
        <v>-129.39130434782624</v>
      </c>
      <c r="AB5" s="110">
        <f>M5/J5</f>
        <v>0.89217391304347815</v>
      </c>
      <c r="AC5" s="292">
        <f>AB21</f>
        <v>0.88702993096552007</v>
      </c>
    </row>
    <row r="6" spans="1:29" ht="15.75" customHeight="1">
      <c r="A6" s="281"/>
      <c r="B6" s="92" t="s">
        <v>158</v>
      </c>
      <c r="C6" s="286" t="s">
        <v>159</v>
      </c>
      <c r="D6" s="286"/>
      <c r="E6" s="93">
        <v>29.97</v>
      </c>
      <c r="F6" s="94">
        <v>2433</v>
      </c>
      <c r="G6" s="95">
        <f t="shared" si="0"/>
        <v>72917.009999999995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2300.1050420168026</v>
      </c>
      <c r="N6" s="99">
        <f>M6/L6</f>
        <v>115.00525210084012</v>
      </c>
      <c r="O6" s="101">
        <f>L6-I6</f>
        <v>0</v>
      </c>
      <c r="P6" s="102">
        <f>N6-K6</f>
        <v>-14.994747899159876</v>
      </c>
      <c r="Q6" s="103">
        <f>N6/K6</f>
        <v>0.88465578539107792</v>
      </c>
      <c r="R6" s="273"/>
      <c r="S6" s="1">
        <v>0.50069444444444433</v>
      </c>
      <c r="T6" s="2">
        <v>0.54476851851851849</v>
      </c>
      <c r="U6" s="104">
        <v>59.516666666666481</v>
      </c>
      <c r="V6" s="105">
        <v>63.466666666666782</v>
      </c>
      <c r="W6" s="2"/>
      <c r="X6" s="107"/>
      <c r="Y6" s="265"/>
      <c r="Z6" s="266"/>
      <c r="AA6" s="111">
        <f>M6-J6</f>
        <v>-299.8949579831974</v>
      </c>
      <c r="AB6" s="112">
        <f>M6/J6</f>
        <v>0.88465578539107792</v>
      </c>
      <c r="AC6" s="293"/>
    </row>
    <row r="7" spans="1:29" ht="15.75" customHeight="1">
      <c r="A7" s="28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3"/>
      <c r="S7" s="1"/>
      <c r="T7" s="2"/>
      <c r="U7" s="104"/>
      <c r="V7" s="105"/>
      <c r="W7" s="106"/>
      <c r="X7" s="107"/>
      <c r="Y7" s="265"/>
      <c r="Z7" s="266"/>
      <c r="AA7" s="111"/>
      <c r="AB7" s="112"/>
      <c r="AC7" s="293"/>
    </row>
    <row r="8" spans="1:29" ht="15.75" customHeight="1">
      <c r="A8" s="28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3"/>
      <c r="S8" s="117"/>
      <c r="T8" s="118"/>
      <c r="U8" s="104"/>
      <c r="V8" s="105"/>
      <c r="W8" s="106"/>
      <c r="X8" s="4"/>
      <c r="Y8" s="265"/>
      <c r="Z8" s="266"/>
      <c r="AA8" s="111"/>
      <c r="AB8" s="112"/>
      <c r="AC8" s="293"/>
    </row>
    <row r="9" spans="1:29" ht="15.75" customHeight="1">
      <c r="A9" s="28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3"/>
      <c r="S9" s="117"/>
      <c r="T9" s="118"/>
      <c r="U9" s="104"/>
      <c r="V9" s="105"/>
      <c r="W9" s="106"/>
      <c r="X9" s="107"/>
      <c r="Y9" s="265"/>
      <c r="Z9" s="266"/>
      <c r="AA9" s="111"/>
      <c r="AB9" s="112"/>
      <c r="AC9" s="293"/>
    </row>
    <row r="10" spans="1:29" ht="15.75" customHeight="1">
      <c r="A10" s="28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3"/>
      <c r="S10" s="117"/>
      <c r="T10" s="118"/>
      <c r="U10" s="104"/>
      <c r="V10" s="105"/>
      <c r="W10" s="106"/>
      <c r="X10" s="107"/>
      <c r="Y10" s="265"/>
      <c r="Z10" s="266"/>
      <c r="AA10" s="111"/>
      <c r="AB10" s="112"/>
      <c r="AC10" s="293"/>
    </row>
    <row r="11" spans="1:29" ht="15.75" customHeight="1">
      <c r="A11" s="28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3"/>
      <c r="S11" s="117"/>
      <c r="T11" s="118"/>
      <c r="U11" s="104"/>
      <c r="V11" s="105"/>
      <c r="W11" s="106"/>
      <c r="X11" s="107"/>
      <c r="Y11" s="265"/>
      <c r="Z11" s="266"/>
      <c r="AA11" s="111"/>
      <c r="AB11" s="112"/>
      <c r="AC11" s="293"/>
    </row>
    <row r="12" spans="1:29" ht="15.75" customHeight="1">
      <c r="A12" s="28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3"/>
      <c r="S12" s="117"/>
      <c r="T12" s="118"/>
      <c r="U12" s="104"/>
      <c r="V12" s="105"/>
      <c r="W12" s="106"/>
      <c r="X12" s="107"/>
      <c r="Y12" s="265"/>
      <c r="Z12" s="266"/>
      <c r="AA12" s="111"/>
      <c r="AB12" s="112"/>
      <c r="AC12" s="293"/>
    </row>
    <row r="13" spans="1:29" ht="15.75" customHeight="1">
      <c r="A13" s="28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3"/>
      <c r="S13" s="117"/>
      <c r="T13" s="118"/>
      <c r="U13" s="104"/>
      <c r="V13" s="105"/>
      <c r="W13" s="106"/>
      <c r="X13" s="107"/>
      <c r="Y13" s="265"/>
      <c r="Z13" s="266"/>
      <c r="AA13" s="111"/>
      <c r="AB13" s="112"/>
      <c r="AC13" s="293"/>
    </row>
    <row r="14" spans="1:29" ht="15.75" customHeight="1">
      <c r="A14" s="28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3"/>
      <c r="S14" s="117"/>
      <c r="T14" s="118"/>
      <c r="U14" s="104"/>
      <c r="V14" s="105"/>
      <c r="W14" s="106"/>
      <c r="X14" s="107"/>
      <c r="Y14" s="265"/>
      <c r="Z14" s="266"/>
      <c r="AA14" s="111"/>
      <c r="AB14" s="112"/>
      <c r="AC14" s="293"/>
    </row>
    <row r="15" spans="1:29" ht="15.75" customHeight="1">
      <c r="A15" s="28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3"/>
      <c r="S15" s="117"/>
      <c r="T15" s="118"/>
      <c r="U15" s="104"/>
      <c r="V15" s="105"/>
      <c r="W15" s="106"/>
      <c r="X15" s="107"/>
      <c r="Y15" s="265"/>
      <c r="Z15" s="266"/>
      <c r="AA15" s="111"/>
      <c r="AB15" s="112"/>
      <c r="AC15" s="293"/>
    </row>
    <row r="16" spans="1:29" ht="15.75" customHeight="1">
      <c r="A16" s="28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3"/>
      <c r="S16" s="117"/>
      <c r="T16" s="118"/>
      <c r="U16" s="104"/>
      <c r="V16" s="105"/>
      <c r="W16" s="106"/>
      <c r="X16" s="107"/>
      <c r="Y16" s="265"/>
      <c r="Z16" s="266"/>
      <c r="AA16" s="111"/>
      <c r="AB16" s="112"/>
      <c r="AC16" s="293"/>
    </row>
    <row r="17" spans="1:43" ht="15.75" customHeight="1">
      <c r="A17" s="28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3"/>
      <c r="S17" s="117"/>
      <c r="T17" s="118"/>
      <c r="U17" s="104"/>
      <c r="V17" s="105"/>
      <c r="W17" s="106"/>
      <c r="X17" s="107"/>
      <c r="Y17" s="265"/>
      <c r="Z17" s="266"/>
      <c r="AA17" s="111"/>
      <c r="AB17" s="112"/>
      <c r="AC17" s="293"/>
    </row>
    <row r="18" spans="1:43" ht="15.75" customHeight="1">
      <c r="A18" s="28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3"/>
      <c r="S18" s="117"/>
      <c r="T18" s="118"/>
      <c r="U18" s="104"/>
      <c r="V18" s="105"/>
      <c r="W18" s="123"/>
      <c r="X18" s="124"/>
      <c r="Y18" s="265"/>
      <c r="Z18" s="266"/>
      <c r="AA18" s="111"/>
      <c r="AB18" s="112"/>
      <c r="AC18" s="293"/>
    </row>
    <row r="19" spans="1:43" ht="15.75" customHeight="1">
      <c r="A19" s="28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3"/>
      <c r="S19" s="117"/>
      <c r="T19" s="118"/>
      <c r="U19" s="104"/>
      <c r="V19" s="105"/>
      <c r="W19" s="123"/>
      <c r="X19" s="124"/>
      <c r="Y19" s="265"/>
      <c r="Z19" s="266"/>
      <c r="AA19" s="111"/>
      <c r="AB19" s="112"/>
      <c r="AC19" s="293"/>
    </row>
    <row r="20" spans="1:43" ht="15.75" customHeight="1">
      <c r="A20" s="28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3"/>
      <c r="S20" s="117"/>
      <c r="T20" s="118"/>
      <c r="U20" s="129"/>
      <c r="V20" s="130"/>
      <c r="W20" s="123"/>
      <c r="X20" s="124"/>
      <c r="Y20" s="265"/>
      <c r="Z20" s="266"/>
      <c r="AA20" s="131"/>
      <c r="AB20" s="132"/>
      <c r="AC20" s="294"/>
    </row>
    <row r="21" spans="1:43" s="150" customFormat="1" ht="15.75" customHeight="1" thickBot="1">
      <c r="A21" s="283"/>
      <c r="B21" s="133" t="s">
        <v>106</v>
      </c>
      <c r="C21" s="260"/>
      <c r="D21" s="260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1685.3568688344881</v>
      </c>
      <c r="N21" s="139">
        <f t="shared" ref="N21:N27" si="5">M21/L21</f>
        <v>102.14284053542352</v>
      </c>
      <c r="O21" s="140">
        <f t="shared" ref="O21:O27" si="6">L21-I21</f>
        <v>0</v>
      </c>
      <c r="P21" s="141">
        <f t="shared" ref="P21:P27" si="7">N21-K21</f>
        <v>-13.008674616091639</v>
      </c>
      <c r="Q21" s="142">
        <f t="shared" ref="Q21:Q27" si="8">N21/K21</f>
        <v>0.88702993096551996</v>
      </c>
      <c r="R21" s="274"/>
      <c r="S21" s="143">
        <f>S5</f>
        <v>0.2502314814814815</v>
      </c>
      <c r="T21" s="144">
        <f>INDEX(T5:T20,COUNTA(T5:T20))</f>
        <v>0.54476851851851849</v>
      </c>
      <c r="U21" s="145"/>
      <c r="V21" s="145"/>
      <c r="W21" s="146"/>
      <c r="X21" s="147"/>
      <c r="Y21" s="261"/>
      <c r="Z21" s="262"/>
      <c r="AA21" s="148">
        <f t="shared" ref="AA21:AA27" si="9">M21-J21</f>
        <v>-214.64313116551193</v>
      </c>
      <c r="AB21" s="149">
        <f t="shared" ref="AB21:AB27" si="10">M21/J21</f>
        <v>0.88702993096552007</v>
      </c>
      <c r="AC21" s="295"/>
    </row>
    <row r="22" spans="1:43" ht="15.75" customHeight="1">
      <c r="A22" s="267" t="s">
        <v>160</v>
      </c>
      <c r="B22" s="108" t="s">
        <v>161</v>
      </c>
      <c r="C22" s="291" t="s">
        <v>198</v>
      </c>
      <c r="D22" s="291"/>
      <c r="E22" s="158">
        <v>57.3</v>
      </c>
      <c r="F22" s="162">
        <v>900</v>
      </c>
      <c r="G22" s="159">
        <f t="shared" ref="G22:G27" si="11">E22*F22</f>
        <v>51570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1723.4042553191491</v>
      </c>
      <c r="N22" s="163">
        <f t="shared" si="5"/>
        <v>66.284779050736503</v>
      </c>
      <c r="O22" s="165">
        <f t="shared" si="6"/>
        <v>0</v>
      </c>
      <c r="P22" s="166">
        <f t="shared" si="7"/>
        <v>-10.638297872340416</v>
      </c>
      <c r="Q22" s="152">
        <f t="shared" si="8"/>
        <v>0.86170212765957455</v>
      </c>
      <c r="R22" s="272">
        <f>Q38</f>
        <v>0.87407370430151898</v>
      </c>
      <c r="S22" s="167">
        <v>0.25</v>
      </c>
      <c r="T22" s="168">
        <v>0.27175925925925926</v>
      </c>
      <c r="U22" s="169"/>
      <c r="V22" s="170">
        <v>31.333333333333329</v>
      </c>
      <c r="W22" s="181"/>
      <c r="X22" s="163"/>
      <c r="Y22" s="275"/>
      <c r="Z22" s="276"/>
      <c r="AA22" s="109">
        <f t="shared" si="9"/>
        <v>-276.59574468085088</v>
      </c>
      <c r="AB22" s="152">
        <f t="shared" si="10"/>
        <v>0.86170212765957455</v>
      </c>
      <c r="AC22" s="352">
        <f>AB38</f>
        <v>0.87407370430151909</v>
      </c>
    </row>
    <row r="23" spans="1:43" ht="15.75" customHeight="1">
      <c r="A23" s="268"/>
      <c r="B23" s="92" t="s">
        <v>161</v>
      </c>
      <c r="C23" s="286" t="s">
        <v>163</v>
      </c>
      <c r="D23" s="286"/>
      <c r="E23" s="93">
        <v>56.77</v>
      </c>
      <c r="F23" s="94">
        <v>4154</v>
      </c>
      <c r="G23" s="95">
        <f t="shared" si="11"/>
        <v>235822.58000000002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1766.6154754873003</v>
      </c>
      <c r="N23" s="99">
        <f t="shared" si="5"/>
        <v>67.94674905720386</v>
      </c>
      <c r="O23" s="101">
        <f t="shared" si="6"/>
        <v>0</v>
      </c>
      <c r="P23" s="102">
        <f t="shared" si="7"/>
        <v>-8.9763278658730599</v>
      </c>
      <c r="Q23" s="103">
        <f t="shared" si="8"/>
        <v>0.88330773774365023</v>
      </c>
      <c r="R23" s="273"/>
      <c r="S23" s="1">
        <v>0.27499999999999997</v>
      </c>
      <c r="T23" s="2">
        <v>0.37297453703703703</v>
      </c>
      <c r="U23" s="104">
        <v>4.6666666666666234</v>
      </c>
      <c r="V23" s="105">
        <v>141.08333333333337</v>
      </c>
      <c r="W23" s="106"/>
      <c r="X23" s="107"/>
      <c r="Y23" s="265"/>
      <c r="Z23" s="266"/>
      <c r="AA23" s="111">
        <f t="shared" si="9"/>
        <v>-233.38452451269973</v>
      </c>
      <c r="AB23" s="103">
        <f t="shared" si="10"/>
        <v>0.88330773774365012</v>
      </c>
      <c r="AC23" s="294"/>
    </row>
    <row r="24" spans="1:43" ht="15.75" customHeight="1">
      <c r="A24" s="268"/>
      <c r="B24" s="92" t="s">
        <v>161</v>
      </c>
      <c r="C24" s="286" t="s">
        <v>162</v>
      </c>
      <c r="D24" s="286"/>
      <c r="E24" s="93">
        <v>51.86</v>
      </c>
      <c r="F24" s="94">
        <v>1451</v>
      </c>
      <c r="G24" s="95">
        <f t="shared" si="11"/>
        <v>75248.86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1733.1121433311189</v>
      </c>
      <c r="N24" s="99">
        <f t="shared" si="5"/>
        <v>66.658159358889193</v>
      </c>
      <c r="O24" s="101">
        <f t="shared" si="6"/>
        <v>0</v>
      </c>
      <c r="P24" s="102">
        <f t="shared" si="7"/>
        <v>-10.264917564187726</v>
      </c>
      <c r="Q24" s="103">
        <f t="shared" si="8"/>
        <v>0.86655607166555959</v>
      </c>
      <c r="R24" s="273"/>
      <c r="S24" s="1">
        <v>0.37638888888888883</v>
      </c>
      <c r="T24" s="2">
        <v>0.41127314814814814</v>
      </c>
      <c r="U24" s="104">
        <v>4.9166666666665826</v>
      </c>
      <c r="V24" s="105">
        <v>50.233333333333405</v>
      </c>
      <c r="W24" s="106"/>
      <c r="X24" s="107"/>
      <c r="Y24" s="265"/>
      <c r="Z24" s="266"/>
      <c r="AA24" s="111">
        <f t="shared" si="9"/>
        <v>-266.88785666888111</v>
      </c>
      <c r="AB24" s="103">
        <f t="shared" si="10"/>
        <v>0.86655607166555948</v>
      </c>
      <c r="AC24" s="294"/>
    </row>
    <row r="25" spans="1:43" ht="15.75" customHeight="1">
      <c r="A25" s="268"/>
      <c r="B25" s="92" t="s">
        <v>161</v>
      </c>
      <c r="C25" s="286" t="s">
        <v>199</v>
      </c>
      <c r="D25" s="286"/>
      <c r="E25" s="93">
        <v>57.3</v>
      </c>
      <c r="F25" s="94">
        <v>1346</v>
      </c>
      <c r="G25" s="95">
        <f t="shared" si="11"/>
        <v>77125.8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1731.8084345961404</v>
      </c>
      <c r="N25" s="99">
        <f t="shared" si="5"/>
        <v>69.27233738384561</v>
      </c>
      <c r="O25" s="101">
        <f t="shared" si="6"/>
        <v>0</v>
      </c>
      <c r="P25" s="102">
        <f t="shared" si="7"/>
        <v>-10.72766261615439</v>
      </c>
      <c r="Q25" s="103">
        <f t="shared" si="8"/>
        <v>0.8659042172980701</v>
      </c>
      <c r="R25" s="273"/>
      <c r="S25" s="1">
        <v>0.41553240740740743</v>
      </c>
      <c r="T25" s="2">
        <v>0.44791666666666669</v>
      </c>
      <c r="U25" s="104">
        <v>6.1333333333333862</v>
      </c>
      <c r="V25" s="105">
        <v>46.633333333333326</v>
      </c>
      <c r="W25" s="106">
        <v>0.44791666666666669</v>
      </c>
      <c r="X25" s="107">
        <v>0.48820601851851853</v>
      </c>
      <c r="Y25" s="265"/>
      <c r="Z25" s="266"/>
      <c r="AA25" s="111">
        <f t="shared" si="9"/>
        <v>-268.19156540385961</v>
      </c>
      <c r="AB25" s="103">
        <f t="shared" si="10"/>
        <v>0.86590421729807021</v>
      </c>
      <c r="AC25" s="294"/>
    </row>
    <row r="26" spans="1:43" ht="15.75" customHeight="1">
      <c r="A26" s="268"/>
      <c r="B26" s="92" t="s">
        <v>164</v>
      </c>
      <c r="C26" s="286" t="s">
        <v>174</v>
      </c>
      <c r="D26" s="286"/>
      <c r="E26" s="93">
        <v>77.34</v>
      </c>
      <c r="F26" s="94">
        <v>3168</v>
      </c>
      <c r="G26" s="95">
        <f t="shared" si="11"/>
        <v>245013.12000000002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1760.2716468590834</v>
      </c>
      <c r="N26" s="99">
        <f t="shared" si="5"/>
        <v>70.410865874363338</v>
      </c>
      <c r="O26" s="101">
        <f t="shared" si="6"/>
        <v>0</v>
      </c>
      <c r="P26" s="102">
        <f t="shared" si="7"/>
        <v>-9.5891341256366616</v>
      </c>
      <c r="Q26" s="103">
        <f t="shared" si="8"/>
        <v>0.88013582342954177</v>
      </c>
      <c r="R26" s="273"/>
      <c r="S26" s="1">
        <v>0.48820601851851853</v>
      </c>
      <c r="T26" s="2">
        <v>0.56319444444444444</v>
      </c>
      <c r="U26" s="104">
        <v>58.016666666666652</v>
      </c>
      <c r="V26" s="105">
        <v>107.98333333333332</v>
      </c>
      <c r="W26" s="106"/>
      <c r="X26" s="107"/>
      <c r="Y26" s="265"/>
      <c r="Z26" s="266"/>
      <c r="AA26" s="111">
        <f t="shared" si="9"/>
        <v>-239.72835314091662</v>
      </c>
      <c r="AB26" s="103">
        <f t="shared" si="10"/>
        <v>0.88013582342954166</v>
      </c>
      <c r="AC26" s="294"/>
    </row>
    <row r="27" spans="1:43" ht="15.75" customHeight="1">
      <c r="A27" s="268"/>
      <c r="B27" s="92" t="s">
        <v>164</v>
      </c>
      <c r="C27" s="286" t="s">
        <v>165</v>
      </c>
      <c r="D27" s="286"/>
      <c r="E27" s="93">
        <v>59.52</v>
      </c>
      <c r="F27" s="94">
        <v>6198</v>
      </c>
      <c r="G27" s="115">
        <f t="shared" si="11"/>
        <v>368904.96000000002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1773.6724960254364</v>
      </c>
      <c r="N27" s="99">
        <f t="shared" si="5"/>
        <v>70.946899841017455</v>
      </c>
      <c r="O27" s="101">
        <f t="shared" si="6"/>
        <v>0</v>
      </c>
      <c r="P27" s="102">
        <f t="shared" si="7"/>
        <v>-9.0531001589825451</v>
      </c>
      <c r="Q27" s="103">
        <f t="shared" si="8"/>
        <v>0.88683624801271821</v>
      </c>
      <c r="R27" s="273"/>
      <c r="S27" s="1">
        <v>0.5668981481481481</v>
      </c>
      <c r="T27" s="2">
        <v>0.71250000000000002</v>
      </c>
      <c r="U27" s="104">
        <v>5.3333333333332611</v>
      </c>
      <c r="V27" s="105">
        <v>209.66666666666677</v>
      </c>
      <c r="W27" s="106"/>
      <c r="X27" s="107"/>
      <c r="Y27" s="265"/>
      <c r="Z27" s="266"/>
      <c r="AA27" s="111">
        <f t="shared" si="9"/>
        <v>-226.32750397456357</v>
      </c>
      <c r="AB27" s="103">
        <f t="shared" si="10"/>
        <v>0.88683624801271821</v>
      </c>
      <c r="AC27" s="294"/>
    </row>
    <row r="28" spans="1:43" ht="15.75" customHeight="1">
      <c r="A28" s="268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3"/>
      <c r="S28" s="1"/>
      <c r="T28" s="2"/>
      <c r="U28" s="104"/>
      <c r="V28" s="105"/>
      <c r="W28" s="106"/>
      <c r="X28" s="107"/>
      <c r="Y28" s="265"/>
      <c r="Z28" s="266"/>
      <c r="AA28" s="111"/>
      <c r="AB28" s="103"/>
      <c r="AC28" s="294"/>
    </row>
    <row r="29" spans="1:43" ht="15.75" customHeight="1">
      <c r="A29" s="268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3"/>
      <c r="S29" s="1"/>
      <c r="T29" s="2"/>
      <c r="U29" s="104"/>
      <c r="V29" s="105"/>
      <c r="W29" s="106"/>
      <c r="X29" s="107"/>
      <c r="Y29" s="265"/>
      <c r="Z29" s="266"/>
      <c r="AA29" s="111"/>
      <c r="AB29" s="103"/>
      <c r="AC29" s="294"/>
      <c r="AQ29" s="81">
        <f>AI8</f>
        <v>0</v>
      </c>
    </row>
    <row r="30" spans="1:43" ht="15.75" customHeight="1">
      <c r="A30" s="268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3"/>
      <c r="S30" s="1"/>
      <c r="T30" s="2"/>
      <c r="U30" s="104"/>
      <c r="V30" s="105"/>
      <c r="W30" s="106"/>
      <c r="X30" s="107"/>
      <c r="Y30" s="265"/>
      <c r="Z30" s="266"/>
      <c r="AA30" s="111"/>
      <c r="AB30" s="103"/>
      <c r="AC30" s="294"/>
    </row>
    <row r="31" spans="1:43" ht="15.75" customHeight="1">
      <c r="A31" s="268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3"/>
      <c r="S31" s="1"/>
      <c r="T31" s="2"/>
      <c r="U31" s="104"/>
      <c r="V31" s="105"/>
      <c r="W31" s="106"/>
      <c r="X31" s="107"/>
      <c r="Y31" s="265"/>
      <c r="Z31" s="266"/>
      <c r="AA31" s="111"/>
      <c r="AB31" s="103"/>
      <c r="AC31" s="294"/>
    </row>
    <row r="32" spans="1:43" ht="15.75" customHeight="1">
      <c r="A32" s="268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3"/>
      <c r="S32" s="1"/>
      <c r="T32" s="2"/>
      <c r="U32" s="104"/>
      <c r="V32" s="105"/>
      <c r="W32" s="106"/>
      <c r="X32" s="107"/>
      <c r="Y32" s="265"/>
      <c r="Z32" s="266"/>
      <c r="AA32" s="111"/>
      <c r="AB32" s="103"/>
      <c r="AC32" s="294"/>
    </row>
    <row r="33" spans="1:29" ht="15.75" customHeight="1">
      <c r="A33" s="268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3"/>
      <c r="S33" s="1"/>
      <c r="T33" s="2"/>
      <c r="U33" s="104"/>
      <c r="V33" s="105"/>
      <c r="W33" s="106"/>
      <c r="X33" s="107"/>
      <c r="Y33" s="265"/>
      <c r="Z33" s="266"/>
      <c r="AA33" s="111"/>
      <c r="AB33" s="103"/>
      <c r="AC33" s="294"/>
    </row>
    <row r="34" spans="1:29" ht="15.75" customHeight="1">
      <c r="A34" s="268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3"/>
      <c r="S34" s="1"/>
      <c r="T34" s="2"/>
      <c r="U34" s="104"/>
      <c r="V34" s="105"/>
      <c r="W34" s="106"/>
      <c r="X34" s="107"/>
      <c r="Y34" s="265"/>
      <c r="Z34" s="266"/>
      <c r="AA34" s="111"/>
      <c r="AB34" s="103"/>
      <c r="AC34" s="294"/>
    </row>
    <row r="35" spans="1:29" ht="15.75" customHeight="1">
      <c r="A35" s="268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3"/>
      <c r="S35" s="1"/>
      <c r="T35" s="2"/>
      <c r="U35" s="104"/>
      <c r="V35" s="105"/>
      <c r="W35" s="106"/>
      <c r="X35" s="107"/>
      <c r="Y35" s="265"/>
      <c r="Z35" s="266"/>
      <c r="AA35" s="111"/>
      <c r="AB35" s="103"/>
      <c r="AC35" s="294"/>
    </row>
    <row r="36" spans="1:29" ht="15.75" customHeight="1">
      <c r="A36" s="268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3"/>
      <c r="S36" s="1"/>
      <c r="T36" s="2"/>
      <c r="U36" s="104"/>
      <c r="V36" s="105"/>
      <c r="W36" s="106"/>
      <c r="X36" s="107"/>
      <c r="Y36" s="265"/>
      <c r="Z36" s="266"/>
      <c r="AA36" s="111"/>
      <c r="AB36" s="103"/>
      <c r="AC36" s="294"/>
    </row>
    <row r="37" spans="1:29" ht="15.75" customHeight="1">
      <c r="A37" s="268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3"/>
      <c r="S37" s="1"/>
      <c r="T37" s="2"/>
      <c r="U37" s="129"/>
      <c r="V37" s="105"/>
      <c r="W37" s="106"/>
      <c r="X37" s="107"/>
      <c r="Y37" s="265"/>
      <c r="Z37" s="266"/>
      <c r="AA37" s="111"/>
      <c r="AB37" s="103"/>
      <c r="AC37" s="294"/>
    </row>
    <row r="38" spans="1:29" ht="15.75" customHeight="1" thickBot="1">
      <c r="A38" s="269"/>
      <c r="B38" s="133" t="s">
        <v>106</v>
      </c>
      <c r="C38" s="260"/>
      <c r="D38" s="260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1748.1474086030382</v>
      </c>
      <c r="N38" s="139">
        <f t="shared" ref="N38:N45" si="17">M38/L38</f>
        <v>68.554800337374047</v>
      </c>
      <c r="O38" s="140">
        <f t="shared" ref="O38:O45" si="18">L38-I38</f>
        <v>0</v>
      </c>
      <c r="P38" s="141">
        <f t="shared" ref="P38:P45" si="19">N38-K38</f>
        <v>-9.8765722116455663</v>
      </c>
      <c r="Q38" s="142">
        <f t="shared" ref="Q38:Q45" si="20">N38/K38</f>
        <v>0.87407370430151898</v>
      </c>
      <c r="R38" s="274"/>
      <c r="S38" s="143">
        <f>S22</f>
        <v>0.25</v>
      </c>
      <c r="T38" s="144">
        <f>INDEX(T22:T37,COUNTA(T22:T37))</f>
        <v>0.71250000000000002</v>
      </c>
      <c r="U38" s="145"/>
      <c r="V38" s="156"/>
      <c r="W38" s="135"/>
      <c r="X38" s="139"/>
      <c r="Y38" s="261"/>
      <c r="Z38" s="262"/>
      <c r="AA38" s="157">
        <f t="shared" ref="AA38:AA45" si="21">M38-J38</f>
        <v>-251.85259139696177</v>
      </c>
      <c r="AB38" s="142">
        <f t="shared" ref="AB38:AB45" si="22">M38/J38</f>
        <v>0.87407370430151909</v>
      </c>
      <c r="AC38" s="295"/>
    </row>
    <row r="39" spans="1:29" ht="15.75" customHeight="1">
      <c r="A39" s="280" t="s">
        <v>166</v>
      </c>
      <c r="B39" s="183" t="s">
        <v>167</v>
      </c>
      <c r="C39" s="270" t="s">
        <v>168</v>
      </c>
      <c r="D39" s="271"/>
      <c r="E39" s="158">
        <v>49.52</v>
      </c>
      <c r="F39" s="169">
        <v>1634</v>
      </c>
      <c r="G39" s="159">
        <f t="shared" ref="G39:G45" si="23">E39*F39</f>
        <v>80915.680000000008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5" si="24">F39/V39*60</f>
        <v>1735.7332546473883</v>
      </c>
      <c r="N39" s="163">
        <f t="shared" si="17"/>
        <v>72.322218943641175</v>
      </c>
      <c r="O39" s="165">
        <f t="shared" si="18"/>
        <v>0</v>
      </c>
      <c r="P39" s="166">
        <f t="shared" si="19"/>
        <v>-11.011114389692153</v>
      </c>
      <c r="Q39" s="152">
        <f t="shared" si="20"/>
        <v>0.86786662732369413</v>
      </c>
      <c r="R39" s="272">
        <f>Q55</f>
        <v>0.8701062524016755</v>
      </c>
      <c r="S39" s="167">
        <v>0.25</v>
      </c>
      <c r="T39" s="168">
        <v>0.28922453703703704</v>
      </c>
      <c r="U39" s="169"/>
      <c r="V39" s="170">
        <v>56.483333333333341</v>
      </c>
      <c r="W39" s="87"/>
      <c r="X39" s="88"/>
      <c r="Y39" s="275"/>
      <c r="Z39" s="276"/>
      <c r="AA39" s="109">
        <f t="shared" si="21"/>
        <v>-264.26674535261168</v>
      </c>
      <c r="AB39" s="152">
        <f t="shared" si="22"/>
        <v>0.86786662732369413</v>
      </c>
      <c r="AC39" s="352">
        <f>AB55</f>
        <v>0.8701062524016755</v>
      </c>
    </row>
    <row r="40" spans="1:29" ht="15.75" customHeight="1">
      <c r="A40" s="281"/>
      <c r="B40" s="153" t="s">
        <v>164</v>
      </c>
      <c r="C40" s="263" t="s">
        <v>213</v>
      </c>
      <c r="D40" s="264"/>
      <c r="E40" s="93">
        <v>65.84</v>
      </c>
      <c r="F40" s="104">
        <v>969</v>
      </c>
      <c r="G40" s="95">
        <f t="shared" si="23"/>
        <v>63798.960000000006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1722.6666666666667</v>
      </c>
      <c r="N40" s="99">
        <f t="shared" si="17"/>
        <v>82.031746031746039</v>
      </c>
      <c r="O40" s="101">
        <f t="shared" si="18"/>
        <v>0</v>
      </c>
      <c r="P40" s="102">
        <f t="shared" si="19"/>
        <v>-13.206349206349202</v>
      </c>
      <c r="Q40" s="103">
        <f t="shared" si="20"/>
        <v>0.8613333333333334</v>
      </c>
      <c r="R40" s="273"/>
      <c r="S40" s="1">
        <v>0.29253472222222221</v>
      </c>
      <c r="T40" s="2">
        <v>0.31597222222222221</v>
      </c>
      <c r="U40" s="104">
        <v>4.7666666666666391</v>
      </c>
      <c r="V40" s="105">
        <v>33.75</v>
      </c>
      <c r="W40" s="106"/>
      <c r="X40" s="107"/>
      <c r="Y40" s="265"/>
      <c r="Z40" s="266"/>
      <c r="AA40" s="111">
        <f t="shared" si="21"/>
        <v>-277.33333333333326</v>
      </c>
      <c r="AB40" s="103">
        <f t="shared" si="22"/>
        <v>0.8613333333333334</v>
      </c>
      <c r="AC40" s="294"/>
    </row>
    <row r="41" spans="1:29" ht="15.75" customHeight="1">
      <c r="A41" s="281"/>
      <c r="B41" s="153" t="s">
        <v>155</v>
      </c>
      <c r="C41" s="263" t="s">
        <v>169</v>
      </c>
      <c r="D41" s="264"/>
      <c r="E41" s="93">
        <v>51.82</v>
      </c>
      <c r="F41" s="104">
        <v>1921</v>
      </c>
      <c r="G41" s="95">
        <f t="shared" si="23"/>
        <v>99546.22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 t="shared" si="24"/>
        <v>1574.948758824866</v>
      </c>
      <c r="N41" s="99">
        <f t="shared" si="17"/>
        <v>71.588579946584815</v>
      </c>
      <c r="O41" s="101">
        <f t="shared" si="18"/>
        <v>0</v>
      </c>
      <c r="P41" s="102">
        <f t="shared" si="19"/>
        <v>-10.229601871596998</v>
      </c>
      <c r="Q41" s="103">
        <f t="shared" si="20"/>
        <v>0.87497153268048111</v>
      </c>
      <c r="R41" s="273"/>
      <c r="S41" s="1">
        <v>0.31944444444444436</v>
      </c>
      <c r="T41" s="2">
        <v>0.37026620370370372</v>
      </c>
      <c r="U41" s="104">
        <v>4.9999999999999023</v>
      </c>
      <c r="V41" s="105">
        <v>73.183333333333479</v>
      </c>
      <c r="W41" s="106"/>
      <c r="X41" s="107"/>
      <c r="Y41" s="265"/>
      <c r="Z41" s="266"/>
      <c r="AA41" s="111">
        <f t="shared" si="21"/>
        <v>-225.05124117513401</v>
      </c>
      <c r="AB41" s="103">
        <f t="shared" si="22"/>
        <v>0.87497153268048111</v>
      </c>
      <c r="AC41" s="294"/>
    </row>
    <row r="42" spans="1:29" ht="15.75" customHeight="1">
      <c r="A42" s="281"/>
      <c r="B42" s="153" t="s">
        <v>155</v>
      </c>
      <c r="C42" s="263" t="s">
        <v>212</v>
      </c>
      <c r="D42" s="264"/>
      <c r="E42" s="93">
        <v>45.66</v>
      </c>
      <c r="F42" s="104">
        <v>1476</v>
      </c>
      <c r="G42" s="95">
        <f t="shared" si="23"/>
        <v>67394.159999999989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 t="shared" si="24"/>
        <v>1564.203709155139</v>
      </c>
      <c r="N42" s="99">
        <f t="shared" si="17"/>
        <v>78.21018545775695</v>
      </c>
      <c r="O42" s="101">
        <f t="shared" si="18"/>
        <v>0</v>
      </c>
      <c r="P42" s="102">
        <f t="shared" si="19"/>
        <v>-11.78981454224305</v>
      </c>
      <c r="Q42" s="103">
        <f t="shared" si="20"/>
        <v>0.8690020606417439</v>
      </c>
      <c r="R42" s="273"/>
      <c r="S42" s="1">
        <v>0.37457175925925928</v>
      </c>
      <c r="T42" s="2">
        <v>0.41388888888888886</v>
      </c>
      <c r="U42" s="104">
        <v>6.2000000000000099</v>
      </c>
      <c r="V42" s="105">
        <v>56.616666666666589</v>
      </c>
      <c r="W42" s="106"/>
      <c r="X42" s="107"/>
      <c r="Y42" s="265"/>
      <c r="Z42" s="266"/>
      <c r="AA42" s="111">
        <f t="shared" si="21"/>
        <v>-235.79629084486101</v>
      </c>
      <c r="AB42" s="103">
        <f t="shared" si="22"/>
        <v>0.8690020606417439</v>
      </c>
      <c r="AC42" s="294"/>
    </row>
    <row r="43" spans="1:29" ht="15.75" customHeight="1">
      <c r="A43" s="282"/>
      <c r="B43" s="153" t="s">
        <v>161</v>
      </c>
      <c r="C43" s="263" t="s">
        <v>214</v>
      </c>
      <c r="D43" s="264"/>
      <c r="E43" s="93">
        <v>57.3</v>
      </c>
      <c r="F43" s="104">
        <v>1708</v>
      </c>
      <c r="G43" s="95">
        <f t="shared" si="23"/>
        <v>97868.4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 t="shared" si="24"/>
        <v>1737.9310344827595</v>
      </c>
      <c r="N43" s="99">
        <f t="shared" si="17"/>
        <v>86.896551724137979</v>
      </c>
      <c r="O43" s="101">
        <f t="shared" si="18"/>
        <v>0</v>
      </c>
      <c r="P43" s="102">
        <f t="shared" si="19"/>
        <v>-13.103448275862021</v>
      </c>
      <c r="Q43" s="103">
        <f t="shared" si="20"/>
        <v>0.86896551724137983</v>
      </c>
      <c r="R43" s="273"/>
      <c r="S43" s="1">
        <v>0.41877314814814814</v>
      </c>
      <c r="T43" s="2">
        <v>0.4597222222222222</v>
      </c>
      <c r="U43" s="104">
        <v>7.033333333333367</v>
      </c>
      <c r="V43" s="105">
        <v>58.96666666666664</v>
      </c>
      <c r="W43" s="106">
        <v>0.4597222222222222</v>
      </c>
      <c r="X43" s="107">
        <v>0.49999999999999983</v>
      </c>
      <c r="Y43" s="265"/>
      <c r="Z43" s="266"/>
      <c r="AA43" s="111">
        <f t="shared" si="21"/>
        <v>-262.06896551724049</v>
      </c>
      <c r="AB43" s="103">
        <f t="shared" si="22"/>
        <v>0.86896551724137971</v>
      </c>
      <c r="AC43" s="294"/>
    </row>
    <row r="44" spans="1:29" ht="15.75" customHeight="1">
      <c r="A44" s="282"/>
      <c r="B44" s="153" t="s">
        <v>164</v>
      </c>
      <c r="C44" s="263" t="s">
        <v>173</v>
      </c>
      <c r="D44" s="264"/>
      <c r="E44" s="93">
        <v>47.37</v>
      </c>
      <c r="F44" s="104">
        <v>1919</v>
      </c>
      <c r="G44" s="115">
        <f t="shared" si="23"/>
        <v>90903.03</v>
      </c>
      <c r="H44" s="116"/>
      <c r="I44" s="100">
        <v>21</v>
      </c>
      <c r="J44" s="98">
        <v>2000</v>
      </c>
      <c r="K44" s="99">
        <f t="shared" si="13"/>
        <v>95.238095238095241</v>
      </c>
      <c r="L44" s="100">
        <v>21</v>
      </c>
      <c r="M44" s="98">
        <f t="shared" si="24"/>
        <v>1740.5895691609926</v>
      </c>
      <c r="N44" s="99">
        <f t="shared" si="17"/>
        <v>82.885217579094885</v>
      </c>
      <c r="O44" s="101">
        <f t="shared" si="18"/>
        <v>0</v>
      </c>
      <c r="P44" s="102">
        <f t="shared" si="19"/>
        <v>-12.352877659000356</v>
      </c>
      <c r="Q44" s="103">
        <f t="shared" si="20"/>
        <v>0.87029478458049625</v>
      </c>
      <c r="R44" s="273"/>
      <c r="S44" s="1">
        <v>0.49999999999999983</v>
      </c>
      <c r="T44" s="2">
        <v>0.54593749999999996</v>
      </c>
      <c r="U44" s="104">
        <v>57.999999999999794</v>
      </c>
      <c r="V44" s="105">
        <v>66.15000000000019</v>
      </c>
      <c r="W44" s="106"/>
      <c r="X44" s="107"/>
      <c r="Y44" s="265"/>
      <c r="Z44" s="266"/>
      <c r="AA44" s="111">
        <f t="shared" si="21"/>
        <v>-259.4104308390074</v>
      </c>
      <c r="AB44" s="103">
        <f t="shared" si="22"/>
        <v>0.87029478458049625</v>
      </c>
      <c r="AC44" s="294"/>
    </row>
    <row r="45" spans="1:29" ht="15.75" customHeight="1">
      <c r="A45" s="282"/>
      <c r="B45" s="153" t="s">
        <v>161</v>
      </c>
      <c r="C45" s="263" t="s">
        <v>201</v>
      </c>
      <c r="D45" s="264"/>
      <c r="E45" s="93">
        <v>56.43</v>
      </c>
      <c r="F45" s="104">
        <v>2556</v>
      </c>
      <c r="G45" s="115">
        <f t="shared" si="23"/>
        <v>144235.07999999999</v>
      </c>
      <c r="H45" s="119"/>
      <c r="I45" s="114">
        <v>22</v>
      </c>
      <c r="J45" s="98">
        <v>2000</v>
      </c>
      <c r="K45" s="99">
        <f t="shared" si="13"/>
        <v>90.909090909090907</v>
      </c>
      <c r="L45" s="114">
        <v>22</v>
      </c>
      <c r="M45" s="98">
        <f t="shared" si="24"/>
        <v>1757.3720397249742</v>
      </c>
      <c r="N45" s="99">
        <f t="shared" si="17"/>
        <v>79.880547260226095</v>
      </c>
      <c r="O45" s="120">
        <f t="shared" si="18"/>
        <v>0</v>
      </c>
      <c r="P45" s="121">
        <f t="shared" si="19"/>
        <v>-11.028543648864812</v>
      </c>
      <c r="Q45" s="122">
        <f t="shared" si="20"/>
        <v>0.87868601986248707</v>
      </c>
      <c r="R45" s="273"/>
      <c r="S45" s="1">
        <v>0.54999999999999982</v>
      </c>
      <c r="T45" s="2">
        <v>0.6106018518518519</v>
      </c>
      <c r="U45" s="104">
        <v>5.8499999999997954</v>
      </c>
      <c r="V45" s="105">
        <v>87.266666666666993</v>
      </c>
      <c r="W45" s="106"/>
      <c r="X45" s="107"/>
      <c r="Y45" s="265"/>
      <c r="Z45" s="266"/>
      <c r="AA45" s="111">
        <f t="shared" si="21"/>
        <v>-242.62796027502577</v>
      </c>
      <c r="AB45" s="103">
        <f t="shared" si="22"/>
        <v>0.87868601986248707</v>
      </c>
      <c r="AC45" s="294"/>
    </row>
    <row r="46" spans="1:29" ht="15.75" customHeight="1">
      <c r="A46" s="282"/>
      <c r="B46" s="153"/>
      <c r="C46" s="263"/>
      <c r="D46" s="264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3"/>
      <c r="S46" s="1"/>
      <c r="T46" s="2"/>
      <c r="U46" s="104"/>
      <c r="V46" s="105"/>
      <c r="W46" s="106"/>
      <c r="X46" s="107"/>
      <c r="Y46" s="265"/>
      <c r="Z46" s="266"/>
      <c r="AA46" s="111"/>
      <c r="AB46" s="103"/>
      <c r="AC46" s="294"/>
    </row>
    <row r="47" spans="1:29" ht="15.75" customHeight="1">
      <c r="A47" s="282"/>
      <c r="B47" s="153"/>
      <c r="C47" s="263"/>
      <c r="D47" s="264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3"/>
      <c r="S47" s="1"/>
      <c r="T47" s="2"/>
      <c r="U47" s="104"/>
      <c r="V47" s="105"/>
      <c r="W47" s="106"/>
      <c r="X47" s="107"/>
      <c r="Y47" s="265"/>
      <c r="Z47" s="266"/>
      <c r="AA47" s="111"/>
      <c r="AB47" s="103"/>
      <c r="AC47" s="294"/>
    </row>
    <row r="48" spans="1:29" ht="15.75" customHeight="1">
      <c r="A48" s="282"/>
      <c r="B48" s="153"/>
      <c r="C48" s="263"/>
      <c r="D48" s="264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3"/>
      <c r="S48" s="1"/>
      <c r="T48" s="2"/>
      <c r="U48" s="104"/>
      <c r="V48" s="105"/>
      <c r="W48" s="106"/>
      <c r="X48" s="107"/>
      <c r="Y48" s="265"/>
      <c r="Z48" s="266"/>
      <c r="AA48" s="111"/>
      <c r="AB48" s="103"/>
      <c r="AC48" s="294"/>
    </row>
    <row r="49" spans="1:29" ht="15.75" customHeight="1">
      <c r="A49" s="282"/>
      <c r="B49" s="153"/>
      <c r="C49" s="263"/>
      <c r="D49" s="264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3"/>
      <c r="S49" s="1"/>
      <c r="T49" s="2"/>
      <c r="U49" s="104"/>
      <c r="V49" s="105"/>
      <c r="W49" s="106"/>
      <c r="X49" s="107"/>
      <c r="Y49" s="265"/>
      <c r="Z49" s="266"/>
      <c r="AA49" s="111"/>
      <c r="AB49" s="103"/>
      <c r="AC49" s="294"/>
    </row>
    <row r="50" spans="1:29" ht="15.75" customHeight="1">
      <c r="A50" s="282"/>
      <c r="B50" s="153"/>
      <c r="C50" s="263"/>
      <c r="D50" s="264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3"/>
      <c r="S50" s="1"/>
      <c r="T50" s="2"/>
      <c r="U50" s="104"/>
      <c r="V50" s="105"/>
      <c r="W50" s="106"/>
      <c r="X50" s="107"/>
      <c r="Y50" s="265"/>
      <c r="Z50" s="266"/>
      <c r="AA50" s="111"/>
      <c r="AB50" s="103"/>
      <c r="AC50" s="294"/>
    </row>
    <row r="51" spans="1:29" ht="15.75" customHeight="1">
      <c r="A51" s="282"/>
      <c r="B51" s="153"/>
      <c r="C51" s="263"/>
      <c r="D51" s="264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3"/>
      <c r="S51" s="1"/>
      <c r="T51" s="2"/>
      <c r="U51" s="104"/>
      <c r="V51" s="105"/>
      <c r="W51" s="106"/>
      <c r="X51" s="107"/>
      <c r="Y51" s="265"/>
      <c r="Z51" s="266"/>
      <c r="AA51" s="111"/>
      <c r="AB51" s="103"/>
      <c r="AC51" s="294"/>
    </row>
    <row r="52" spans="1:29" ht="15.75" customHeight="1">
      <c r="A52" s="282"/>
      <c r="B52" s="153"/>
      <c r="C52" s="263"/>
      <c r="D52" s="264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3"/>
      <c r="S52" s="1"/>
      <c r="T52" s="2"/>
      <c r="U52" s="104"/>
      <c r="V52" s="105"/>
      <c r="W52" s="184"/>
      <c r="X52" s="185"/>
      <c r="Y52" s="265"/>
      <c r="Z52" s="266"/>
      <c r="AA52" s="111"/>
      <c r="AB52" s="103"/>
      <c r="AC52" s="294"/>
    </row>
    <row r="53" spans="1:29" ht="15.75" customHeight="1">
      <c r="A53" s="282"/>
      <c r="B53" s="153"/>
      <c r="C53" s="263"/>
      <c r="D53" s="264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3"/>
      <c r="S53" s="1"/>
      <c r="T53" s="2"/>
      <c r="U53" s="104"/>
      <c r="V53" s="105"/>
      <c r="W53" s="186"/>
      <c r="X53" s="187"/>
      <c r="Y53" s="265"/>
      <c r="Z53" s="266"/>
      <c r="AA53" s="111"/>
      <c r="AB53" s="103"/>
      <c r="AC53" s="294"/>
    </row>
    <row r="54" spans="1:29" ht="15.75" customHeight="1">
      <c r="A54" s="282"/>
      <c r="B54" s="92"/>
      <c r="C54" s="263"/>
      <c r="D54" s="264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3"/>
      <c r="S54" s="1"/>
      <c r="T54" s="2"/>
      <c r="U54" s="129"/>
      <c r="V54" s="105"/>
      <c r="W54" s="186"/>
      <c r="X54" s="187"/>
      <c r="Y54" s="265"/>
      <c r="Z54" s="266"/>
      <c r="AA54" s="111"/>
      <c r="AB54" s="103"/>
      <c r="AC54" s="294"/>
    </row>
    <row r="55" spans="1:29" ht="15.75" customHeight="1" thickBot="1">
      <c r="A55" s="283"/>
      <c r="B55" s="133" t="s">
        <v>106</v>
      </c>
      <c r="C55" s="260"/>
      <c r="D55" s="260"/>
      <c r="E55" s="134"/>
      <c r="F55" s="135"/>
      <c r="G55" s="136"/>
      <c r="H55" s="91"/>
      <c r="I55" s="137">
        <f t="shared" ref="I55:J55" si="25">AVERAGE(I39:I54)</f>
        <v>21.428571428571427</v>
      </c>
      <c r="J55" s="138">
        <f t="shared" si="25"/>
        <v>1942.8571428571429</v>
      </c>
      <c r="K55" s="139">
        <f t="shared" ref="K55" si="26">J55/I55</f>
        <v>90.666666666666671</v>
      </c>
      <c r="L55" s="137">
        <f t="shared" ref="L55:M55" si="27">AVERAGE(L39:L54)</f>
        <v>21.428571428571427</v>
      </c>
      <c r="M55" s="138">
        <f t="shared" si="27"/>
        <v>1690.4921475232552</v>
      </c>
      <c r="N55" s="139">
        <f>M55/L55</f>
        <v>78.889633551085254</v>
      </c>
      <c r="O55" s="140">
        <f>L55-I55</f>
        <v>0</v>
      </c>
      <c r="P55" s="141">
        <f>N55-K55</f>
        <v>-11.777033115581418</v>
      </c>
      <c r="Q55" s="142">
        <f>N55/K55</f>
        <v>0.8701062524016755</v>
      </c>
      <c r="R55" s="274"/>
      <c r="S55" s="143">
        <f>S39</f>
        <v>0.25</v>
      </c>
      <c r="T55" s="144">
        <f>INDEX(T39:T54,COUNTA(T39:T54))</f>
        <v>0.6106018518518519</v>
      </c>
      <c r="U55" s="145"/>
      <c r="V55" s="156"/>
      <c r="W55" s="188"/>
      <c r="X55" s="189"/>
      <c r="Y55" s="261"/>
      <c r="Z55" s="262"/>
      <c r="AA55" s="157">
        <f>M55-J55</f>
        <v>-252.36499533388769</v>
      </c>
      <c r="AB55" s="142">
        <f>M55/J55</f>
        <v>0.8701062524016755</v>
      </c>
      <c r="AC55" s="295"/>
    </row>
    <row r="56" spans="1:29" ht="15.75" customHeight="1">
      <c r="A56" s="267" t="s">
        <v>172</v>
      </c>
      <c r="B56" s="183" t="s">
        <v>164</v>
      </c>
      <c r="C56" s="270" t="s">
        <v>170</v>
      </c>
      <c r="D56" s="271"/>
      <c r="E56" s="158">
        <v>59.34</v>
      </c>
      <c r="F56" s="87">
        <v>2675</v>
      </c>
      <c r="G56" s="159">
        <f t="shared" ref="G56:G59" si="28">E56*F56</f>
        <v>158734.5</v>
      </c>
      <c r="H56" s="160"/>
      <c r="I56" s="161">
        <v>24</v>
      </c>
      <c r="J56" s="162">
        <v>2000</v>
      </c>
      <c r="K56" s="163">
        <f>J56/I56</f>
        <v>83.333333333333329</v>
      </c>
      <c r="L56" s="164">
        <v>24</v>
      </c>
      <c r="M56" s="162">
        <f>F56/V56*60</f>
        <v>1756.3377712930871</v>
      </c>
      <c r="N56" s="163">
        <f>M56/L56</f>
        <v>73.180740470545302</v>
      </c>
      <c r="O56" s="165">
        <f>L56-I56</f>
        <v>0</v>
      </c>
      <c r="P56" s="166">
        <f>N56-K56</f>
        <v>-10.152592862788026</v>
      </c>
      <c r="Q56" s="152">
        <f>N56/K56</f>
        <v>0.87816888564654372</v>
      </c>
      <c r="R56" s="272">
        <f>Q72</f>
        <v>0.86043810208104887</v>
      </c>
      <c r="S56" s="167">
        <v>0.25</v>
      </c>
      <c r="T56" s="168">
        <v>0.31346064814814817</v>
      </c>
      <c r="U56" s="169"/>
      <c r="V56" s="170">
        <v>91.383333333333368</v>
      </c>
      <c r="W56" s="168"/>
      <c r="X56" s="171"/>
      <c r="Y56" s="275"/>
      <c r="Z56" s="276"/>
      <c r="AA56" s="109">
        <f>M56-J56</f>
        <v>-243.66222870691286</v>
      </c>
      <c r="AB56" s="152">
        <f>M56/J56</f>
        <v>0.87816888564654361</v>
      </c>
      <c r="AC56" s="277">
        <f>AB72</f>
        <v>0.86043810208104887</v>
      </c>
    </row>
    <row r="57" spans="1:29" ht="15.75" customHeight="1">
      <c r="A57" s="268"/>
      <c r="B57" s="153" t="s">
        <v>164</v>
      </c>
      <c r="C57" s="263" t="s">
        <v>175</v>
      </c>
      <c r="D57" s="264"/>
      <c r="E57" s="93">
        <v>58.67</v>
      </c>
      <c r="F57" s="94">
        <v>4412</v>
      </c>
      <c r="G57" s="95">
        <f t="shared" si="28"/>
        <v>258852.04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>F57/V57*60</f>
        <v>1767.1562082777039</v>
      </c>
      <c r="N57" s="99">
        <f>M57/L57</f>
        <v>73.631508678237665</v>
      </c>
      <c r="O57" s="101">
        <f>L57-I57</f>
        <v>0</v>
      </c>
      <c r="P57" s="102">
        <f>N57-K57</f>
        <v>-9.7018246550956633</v>
      </c>
      <c r="Q57" s="103">
        <f>N57/K57</f>
        <v>0.88357810413885207</v>
      </c>
      <c r="R57" s="273"/>
      <c r="S57" s="1">
        <v>0.3175</v>
      </c>
      <c r="T57" s="2">
        <v>0.42152777777777778</v>
      </c>
      <c r="U57" s="104">
        <v>5.8166666666666433</v>
      </c>
      <c r="V57" s="105">
        <v>149.79999999999998</v>
      </c>
      <c r="W57" s="106"/>
      <c r="X57" s="107"/>
      <c r="Y57" s="265"/>
      <c r="Z57" s="266"/>
      <c r="AA57" s="111">
        <f>M57-J57</f>
        <v>-232.84379172229615</v>
      </c>
      <c r="AB57" s="103">
        <f>M57/J57</f>
        <v>0.88357810413885196</v>
      </c>
      <c r="AC57" s="278"/>
    </row>
    <row r="58" spans="1:29" ht="15.75" customHeight="1">
      <c r="A58" s="268"/>
      <c r="B58" s="153" t="s">
        <v>164</v>
      </c>
      <c r="C58" s="263" t="s">
        <v>217</v>
      </c>
      <c r="D58" s="264"/>
      <c r="E58" s="93">
        <v>68.400000000000006</v>
      </c>
      <c r="F58" s="94">
        <v>3571</v>
      </c>
      <c r="G58" s="95">
        <f t="shared" si="28"/>
        <v>244256.40000000002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1680.690286311934</v>
      </c>
      <c r="N58" s="99">
        <f>M58/L58</f>
        <v>70.028761929663915</v>
      </c>
      <c r="O58" s="101">
        <f>L58-I58</f>
        <v>0</v>
      </c>
      <c r="P58" s="102">
        <f>N58-K58</f>
        <v>-13.304571403669414</v>
      </c>
      <c r="Q58" s="103">
        <f>N58/K58</f>
        <v>0.84034514315596698</v>
      </c>
      <c r="R58" s="273"/>
      <c r="S58" s="1">
        <v>0.42638888888888882</v>
      </c>
      <c r="T58" s="2">
        <v>0.51491898148148152</v>
      </c>
      <c r="U58" s="104">
        <v>6.9999999999998952</v>
      </c>
      <c r="V58" s="105">
        <v>127.48333333333349</v>
      </c>
      <c r="W58" s="106">
        <v>0.51491898148148152</v>
      </c>
      <c r="X58" s="107">
        <v>0.55658564814814815</v>
      </c>
      <c r="Y58" s="265"/>
      <c r="Z58" s="266"/>
      <c r="AA58" s="111">
        <f>M58-J58</f>
        <v>-319.30971368806604</v>
      </c>
      <c r="AB58" s="103">
        <f>M58/J58</f>
        <v>0.84034514315596698</v>
      </c>
      <c r="AC58" s="278"/>
    </row>
    <row r="59" spans="1:29" ht="15.75" customHeight="1">
      <c r="A59" s="268"/>
      <c r="B59" s="153" t="s">
        <v>164</v>
      </c>
      <c r="C59" s="263" t="s">
        <v>218</v>
      </c>
      <c r="D59" s="264"/>
      <c r="E59" s="93">
        <v>56.92</v>
      </c>
      <c r="F59" s="94">
        <v>3625</v>
      </c>
      <c r="G59" s="95">
        <f t="shared" si="28"/>
        <v>206335</v>
      </c>
      <c r="H59" s="96"/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>F59/V59*60</f>
        <v>1679.3205507656667</v>
      </c>
      <c r="N59" s="99">
        <f>M59/L59</f>
        <v>73.013936989811597</v>
      </c>
      <c r="O59" s="101">
        <f>L59-I59</f>
        <v>0</v>
      </c>
      <c r="P59" s="102">
        <f>N59-K59</f>
        <v>-13.94258474931884</v>
      </c>
      <c r="Q59" s="103">
        <f>N59/K59</f>
        <v>0.83966027538283339</v>
      </c>
      <c r="R59" s="273"/>
      <c r="S59" s="1">
        <v>0.55658564814814815</v>
      </c>
      <c r="T59" s="2">
        <v>0.64652777777777781</v>
      </c>
      <c r="U59" s="104">
        <v>59.999999999999943</v>
      </c>
      <c r="V59" s="105">
        <v>129.51666666666671</v>
      </c>
      <c r="W59" s="106"/>
      <c r="X59" s="107"/>
      <c r="Y59" s="265"/>
      <c r="Z59" s="266"/>
      <c r="AA59" s="111">
        <f>M59-J59</f>
        <v>-320.67944923433333</v>
      </c>
      <c r="AB59" s="103">
        <f>M59/J59</f>
        <v>0.83966027538283339</v>
      </c>
      <c r="AC59" s="278"/>
    </row>
    <row r="60" spans="1:29" ht="15.75" customHeight="1">
      <c r="A60" s="268"/>
      <c r="B60" s="153"/>
      <c r="C60" s="263"/>
      <c r="D60" s="264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3"/>
      <c r="S60" s="1"/>
      <c r="T60" s="2"/>
      <c r="U60" s="104"/>
      <c r="V60" s="105"/>
      <c r="W60" s="106"/>
      <c r="X60" s="107"/>
      <c r="Y60" s="265"/>
      <c r="Z60" s="266"/>
      <c r="AA60" s="111"/>
      <c r="AB60" s="103"/>
      <c r="AC60" s="278"/>
    </row>
    <row r="61" spans="1:29" ht="15.75" customHeight="1">
      <c r="A61" s="268"/>
      <c r="B61" s="153"/>
      <c r="C61" s="263"/>
      <c r="D61" s="264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3"/>
      <c r="S61" s="1"/>
      <c r="T61" s="2"/>
      <c r="U61" s="104"/>
      <c r="V61" s="105"/>
      <c r="W61" s="106"/>
      <c r="X61" s="107"/>
      <c r="Y61" s="265"/>
      <c r="Z61" s="266"/>
      <c r="AA61" s="111"/>
      <c r="AB61" s="103"/>
      <c r="AC61" s="278"/>
    </row>
    <row r="62" spans="1:29" ht="15.75" customHeight="1">
      <c r="A62" s="268"/>
      <c r="B62" s="153"/>
      <c r="C62" s="263"/>
      <c r="D62" s="264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3"/>
      <c r="S62" s="117"/>
      <c r="T62" s="118"/>
      <c r="U62" s="104"/>
      <c r="V62" s="105"/>
      <c r="W62" s="118"/>
      <c r="X62" s="190"/>
      <c r="Y62" s="265"/>
      <c r="Z62" s="266"/>
      <c r="AA62" s="111"/>
      <c r="AB62" s="103"/>
      <c r="AC62" s="278"/>
    </row>
    <row r="63" spans="1:29" ht="15.75" customHeight="1">
      <c r="A63" s="268"/>
      <c r="B63" s="153"/>
      <c r="C63" s="263"/>
      <c r="D63" s="264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3"/>
      <c r="S63" s="117"/>
      <c r="T63" s="118"/>
      <c r="U63" s="104"/>
      <c r="V63" s="105"/>
      <c r="W63" s="118"/>
      <c r="X63" s="190"/>
      <c r="Y63" s="265"/>
      <c r="Z63" s="266"/>
      <c r="AA63" s="111"/>
      <c r="AB63" s="103"/>
      <c r="AC63" s="278"/>
    </row>
    <row r="64" spans="1:29" ht="15.75" customHeight="1">
      <c r="A64" s="268"/>
      <c r="B64" s="153"/>
      <c r="C64" s="263"/>
      <c r="D64" s="264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3"/>
      <c r="S64" s="117"/>
      <c r="T64" s="118"/>
      <c r="U64" s="104"/>
      <c r="V64" s="105"/>
      <c r="W64" s="118"/>
      <c r="X64" s="190"/>
      <c r="Y64" s="265"/>
      <c r="Z64" s="266"/>
      <c r="AA64" s="111"/>
      <c r="AB64" s="103"/>
      <c r="AC64" s="278"/>
    </row>
    <row r="65" spans="1:29" ht="15.75" customHeight="1">
      <c r="A65" s="268"/>
      <c r="B65" s="153"/>
      <c r="C65" s="263"/>
      <c r="D65" s="264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3"/>
      <c r="S65" s="117"/>
      <c r="T65" s="118"/>
      <c r="U65" s="104"/>
      <c r="V65" s="105"/>
      <c r="W65" s="118"/>
      <c r="X65" s="190"/>
      <c r="Y65" s="265"/>
      <c r="Z65" s="266"/>
      <c r="AA65" s="111"/>
      <c r="AB65" s="103"/>
      <c r="AC65" s="278"/>
    </row>
    <row r="66" spans="1:29" ht="15.75" customHeight="1">
      <c r="A66" s="268"/>
      <c r="B66" s="153"/>
      <c r="C66" s="263"/>
      <c r="D66" s="264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3"/>
      <c r="S66" s="117"/>
      <c r="T66" s="118"/>
      <c r="U66" s="104"/>
      <c r="V66" s="105"/>
      <c r="W66" s="118"/>
      <c r="X66" s="190"/>
      <c r="Y66" s="265"/>
      <c r="Z66" s="266"/>
      <c r="AA66" s="111"/>
      <c r="AB66" s="103"/>
      <c r="AC66" s="278"/>
    </row>
    <row r="67" spans="1:29" ht="15.75" customHeight="1">
      <c r="A67" s="268"/>
      <c r="B67" s="153"/>
      <c r="C67" s="263"/>
      <c r="D67" s="264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3"/>
      <c r="S67" s="117"/>
      <c r="T67" s="118"/>
      <c r="U67" s="104"/>
      <c r="V67" s="105"/>
      <c r="W67" s="118"/>
      <c r="X67" s="190"/>
      <c r="Y67" s="265"/>
      <c r="Z67" s="266"/>
      <c r="AA67" s="111"/>
      <c r="AB67" s="103"/>
      <c r="AC67" s="278"/>
    </row>
    <row r="68" spans="1:29" ht="15.75" customHeight="1">
      <c r="A68" s="268"/>
      <c r="B68" s="153"/>
      <c r="C68" s="263"/>
      <c r="D68" s="264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3"/>
      <c r="S68" s="117"/>
      <c r="T68" s="118"/>
      <c r="U68" s="104"/>
      <c r="V68" s="105"/>
      <c r="W68" s="118"/>
      <c r="X68" s="190"/>
      <c r="Y68" s="265"/>
      <c r="Z68" s="266"/>
      <c r="AA68" s="111"/>
      <c r="AB68" s="103"/>
      <c r="AC68" s="278"/>
    </row>
    <row r="69" spans="1:29" ht="15.75" customHeight="1">
      <c r="A69" s="268"/>
      <c r="B69" s="153"/>
      <c r="C69" s="263"/>
      <c r="D69" s="264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3"/>
      <c r="S69" s="117"/>
      <c r="T69" s="118"/>
      <c r="U69" s="104"/>
      <c r="V69" s="105"/>
      <c r="W69" s="118"/>
      <c r="X69" s="190"/>
      <c r="Y69" s="265"/>
      <c r="Z69" s="266"/>
      <c r="AA69" s="111"/>
      <c r="AB69" s="103"/>
      <c r="AC69" s="278"/>
    </row>
    <row r="70" spans="1:29" ht="15.75" customHeight="1">
      <c r="A70" s="268"/>
      <c r="B70" s="153"/>
      <c r="C70" s="263"/>
      <c r="D70" s="264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3"/>
      <c r="S70" s="117"/>
      <c r="T70" s="118"/>
      <c r="U70" s="104"/>
      <c r="V70" s="105"/>
      <c r="W70" s="118"/>
      <c r="X70" s="190"/>
      <c r="Y70" s="265"/>
      <c r="Z70" s="266"/>
      <c r="AA70" s="111"/>
      <c r="AB70" s="103"/>
      <c r="AC70" s="278"/>
    </row>
    <row r="71" spans="1:29" ht="15.75" customHeight="1">
      <c r="A71" s="268"/>
      <c r="B71" s="153"/>
      <c r="C71" s="263"/>
      <c r="D71" s="264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3"/>
      <c r="S71" s="117"/>
      <c r="T71" s="118"/>
      <c r="U71" s="129"/>
      <c r="V71" s="130"/>
      <c r="W71" s="123"/>
      <c r="X71" s="124"/>
      <c r="Y71" s="265"/>
      <c r="Z71" s="266"/>
      <c r="AA71" s="155"/>
      <c r="AB71" s="122"/>
      <c r="AC71" s="278"/>
    </row>
    <row r="72" spans="1:29" ht="15.75" customHeight="1" thickBot="1">
      <c r="A72" s="269"/>
      <c r="B72" s="133" t="s">
        <v>106</v>
      </c>
      <c r="C72" s="260"/>
      <c r="D72" s="260"/>
      <c r="E72" s="134"/>
      <c r="F72" s="135"/>
      <c r="G72" s="136"/>
      <c r="H72" s="91"/>
      <c r="I72" s="137">
        <f t="shared" ref="I72:J72" si="29">AVERAGE(I56:I71)</f>
        <v>23.75</v>
      </c>
      <c r="J72" s="138">
        <f t="shared" si="29"/>
        <v>2000</v>
      </c>
      <c r="K72" s="139">
        <f t="shared" ref="K72" si="30">J72/I72</f>
        <v>84.21052631578948</v>
      </c>
      <c r="L72" s="137">
        <f t="shared" ref="L72:M72" si="31">AVERAGE(L56:L71)</f>
        <v>23.75</v>
      </c>
      <c r="M72" s="138">
        <f t="shared" si="31"/>
        <v>1720.8762041620978</v>
      </c>
      <c r="N72" s="139">
        <f t="shared" ref="N72:N77" si="32">M72/L72</f>
        <v>72.457945438404124</v>
      </c>
      <c r="O72" s="140">
        <f t="shared" ref="O72:O77" si="33">L72-I72</f>
        <v>0</v>
      </c>
      <c r="P72" s="141">
        <f t="shared" ref="P72:P77" si="34">N72-K72</f>
        <v>-11.752580877385356</v>
      </c>
      <c r="Q72" s="142">
        <f t="shared" ref="Q72:Q77" si="35">N72/K72</f>
        <v>0.86043810208104887</v>
      </c>
      <c r="R72" s="274"/>
      <c r="S72" s="143">
        <f>S56</f>
        <v>0.25</v>
      </c>
      <c r="T72" s="144">
        <f>INDEX(T56:T71,COUNTA(T56:T71))</f>
        <v>0.64652777777777781</v>
      </c>
      <c r="U72" s="145"/>
      <c r="V72" s="156"/>
      <c r="W72" s="135"/>
      <c r="X72" s="139"/>
      <c r="Y72" s="261"/>
      <c r="Z72" s="262"/>
      <c r="AA72" s="157">
        <f t="shared" ref="AA72:AA77" si="36">M72-J72</f>
        <v>-279.12379583790221</v>
      </c>
      <c r="AB72" s="142">
        <f t="shared" ref="AB72:AB77" si="37">M72/J72</f>
        <v>0.86043810208104887</v>
      </c>
      <c r="AC72" s="279"/>
    </row>
    <row r="73" spans="1:29" ht="15.75" customHeight="1">
      <c r="A73" s="280" t="s">
        <v>176</v>
      </c>
      <c r="B73" s="108" t="s">
        <v>171</v>
      </c>
      <c r="C73" s="291" t="s">
        <v>177</v>
      </c>
      <c r="D73" s="291"/>
      <c r="E73" s="158">
        <v>37.94</v>
      </c>
      <c r="F73" s="87">
        <v>6458</v>
      </c>
      <c r="G73" s="159">
        <f t="shared" ref="G73:G77" si="38">E73*F73</f>
        <v>245016.52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3044.2320282833566</v>
      </c>
      <c r="N73" s="163">
        <f t="shared" si="32"/>
        <v>144.96342991825509</v>
      </c>
      <c r="O73" s="165">
        <f t="shared" si="33"/>
        <v>0</v>
      </c>
      <c r="P73" s="166">
        <f t="shared" si="34"/>
        <v>-26.465141510316329</v>
      </c>
      <c r="Q73" s="152">
        <f t="shared" si="35"/>
        <v>0.84562000785648805</v>
      </c>
      <c r="R73" s="272">
        <f>Q89</f>
        <v>0.86473715620735014</v>
      </c>
      <c r="S73" s="167">
        <v>0.16666666666666666</v>
      </c>
      <c r="T73" s="168">
        <v>0.25505787037037037</v>
      </c>
      <c r="U73" s="169"/>
      <c r="V73" s="170">
        <v>127.28333333333336</v>
      </c>
      <c r="W73" s="168"/>
      <c r="X73" s="171"/>
      <c r="Y73" s="275"/>
      <c r="Z73" s="276"/>
      <c r="AA73" s="109">
        <f t="shared" si="36"/>
        <v>-555.76797171664339</v>
      </c>
      <c r="AB73" s="152">
        <f t="shared" si="37"/>
        <v>0.84562000785648794</v>
      </c>
      <c r="AC73" s="277">
        <f>AB89</f>
        <v>0.86473715620735014</v>
      </c>
    </row>
    <row r="74" spans="1:29" ht="15.75" customHeight="1">
      <c r="A74" s="281"/>
      <c r="B74" s="92" t="s">
        <v>171</v>
      </c>
      <c r="C74" s="286" t="s">
        <v>178</v>
      </c>
      <c r="D74" s="286"/>
      <c r="E74" s="93">
        <v>31.27</v>
      </c>
      <c r="F74" s="94">
        <v>4132</v>
      </c>
      <c r="G74" s="95">
        <f t="shared" si="38"/>
        <v>129207.64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>F74/V74*60</f>
        <v>3035.7551020408159</v>
      </c>
      <c r="N74" s="99">
        <f t="shared" si="32"/>
        <v>159.77658431793768</v>
      </c>
      <c r="O74" s="101">
        <f t="shared" si="33"/>
        <v>0</v>
      </c>
      <c r="P74" s="102">
        <f t="shared" si="34"/>
        <v>-29.697099892588653</v>
      </c>
      <c r="Q74" s="103">
        <f t="shared" si="35"/>
        <v>0.84326530612244877</v>
      </c>
      <c r="R74" s="273"/>
      <c r="S74" s="1">
        <v>0.26134259259259257</v>
      </c>
      <c r="T74" s="2">
        <v>0.31805555555555554</v>
      </c>
      <c r="U74" s="104">
        <v>9.0499999999999758</v>
      </c>
      <c r="V74" s="105">
        <v>81.666666666666671</v>
      </c>
      <c r="W74" s="106"/>
      <c r="X74" s="107"/>
      <c r="Y74" s="265"/>
      <c r="Z74" s="266"/>
      <c r="AA74" s="111">
        <f t="shared" si="36"/>
        <v>-564.24489795918407</v>
      </c>
      <c r="AB74" s="103">
        <f t="shared" si="37"/>
        <v>0.84326530612244888</v>
      </c>
      <c r="AC74" s="278"/>
    </row>
    <row r="75" spans="1:29" ht="15.75" customHeight="1">
      <c r="A75" s="281"/>
      <c r="B75" s="92" t="s">
        <v>171</v>
      </c>
      <c r="C75" s="286" t="s">
        <v>179</v>
      </c>
      <c r="D75" s="286"/>
      <c r="E75" s="93">
        <v>38.630000000000003</v>
      </c>
      <c r="F75" s="94">
        <v>6064</v>
      </c>
      <c r="G75" s="95">
        <f t="shared" si="38"/>
        <v>234252.32</v>
      </c>
      <c r="H75" s="96"/>
      <c r="I75" s="97">
        <v>20</v>
      </c>
      <c r="J75" s="98">
        <v>3600</v>
      </c>
      <c r="K75" s="99">
        <f t="shared" si="39"/>
        <v>180</v>
      </c>
      <c r="L75" s="100">
        <v>20</v>
      </c>
      <c r="M75" s="98">
        <f>F75/V75*60</f>
        <v>3210.3529411764725</v>
      </c>
      <c r="N75" s="99">
        <f t="shared" si="32"/>
        <v>160.51764705882363</v>
      </c>
      <c r="O75" s="101">
        <f t="shared" si="33"/>
        <v>0</v>
      </c>
      <c r="P75" s="102">
        <f t="shared" si="34"/>
        <v>-19.482352941176373</v>
      </c>
      <c r="Q75" s="103">
        <f t="shared" si="35"/>
        <v>0.89176470588235346</v>
      </c>
      <c r="R75" s="273"/>
      <c r="S75" s="1">
        <v>0.3215277777777778</v>
      </c>
      <c r="T75" s="2">
        <v>0.40023148148148147</v>
      </c>
      <c r="U75" s="104">
        <v>5.0000000000000622</v>
      </c>
      <c r="V75" s="105">
        <v>113.33333333333327</v>
      </c>
      <c r="W75" s="106"/>
      <c r="X75" s="107"/>
      <c r="Y75" s="265"/>
      <c r="Z75" s="266"/>
      <c r="AA75" s="111">
        <f t="shared" si="36"/>
        <v>-389.64705882352746</v>
      </c>
      <c r="AB75" s="103">
        <f t="shared" si="37"/>
        <v>0.89176470588235346</v>
      </c>
      <c r="AC75" s="278"/>
    </row>
    <row r="76" spans="1:29" ht="15.75" customHeight="1">
      <c r="A76" s="281"/>
      <c r="B76" s="92" t="s">
        <v>155</v>
      </c>
      <c r="C76" s="286" t="s">
        <v>219</v>
      </c>
      <c r="D76" s="286"/>
      <c r="E76" s="93">
        <v>55.12</v>
      </c>
      <c r="F76" s="94">
        <v>2949</v>
      </c>
      <c r="G76" s="95">
        <f t="shared" si="38"/>
        <v>162548.88</v>
      </c>
      <c r="H76" s="96"/>
      <c r="I76" s="97">
        <v>22</v>
      </c>
      <c r="J76" s="98">
        <v>1800</v>
      </c>
      <c r="K76" s="99">
        <f t="shared" si="39"/>
        <v>81.818181818181813</v>
      </c>
      <c r="L76" s="100">
        <v>22</v>
      </c>
      <c r="M76" s="98">
        <f>F76/V76*60</f>
        <v>1500.7633587786263</v>
      </c>
      <c r="N76" s="99">
        <f t="shared" si="32"/>
        <v>68.216516308119381</v>
      </c>
      <c r="O76" s="101">
        <f t="shared" si="33"/>
        <v>0</v>
      </c>
      <c r="P76" s="102">
        <f t="shared" si="34"/>
        <v>-13.601665510062432</v>
      </c>
      <c r="Q76" s="103">
        <f t="shared" si="35"/>
        <v>0.83375742154368138</v>
      </c>
      <c r="R76" s="273"/>
      <c r="S76" s="1">
        <v>0.40631944444444446</v>
      </c>
      <c r="T76" s="2">
        <v>0.48819444444444443</v>
      </c>
      <c r="U76" s="104">
        <v>8.7666666666667048</v>
      </c>
      <c r="V76" s="105">
        <v>117.89999999999996</v>
      </c>
      <c r="W76" s="106">
        <v>0.48819444444444443</v>
      </c>
      <c r="X76" s="107">
        <v>0.52922453703703709</v>
      </c>
      <c r="Y76" s="265"/>
      <c r="Z76" s="266"/>
      <c r="AA76" s="191">
        <f t="shared" si="36"/>
        <v>-299.2366412213737</v>
      </c>
      <c r="AB76" s="192">
        <f t="shared" si="37"/>
        <v>0.83375742154368127</v>
      </c>
      <c r="AC76" s="278"/>
    </row>
    <row r="77" spans="1:29" ht="15.75" customHeight="1">
      <c r="A77" s="282"/>
      <c r="B77" s="92" t="s">
        <v>171</v>
      </c>
      <c r="C77" s="286" t="s">
        <v>180</v>
      </c>
      <c r="D77" s="286"/>
      <c r="E77" s="93">
        <v>38</v>
      </c>
      <c r="F77" s="98">
        <v>7986</v>
      </c>
      <c r="G77" s="95">
        <f t="shared" si="38"/>
        <v>303468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>F77/V77*60</f>
        <v>3217.6385002798011</v>
      </c>
      <c r="N77" s="99">
        <f t="shared" si="32"/>
        <v>153.22088096570482</v>
      </c>
      <c r="O77" s="101">
        <f t="shared" si="33"/>
        <v>0</v>
      </c>
      <c r="P77" s="102">
        <f t="shared" si="34"/>
        <v>-18.207690462866594</v>
      </c>
      <c r="Q77" s="103">
        <f t="shared" si="35"/>
        <v>0.89378847229994485</v>
      </c>
      <c r="R77" s="273"/>
      <c r="S77" s="1">
        <v>0.52922453703703709</v>
      </c>
      <c r="T77" s="2">
        <v>0.63263888888888886</v>
      </c>
      <c r="U77" s="104">
        <v>59.083333333333428</v>
      </c>
      <c r="V77" s="105">
        <v>148.91666666666654</v>
      </c>
      <c r="W77" s="106"/>
      <c r="X77" s="107"/>
      <c r="Y77" s="265"/>
      <c r="Z77" s="266"/>
      <c r="AA77" s="191">
        <f t="shared" si="36"/>
        <v>-382.36149972019894</v>
      </c>
      <c r="AB77" s="192">
        <f t="shared" si="37"/>
        <v>0.89378847229994474</v>
      </c>
      <c r="AC77" s="278"/>
    </row>
    <row r="78" spans="1:29" ht="15.75" customHeight="1">
      <c r="A78" s="28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3"/>
      <c r="S78" s="1"/>
      <c r="T78" s="2"/>
      <c r="U78" s="104"/>
      <c r="V78" s="105"/>
      <c r="W78" s="106"/>
      <c r="X78" s="107"/>
      <c r="Y78" s="265"/>
      <c r="Z78" s="266"/>
      <c r="AA78" s="191"/>
      <c r="AB78" s="192"/>
      <c r="AC78" s="278"/>
    </row>
    <row r="79" spans="1:29" ht="15.75" customHeight="1">
      <c r="A79" s="28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3"/>
      <c r="S79" s="1"/>
      <c r="T79" s="2"/>
      <c r="U79" s="104"/>
      <c r="V79" s="105"/>
      <c r="W79" s="106"/>
      <c r="X79" s="107"/>
      <c r="Y79" s="265"/>
      <c r="Z79" s="266"/>
      <c r="AA79" s="191"/>
      <c r="AB79" s="192"/>
      <c r="AC79" s="278"/>
    </row>
    <row r="80" spans="1:29" ht="15.75" customHeight="1">
      <c r="A80" s="28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3"/>
      <c r="S80" s="1"/>
      <c r="T80" s="2"/>
      <c r="U80" s="104"/>
      <c r="V80" s="105"/>
      <c r="W80" s="106"/>
      <c r="X80" s="107"/>
      <c r="Y80" s="265"/>
      <c r="Z80" s="266"/>
      <c r="AA80" s="191"/>
      <c r="AB80" s="192"/>
      <c r="AC80" s="278"/>
    </row>
    <row r="81" spans="1:29" ht="15.75" customHeight="1">
      <c r="A81" s="28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3"/>
      <c r="S81" s="1"/>
      <c r="T81" s="2"/>
      <c r="U81" s="104"/>
      <c r="V81" s="105"/>
      <c r="W81" s="106"/>
      <c r="X81" s="107"/>
      <c r="Y81" s="265"/>
      <c r="Z81" s="266"/>
      <c r="AA81" s="191"/>
      <c r="AB81" s="192"/>
      <c r="AC81" s="278"/>
    </row>
    <row r="82" spans="1:29" ht="15.75" customHeight="1">
      <c r="A82" s="28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3"/>
      <c r="S82" s="1"/>
      <c r="T82" s="2"/>
      <c r="U82" s="104"/>
      <c r="V82" s="105"/>
      <c r="W82" s="106"/>
      <c r="X82" s="107"/>
      <c r="Y82" s="265"/>
      <c r="Z82" s="266"/>
      <c r="AA82" s="191"/>
      <c r="AB82" s="192"/>
      <c r="AC82" s="278"/>
    </row>
    <row r="83" spans="1:29" ht="15.75" customHeight="1">
      <c r="A83" s="28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3"/>
      <c r="S83" s="1"/>
      <c r="T83" s="2"/>
      <c r="U83" s="104"/>
      <c r="V83" s="105"/>
      <c r="W83" s="106"/>
      <c r="X83" s="107"/>
      <c r="Y83" s="265"/>
      <c r="Z83" s="266"/>
      <c r="AA83" s="191"/>
      <c r="AB83" s="192"/>
      <c r="AC83" s="278"/>
    </row>
    <row r="84" spans="1:29" ht="15.75" customHeight="1">
      <c r="A84" s="28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3"/>
      <c r="S84" s="1"/>
      <c r="T84" s="2"/>
      <c r="U84" s="104"/>
      <c r="V84" s="105"/>
      <c r="W84" s="106"/>
      <c r="X84" s="107"/>
      <c r="Y84" s="265"/>
      <c r="Z84" s="266"/>
      <c r="AA84" s="191"/>
      <c r="AB84" s="192"/>
      <c r="AC84" s="278"/>
    </row>
    <row r="85" spans="1:29" ht="15.75" customHeight="1">
      <c r="A85" s="28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3"/>
      <c r="S85" s="1"/>
      <c r="T85" s="2"/>
      <c r="U85" s="104"/>
      <c r="V85" s="105"/>
      <c r="W85" s="106"/>
      <c r="X85" s="107"/>
      <c r="Y85" s="265"/>
      <c r="Z85" s="266"/>
      <c r="AA85" s="191"/>
      <c r="AB85" s="192"/>
      <c r="AC85" s="278"/>
    </row>
    <row r="86" spans="1:29" ht="15.75" customHeight="1">
      <c r="A86" s="28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3"/>
      <c r="S86" s="1"/>
      <c r="T86" s="2"/>
      <c r="U86" s="104"/>
      <c r="V86" s="105"/>
      <c r="W86" s="106"/>
      <c r="X86" s="107"/>
      <c r="Y86" s="265"/>
      <c r="Z86" s="266"/>
      <c r="AA86" s="191"/>
      <c r="AB86" s="192"/>
      <c r="AC86" s="278"/>
    </row>
    <row r="87" spans="1:29" ht="15.75" customHeight="1">
      <c r="A87" s="28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3"/>
      <c r="S87" s="1"/>
      <c r="T87" s="2"/>
      <c r="U87" s="104"/>
      <c r="V87" s="105"/>
      <c r="W87" s="106"/>
      <c r="X87" s="107"/>
      <c r="Y87" s="265"/>
      <c r="Z87" s="266"/>
      <c r="AA87" s="191"/>
      <c r="AB87" s="192"/>
      <c r="AC87" s="278"/>
    </row>
    <row r="88" spans="1:29" ht="15.75" customHeight="1">
      <c r="A88" s="28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3"/>
      <c r="S88" s="117"/>
      <c r="T88" s="118"/>
      <c r="U88" s="129"/>
      <c r="V88" s="130"/>
      <c r="W88" s="123"/>
      <c r="X88" s="124"/>
      <c r="Y88" s="265"/>
      <c r="Z88" s="266"/>
      <c r="AA88" s="155"/>
      <c r="AB88" s="122"/>
      <c r="AC88" s="278"/>
    </row>
    <row r="89" spans="1:29" ht="15.75" customHeight="1" thickBot="1">
      <c r="A89" s="283"/>
      <c r="B89" s="133" t="s">
        <v>106</v>
      </c>
      <c r="C89" s="260"/>
      <c r="D89" s="260"/>
      <c r="E89" s="134"/>
      <c r="F89" s="135"/>
      <c r="G89" s="136"/>
      <c r="H89" s="91"/>
      <c r="I89" s="137">
        <f t="shared" ref="I89:J89" si="40">AVERAGE(I73:I88)</f>
        <v>20.6</v>
      </c>
      <c r="J89" s="138">
        <f t="shared" si="40"/>
        <v>3240</v>
      </c>
      <c r="K89" s="139">
        <f t="shared" ref="K89" si="41">J89/I89</f>
        <v>157.28155339805824</v>
      </c>
      <c r="L89" s="137">
        <f t="shared" ref="L89:M89" si="42">AVERAGE(L73:L88)</f>
        <v>20.6</v>
      </c>
      <c r="M89" s="138">
        <f t="shared" si="42"/>
        <v>2801.7483861118144</v>
      </c>
      <c r="N89" s="139">
        <f t="shared" ref="N89:N94" si="43">M89/L89</f>
        <v>136.00720320931137</v>
      </c>
      <c r="O89" s="140">
        <f t="shared" ref="O89:O94" si="44">L89-I89</f>
        <v>0</v>
      </c>
      <c r="P89" s="141">
        <f t="shared" ref="P89:P94" si="45">N89-K89</f>
        <v>-21.274350188746865</v>
      </c>
      <c r="Q89" s="142">
        <f t="shared" ref="Q89:Q94" si="46">N89/K89</f>
        <v>0.86473715620735014</v>
      </c>
      <c r="R89" s="274"/>
      <c r="S89" s="143">
        <f>S73</f>
        <v>0.16666666666666666</v>
      </c>
      <c r="T89" s="144">
        <f>INDEX(T73:T88,COUNTA(T73:T88))</f>
        <v>0.63263888888888886</v>
      </c>
      <c r="U89" s="145"/>
      <c r="V89" s="156"/>
      <c r="W89" s="135"/>
      <c r="X89" s="139"/>
      <c r="Y89" s="261"/>
      <c r="Z89" s="262"/>
      <c r="AA89" s="157">
        <f t="shared" ref="AA89:AA94" si="47">M89-J89</f>
        <v>-438.2516138881856</v>
      </c>
      <c r="AB89" s="142">
        <f t="shared" ref="AB89:AB94" si="48">M89/J89</f>
        <v>0.86473715620735014</v>
      </c>
      <c r="AC89" s="279"/>
    </row>
    <row r="90" spans="1:29" ht="15.75" customHeight="1">
      <c r="A90" s="267" t="s">
        <v>107</v>
      </c>
      <c r="B90" s="183" t="s">
        <v>158</v>
      </c>
      <c r="C90" s="270" t="s">
        <v>181</v>
      </c>
      <c r="D90" s="271"/>
      <c r="E90" s="158">
        <v>34.229999999999997</v>
      </c>
      <c r="F90" s="87">
        <v>1801</v>
      </c>
      <c r="G90" s="159">
        <f t="shared" ref="G90:G94" si="49">E90*F90</f>
        <v>61648.229999999996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2604.9015668943334</v>
      </c>
      <c r="N90" s="163">
        <f t="shared" si="43"/>
        <v>162.80634793089584</v>
      </c>
      <c r="O90" s="165">
        <f t="shared" si="44"/>
        <v>0</v>
      </c>
      <c r="P90" s="166">
        <f t="shared" si="45"/>
        <v>-24.693652069104161</v>
      </c>
      <c r="Q90" s="152">
        <f t="shared" si="46"/>
        <v>0.86830052229811117</v>
      </c>
      <c r="R90" s="272">
        <f>Q106</f>
        <v>0.85741225470079463</v>
      </c>
      <c r="S90" s="167">
        <v>0.16666666666666666</v>
      </c>
      <c r="T90" s="168">
        <v>0.19547453703703704</v>
      </c>
      <c r="U90" s="169"/>
      <c r="V90" s="170">
        <v>41.483333333333356</v>
      </c>
      <c r="W90" s="173"/>
      <c r="X90" s="151"/>
      <c r="Y90" s="275"/>
      <c r="Z90" s="276"/>
      <c r="AA90" s="109">
        <f t="shared" si="47"/>
        <v>-395.09843310566657</v>
      </c>
      <c r="AB90" s="152">
        <f t="shared" si="48"/>
        <v>0.86830052229811117</v>
      </c>
      <c r="AC90" s="277">
        <f>AB106</f>
        <v>0.87060321246542216</v>
      </c>
    </row>
    <row r="91" spans="1:29" ht="15.75" customHeight="1">
      <c r="A91" s="268"/>
      <c r="B91" s="92" t="s">
        <v>158</v>
      </c>
      <c r="C91" s="263" t="s">
        <v>182</v>
      </c>
      <c r="D91" s="264"/>
      <c r="E91" s="93">
        <v>34.770000000000003</v>
      </c>
      <c r="F91" s="94">
        <v>1462</v>
      </c>
      <c r="G91" s="95">
        <f t="shared" si="49"/>
        <v>50833.740000000005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2592.7093596059094</v>
      </c>
      <c r="N91" s="99">
        <f t="shared" si="43"/>
        <v>235.7008508732645</v>
      </c>
      <c r="O91" s="101">
        <f t="shared" si="44"/>
        <v>0</v>
      </c>
      <c r="P91" s="102">
        <f t="shared" si="45"/>
        <v>-37.026421854008248</v>
      </c>
      <c r="Q91" s="103">
        <f t="shared" si="46"/>
        <v>0.86423645320196973</v>
      </c>
      <c r="R91" s="273"/>
      <c r="S91" s="1">
        <v>0.20011574074074073</v>
      </c>
      <c r="T91" s="2">
        <v>0.22361111111111112</v>
      </c>
      <c r="U91" s="104">
        <v>6.6833333333333123</v>
      </c>
      <c r="V91" s="105">
        <v>33.833333333333357</v>
      </c>
      <c r="W91" s="106"/>
      <c r="X91" s="107"/>
      <c r="Y91" s="265"/>
      <c r="Z91" s="266"/>
      <c r="AA91" s="111">
        <f t="shared" si="47"/>
        <v>-407.29064039409059</v>
      </c>
      <c r="AB91" s="103">
        <f t="shared" si="48"/>
        <v>0.86423645320196985</v>
      </c>
      <c r="AC91" s="278"/>
    </row>
    <row r="92" spans="1:29" ht="15.75" customHeight="1">
      <c r="A92" s="268"/>
      <c r="B92" s="92" t="s">
        <v>158</v>
      </c>
      <c r="C92" s="263" t="s">
        <v>183</v>
      </c>
      <c r="D92" s="264"/>
      <c r="E92" s="93">
        <v>35.83</v>
      </c>
      <c r="F92" s="94">
        <v>5850</v>
      </c>
      <c r="G92" s="95">
        <f t="shared" si="49"/>
        <v>209605.5</v>
      </c>
      <c r="H92" s="96"/>
      <c r="I92" s="97">
        <v>12</v>
      </c>
      <c r="J92" s="98">
        <v>3273</v>
      </c>
      <c r="K92" s="99">
        <f t="shared" si="39"/>
        <v>272.75</v>
      </c>
      <c r="L92" s="100">
        <v>12</v>
      </c>
      <c r="M92" s="98">
        <f>F92/V92*60</f>
        <v>2896.8363136176063</v>
      </c>
      <c r="N92" s="99">
        <f t="shared" si="43"/>
        <v>241.40302613480051</v>
      </c>
      <c r="O92" s="101">
        <f t="shared" si="44"/>
        <v>0</v>
      </c>
      <c r="P92" s="102">
        <f t="shared" si="45"/>
        <v>-31.346973865199487</v>
      </c>
      <c r="Q92" s="103">
        <f t="shared" si="46"/>
        <v>0.88507067327149591</v>
      </c>
      <c r="R92" s="273"/>
      <c r="S92" s="1">
        <v>0.25694444444444442</v>
      </c>
      <c r="T92" s="2">
        <v>0.34108796296296295</v>
      </c>
      <c r="U92" s="104">
        <v>4.9999999999999822</v>
      </c>
      <c r="V92" s="105">
        <v>121.16666666666669</v>
      </c>
      <c r="W92" s="106"/>
      <c r="X92" s="107"/>
      <c r="Y92" s="265"/>
      <c r="Z92" s="266"/>
      <c r="AA92" s="111">
        <f t="shared" si="47"/>
        <v>-376.16368638239373</v>
      </c>
      <c r="AB92" s="103">
        <f t="shared" si="48"/>
        <v>0.88507067327149591</v>
      </c>
      <c r="AC92" s="278"/>
    </row>
    <row r="93" spans="1:29" ht="15.75" customHeight="1">
      <c r="A93" s="268"/>
      <c r="B93" s="92" t="s">
        <v>158</v>
      </c>
      <c r="C93" s="263" t="s">
        <v>184</v>
      </c>
      <c r="D93" s="264"/>
      <c r="E93" s="93">
        <v>36.409999999999997</v>
      </c>
      <c r="F93" s="94">
        <v>4187</v>
      </c>
      <c r="G93" s="95">
        <f t="shared" si="49"/>
        <v>152448.66999999998</v>
      </c>
      <c r="H93" s="113"/>
      <c r="I93" s="97">
        <v>11</v>
      </c>
      <c r="J93" s="98">
        <v>3273</v>
      </c>
      <c r="K93" s="99">
        <f t="shared" si="39"/>
        <v>297.54545454545456</v>
      </c>
      <c r="L93" s="114">
        <v>11</v>
      </c>
      <c r="M93" s="98">
        <f>F93/V93*60</f>
        <v>2882.0650095602296</v>
      </c>
      <c r="N93" s="99">
        <f t="shared" si="43"/>
        <v>262.00590996002086</v>
      </c>
      <c r="O93" s="101">
        <f t="shared" si="44"/>
        <v>0</v>
      </c>
      <c r="P93" s="102">
        <f t="shared" si="45"/>
        <v>-35.539544585433703</v>
      </c>
      <c r="Q93" s="103">
        <f t="shared" si="46"/>
        <v>0.88055759534379141</v>
      </c>
      <c r="R93" s="273"/>
      <c r="S93" s="1">
        <v>0.34444444444444444</v>
      </c>
      <c r="T93" s="2">
        <v>0.40497685185185184</v>
      </c>
      <c r="U93" s="104">
        <v>4.8333333333333428</v>
      </c>
      <c r="V93" s="105">
        <v>87.166666666666657</v>
      </c>
      <c r="W93" s="106"/>
      <c r="X93" s="107"/>
      <c r="Y93" s="265"/>
      <c r="Z93" s="266"/>
      <c r="AA93" s="111">
        <f t="shared" si="47"/>
        <v>-390.93499043977044</v>
      </c>
      <c r="AB93" s="103">
        <f t="shared" si="48"/>
        <v>0.88055759534379152</v>
      </c>
      <c r="AC93" s="278"/>
    </row>
    <row r="94" spans="1:29" ht="15.75" customHeight="1">
      <c r="A94" s="268"/>
      <c r="B94" s="92" t="s">
        <v>158</v>
      </c>
      <c r="C94" s="263" t="s">
        <v>220</v>
      </c>
      <c r="D94" s="264"/>
      <c r="E94" s="93">
        <v>40.880000000000003</v>
      </c>
      <c r="F94" s="94">
        <v>3461</v>
      </c>
      <c r="G94" s="115">
        <f t="shared" si="49"/>
        <v>141485.68000000002</v>
      </c>
      <c r="H94" s="116"/>
      <c r="I94" s="97">
        <v>15</v>
      </c>
      <c r="J94" s="98">
        <v>3600</v>
      </c>
      <c r="K94" s="99">
        <f t="shared" si="39"/>
        <v>240</v>
      </c>
      <c r="L94" s="100">
        <v>16</v>
      </c>
      <c r="M94" s="98">
        <f>F94/V94*60</f>
        <v>3080.2472187886269</v>
      </c>
      <c r="N94" s="99">
        <f t="shared" si="43"/>
        <v>192.51545117428918</v>
      </c>
      <c r="O94" s="101">
        <f t="shared" si="44"/>
        <v>1</v>
      </c>
      <c r="P94" s="102">
        <f t="shared" si="45"/>
        <v>-47.484548825710817</v>
      </c>
      <c r="Q94" s="103">
        <f t="shared" si="46"/>
        <v>0.80214771322620493</v>
      </c>
      <c r="R94" s="273"/>
      <c r="S94" s="1">
        <v>0.40902777777777777</v>
      </c>
      <c r="T94" s="2">
        <v>0.45584490740740741</v>
      </c>
      <c r="U94" s="104">
        <v>5.8333333333333393</v>
      </c>
      <c r="V94" s="105">
        <v>67.416666666666686</v>
      </c>
      <c r="W94" s="106"/>
      <c r="X94" s="107"/>
      <c r="Y94" s="265" t="s">
        <v>236</v>
      </c>
      <c r="Z94" s="266"/>
      <c r="AA94" s="111">
        <f t="shared" si="47"/>
        <v>-519.75278121137308</v>
      </c>
      <c r="AB94" s="103">
        <f t="shared" si="48"/>
        <v>0.8556242274412853</v>
      </c>
      <c r="AC94" s="278"/>
    </row>
    <row r="95" spans="1:29" ht="15.75" customHeight="1">
      <c r="A95" s="268"/>
      <c r="B95" s="92"/>
      <c r="C95" s="263"/>
      <c r="D95" s="264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3"/>
      <c r="S95" s="1"/>
      <c r="T95" s="2"/>
      <c r="U95" s="104"/>
      <c r="V95" s="105"/>
      <c r="W95" s="106"/>
      <c r="X95" s="107"/>
      <c r="Y95" s="265"/>
      <c r="Z95" s="266"/>
      <c r="AA95" s="111"/>
      <c r="AB95" s="103"/>
      <c r="AC95" s="278"/>
    </row>
    <row r="96" spans="1:29" ht="15.75" customHeight="1">
      <c r="A96" s="268"/>
      <c r="B96" s="92"/>
      <c r="C96" s="263"/>
      <c r="D96" s="264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3"/>
      <c r="S96" s="1"/>
      <c r="T96" s="2"/>
      <c r="U96" s="104"/>
      <c r="V96" s="105"/>
      <c r="W96" s="106"/>
      <c r="X96" s="107"/>
      <c r="Y96" s="265"/>
      <c r="Z96" s="266"/>
      <c r="AA96" s="111"/>
      <c r="AB96" s="103"/>
      <c r="AC96" s="278"/>
    </row>
    <row r="97" spans="1:29" ht="15.75" customHeight="1">
      <c r="A97" s="268"/>
      <c r="B97" s="92"/>
      <c r="C97" s="263"/>
      <c r="D97" s="264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3"/>
      <c r="S97" s="1"/>
      <c r="T97" s="2"/>
      <c r="U97" s="104"/>
      <c r="V97" s="105"/>
      <c r="W97" s="106"/>
      <c r="X97" s="107"/>
      <c r="Y97" s="265"/>
      <c r="Z97" s="266"/>
      <c r="AA97" s="111"/>
      <c r="AB97" s="103"/>
      <c r="AC97" s="278"/>
    </row>
    <row r="98" spans="1:29" ht="15.75" customHeight="1">
      <c r="A98" s="268"/>
      <c r="B98" s="92"/>
      <c r="C98" s="263"/>
      <c r="D98" s="264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3"/>
      <c r="S98" s="1"/>
      <c r="T98" s="2"/>
      <c r="U98" s="104"/>
      <c r="V98" s="105"/>
      <c r="W98" s="106"/>
      <c r="X98" s="124"/>
      <c r="Y98" s="265"/>
      <c r="Z98" s="266"/>
      <c r="AA98" s="111"/>
      <c r="AB98" s="103"/>
      <c r="AC98" s="278"/>
    </row>
    <row r="99" spans="1:29" ht="15.75" customHeight="1">
      <c r="A99" s="268"/>
      <c r="B99" s="92"/>
      <c r="C99" s="263"/>
      <c r="D99" s="264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3"/>
      <c r="S99" s="1"/>
      <c r="T99" s="2"/>
      <c r="U99" s="104"/>
      <c r="V99" s="105"/>
      <c r="W99" s="106"/>
      <c r="X99" s="124"/>
      <c r="Y99" s="265"/>
      <c r="Z99" s="266"/>
      <c r="AA99" s="111"/>
      <c r="AB99" s="103"/>
      <c r="AC99" s="278"/>
    </row>
    <row r="100" spans="1:29" ht="15.75" customHeight="1">
      <c r="A100" s="268"/>
      <c r="B100" s="92"/>
      <c r="C100" s="263"/>
      <c r="D100" s="264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3"/>
      <c r="S100" s="1"/>
      <c r="T100" s="2"/>
      <c r="U100" s="104"/>
      <c r="V100" s="105"/>
      <c r="W100" s="106"/>
      <c r="X100" s="124"/>
      <c r="Y100" s="265"/>
      <c r="Z100" s="266"/>
      <c r="AA100" s="111"/>
      <c r="AB100" s="103"/>
      <c r="AC100" s="278"/>
    </row>
    <row r="101" spans="1:29" ht="15.75" customHeight="1">
      <c r="A101" s="268"/>
      <c r="B101" s="92"/>
      <c r="C101" s="263"/>
      <c r="D101" s="264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3"/>
      <c r="S101" s="1"/>
      <c r="T101" s="2"/>
      <c r="U101" s="104"/>
      <c r="V101" s="105"/>
      <c r="W101" s="106"/>
      <c r="X101" s="124"/>
      <c r="Y101" s="265"/>
      <c r="Z101" s="266"/>
      <c r="AA101" s="111"/>
      <c r="AB101" s="103"/>
      <c r="AC101" s="278"/>
    </row>
    <row r="102" spans="1:29" ht="15.75" customHeight="1">
      <c r="A102" s="268"/>
      <c r="B102" s="92"/>
      <c r="C102" s="263"/>
      <c r="D102" s="264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3"/>
      <c r="S102" s="1"/>
      <c r="T102" s="2"/>
      <c r="U102" s="104"/>
      <c r="V102" s="105"/>
      <c r="W102" s="106"/>
      <c r="X102" s="124"/>
      <c r="Y102" s="265"/>
      <c r="Z102" s="266"/>
      <c r="AA102" s="111"/>
      <c r="AB102" s="103"/>
      <c r="AC102" s="278"/>
    </row>
    <row r="103" spans="1:29" ht="15.75" customHeight="1">
      <c r="A103" s="268"/>
      <c r="B103" s="92"/>
      <c r="C103" s="263"/>
      <c r="D103" s="264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3"/>
      <c r="S103" s="1"/>
      <c r="T103" s="2"/>
      <c r="U103" s="104"/>
      <c r="V103" s="105"/>
      <c r="W103" s="106"/>
      <c r="X103" s="124"/>
      <c r="Y103" s="265"/>
      <c r="Z103" s="266"/>
      <c r="AA103" s="111"/>
      <c r="AB103" s="103"/>
      <c r="AC103" s="278"/>
    </row>
    <row r="104" spans="1:29" ht="15.75" customHeight="1">
      <c r="A104" s="268"/>
      <c r="B104" s="92"/>
      <c r="C104" s="263"/>
      <c r="D104" s="264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3"/>
      <c r="S104" s="1"/>
      <c r="T104" s="2"/>
      <c r="U104" s="104"/>
      <c r="V104" s="105"/>
      <c r="W104" s="106"/>
      <c r="X104" s="124"/>
      <c r="Y104" s="265"/>
      <c r="Z104" s="266"/>
      <c r="AA104" s="111"/>
      <c r="AB104" s="103"/>
      <c r="AC104" s="278"/>
    </row>
    <row r="105" spans="1:29" ht="15.75" customHeight="1">
      <c r="A105" s="268"/>
      <c r="B105" s="153"/>
      <c r="C105" s="263"/>
      <c r="D105" s="264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3"/>
      <c r="S105" s="117"/>
      <c r="T105" s="118"/>
      <c r="U105" s="129"/>
      <c r="V105" s="130"/>
      <c r="W105" s="123"/>
      <c r="X105" s="124"/>
      <c r="Y105" s="265"/>
      <c r="Z105" s="266"/>
      <c r="AA105" s="155"/>
      <c r="AB105" s="122"/>
      <c r="AC105" s="278"/>
    </row>
    <row r="106" spans="1:29" ht="15.75" customHeight="1" thickBot="1">
      <c r="A106" s="269"/>
      <c r="B106" s="133" t="s">
        <v>106</v>
      </c>
      <c r="C106" s="260"/>
      <c r="D106" s="260"/>
      <c r="E106" s="134"/>
      <c r="F106" s="135"/>
      <c r="G106" s="136"/>
      <c r="H106" s="91"/>
      <c r="I106" s="137">
        <f t="shared" ref="I106:J106" si="50">AVERAGE(I90:I105)</f>
        <v>13</v>
      </c>
      <c r="J106" s="138">
        <f t="shared" si="50"/>
        <v>3229.2</v>
      </c>
      <c r="K106" s="139">
        <f t="shared" ref="K106" si="51">J106/I106</f>
        <v>248.39999999999998</v>
      </c>
      <c r="L106" s="137">
        <f t="shared" ref="L106:M106" si="52">AVERAGE(L90:L105)</f>
        <v>13.2</v>
      </c>
      <c r="M106" s="138">
        <f t="shared" si="52"/>
        <v>2811.351893693341</v>
      </c>
      <c r="N106" s="139">
        <f t="shared" ref="N106:N111" si="53">M106/L106</f>
        <v>212.98120406767737</v>
      </c>
      <c r="O106" s="140">
        <f t="shared" ref="O106:O111" si="54">L106-I106</f>
        <v>0.19999999999999929</v>
      </c>
      <c r="P106" s="141">
        <f t="shared" ref="P106:P111" si="55">N106-K106</f>
        <v>-35.41879593232261</v>
      </c>
      <c r="Q106" s="142">
        <f t="shared" ref="Q106:Q111" si="56">N106/K106</f>
        <v>0.85741225470079463</v>
      </c>
      <c r="R106" s="274"/>
      <c r="S106" s="143">
        <f>S90</f>
        <v>0.16666666666666666</v>
      </c>
      <c r="T106" s="144">
        <f>INDEX(T90:T105,COUNTA(T90:T105))</f>
        <v>0.45584490740740741</v>
      </c>
      <c r="U106" s="145"/>
      <c r="V106" s="156"/>
      <c r="W106" s="135"/>
      <c r="X106" s="139"/>
      <c r="Y106" s="261"/>
      <c r="Z106" s="262"/>
      <c r="AA106" s="157">
        <f t="shared" ref="AA106:AA111" si="57">M106-J106</f>
        <v>-417.84810630665879</v>
      </c>
      <c r="AB106" s="142">
        <f t="shared" ref="AB106:AB111" si="58">M106/J106</f>
        <v>0.87060321246542216</v>
      </c>
      <c r="AC106" s="279"/>
    </row>
    <row r="107" spans="1:29" ht="15.75" customHeight="1">
      <c r="A107" s="280" t="s">
        <v>185</v>
      </c>
      <c r="B107" s="108" t="s">
        <v>157</v>
      </c>
      <c r="C107" s="270" t="s">
        <v>186</v>
      </c>
      <c r="D107" s="271"/>
      <c r="E107" s="158">
        <v>26.63</v>
      </c>
      <c r="F107" s="87">
        <v>901</v>
      </c>
      <c r="G107" s="159">
        <f t="shared" ref="G107:G111" si="59">E107*F107</f>
        <v>23993.629999999997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2788.9939810834103</v>
      </c>
      <c r="N107" s="163">
        <f t="shared" si="53"/>
        <v>464.83233018056836</v>
      </c>
      <c r="O107" s="165">
        <f t="shared" si="54"/>
        <v>0</v>
      </c>
      <c r="P107" s="166">
        <f t="shared" si="55"/>
        <v>-80.667669819431637</v>
      </c>
      <c r="Q107" s="152">
        <f t="shared" si="56"/>
        <v>0.85212159519810882</v>
      </c>
      <c r="R107" s="272">
        <f>Q123</f>
        <v>0.89651817657173227</v>
      </c>
      <c r="S107" s="193">
        <v>0.25</v>
      </c>
      <c r="T107" s="194">
        <v>0.26346064814814812</v>
      </c>
      <c r="U107" s="169"/>
      <c r="V107" s="170">
        <v>19.383333333333297</v>
      </c>
      <c r="W107" s="168"/>
      <c r="X107" s="171"/>
      <c r="Y107" s="275"/>
      <c r="Z107" s="276"/>
      <c r="AA107" s="109">
        <f t="shared" si="57"/>
        <v>-484.00601891658971</v>
      </c>
      <c r="AB107" s="152">
        <f t="shared" si="58"/>
        <v>0.85212159519810882</v>
      </c>
      <c r="AC107" s="277">
        <f>AB123</f>
        <v>0.89651817657173238</v>
      </c>
    </row>
    <row r="108" spans="1:29" ht="15.75" customHeight="1">
      <c r="A108" s="281"/>
      <c r="B108" s="92" t="s">
        <v>158</v>
      </c>
      <c r="C108" s="263" t="s">
        <v>215</v>
      </c>
      <c r="D108" s="264"/>
      <c r="E108" s="93">
        <v>20.11</v>
      </c>
      <c r="F108" s="94">
        <v>1007</v>
      </c>
      <c r="G108" s="95">
        <f t="shared" si="59"/>
        <v>20250.77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3251.3004484304929</v>
      </c>
      <c r="N108" s="99">
        <f t="shared" si="53"/>
        <v>541.88340807174882</v>
      </c>
      <c r="O108" s="101">
        <f t="shared" si="54"/>
        <v>0</v>
      </c>
      <c r="P108" s="102">
        <f t="shared" si="55"/>
        <v>-58.116591928251182</v>
      </c>
      <c r="Q108" s="103">
        <f t="shared" si="56"/>
        <v>0.9031390134529147</v>
      </c>
      <c r="R108" s="273"/>
      <c r="S108" s="1">
        <v>0.26695601851851852</v>
      </c>
      <c r="T108" s="2">
        <v>0.27986111111111112</v>
      </c>
      <c r="U108" s="104">
        <v>5.0333333333333741</v>
      </c>
      <c r="V108" s="105">
        <v>18.583333333333336</v>
      </c>
      <c r="W108" s="106"/>
      <c r="X108" s="113"/>
      <c r="Y108" s="265"/>
      <c r="Z108" s="266"/>
      <c r="AA108" s="111">
        <f t="shared" si="57"/>
        <v>-348.69955156950709</v>
      </c>
      <c r="AB108" s="103">
        <f t="shared" si="58"/>
        <v>0.9031390134529147</v>
      </c>
      <c r="AC108" s="278"/>
    </row>
    <row r="109" spans="1:29" ht="15.75" customHeight="1">
      <c r="A109" s="281"/>
      <c r="B109" s="92" t="s">
        <v>158</v>
      </c>
      <c r="C109" s="263" t="s">
        <v>187</v>
      </c>
      <c r="D109" s="264"/>
      <c r="E109" s="93">
        <v>24.94</v>
      </c>
      <c r="F109" s="94">
        <v>1318</v>
      </c>
      <c r="G109" s="95">
        <f t="shared" si="59"/>
        <v>32870.92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3258.7912087912109</v>
      </c>
      <c r="N109" s="99">
        <f t="shared" si="53"/>
        <v>543.13186813186849</v>
      </c>
      <c r="O109" s="101">
        <f t="shared" si="54"/>
        <v>0</v>
      </c>
      <c r="P109" s="102">
        <f t="shared" si="55"/>
        <v>-56.868131868131513</v>
      </c>
      <c r="Q109" s="103">
        <f t="shared" si="56"/>
        <v>0.90521978021978078</v>
      </c>
      <c r="R109" s="273"/>
      <c r="S109" s="1">
        <v>0.28472222222222221</v>
      </c>
      <c r="T109" s="2">
        <v>0.30157407407407405</v>
      </c>
      <c r="U109" s="104">
        <v>6.9999999999999751</v>
      </c>
      <c r="V109" s="105">
        <v>24.266666666666652</v>
      </c>
      <c r="W109" s="106"/>
      <c r="X109" s="107"/>
      <c r="Y109" s="265"/>
      <c r="Z109" s="266"/>
      <c r="AA109" s="111">
        <f t="shared" si="57"/>
        <v>-341.20879120878908</v>
      </c>
      <c r="AB109" s="103">
        <f t="shared" si="58"/>
        <v>0.90521978021978078</v>
      </c>
      <c r="AC109" s="278"/>
    </row>
    <row r="110" spans="1:29" ht="15.75" customHeight="1">
      <c r="A110" s="281"/>
      <c r="B110" s="92" t="s">
        <v>158</v>
      </c>
      <c r="C110" s="263" t="s">
        <v>188</v>
      </c>
      <c r="D110" s="264"/>
      <c r="E110" s="93">
        <v>24.73</v>
      </c>
      <c r="F110" s="94">
        <v>1855</v>
      </c>
      <c r="G110" s="95">
        <f t="shared" si="59"/>
        <v>45874.15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3276.741903827291</v>
      </c>
      <c r="N110" s="99">
        <f t="shared" si="53"/>
        <v>546.12365063788184</v>
      </c>
      <c r="O110" s="101">
        <f t="shared" si="54"/>
        <v>0</v>
      </c>
      <c r="P110" s="102">
        <f t="shared" si="55"/>
        <v>-53.876349362118162</v>
      </c>
      <c r="Q110" s="103">
        <f t="shared" si="56"/>
        <v>0.91020608439646977</v>
      </c>
      <c r="R110" s="273"/>
      <c r="S110" s="1">
        <v>0.30557870370370371</v>
      </c>
      <c r="T110" s="2">
        <v>0.32916666666666661</v>
      </c>
      <c r="U110" s="104">
        <v>5.7666666666667155</v>
      </c>
      <c r="V110" s="105">
        <v>33.966666666666569</v>
      </c>
      <c r="W110" s="106"/>
      <c r="X110" s="113"/>
      <c r="Y110" s="265"/>
      <c r="Z110" s="266"/>
      <c r="AA110" s="111">
        <f t="shared" si="57"/>
        <v>-323.25809617270897</v>
      </c>
      <c r="AB110" s="103">
        <f t="shared" si="58"/>
        <v>0.91020608439646977</v>
      </c>
      <c r="AC110" s="278"/>
    </row>
    <row r="111" spans="1:29" ht="15.75" customHeight="1">
      <c r="A111" s="282"/>
      <c r="B111" s="92" t="s">
        <v>158</v>
      </c>
      <c r="C111" s="263" t="s">
        <v>200</v>
      </c>
      <c r="D111" s="264"/>
      <c r="E111" s="93">
        <v>24.73</v>
      </c>
      <c r="F111" s="94">
        <v>1557</v>
      </c>
      <c r="G111" s="95">
        <f t="shared" si="59"/>
        <v>38504.61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3268.3381924198197</v>
      </c>
      <c r="N111" s="99">
        <f t="shared" si="53"/>
        <v>544.72303206996992</v>
      </c>
      <c r="O111" s="101">
        <f t="shared" si="54"/>
        <v>0</v>
      </c>
      <c r="P111" s="102">
        <f t="shared" si="55"/>
        <v>-55.276967930030082</v>
      </c>
      <c r="Q111" s="103">
        <f t="shared" si="56"/>
        <v>0.90787172011661654</v>
      </c>
      <c r="R111" s="273"/>
      <c r="S111" s="1">
        <v>0.33501157407407406</v>
      </c>
      <c r="T111" s="2">
        <v>0.35486111111111113</v>
      </c>
      <c r="U111" s="104">
        <v>8.41666666666673</v>
      </c>
      <c r="V111" s="105">
        <v>28.583333333333378</v>
      </c>
      <c r="W111" s="106"/>
      <c r="X111" s="113"/>
      <c r="Y111" s="265"/>
      <c r="Z111" s="266"/>
      <c r="AA111" s="111">
        <f t="shared" si="57"/>
        <v>-331.66180758018027</v>
      </c>
      <c r="AB111" s="103">
        <f t="shared" si="58"/>
        <v>0.90787172011661654</v>
      </c>
      <c r="AC111" s="278"/>
    </row>
    <row r="112" spans="1:29" ht="15.75" customHeight="1">
      <c r="A112" s="282"/>
      <c r="B112" s="92"/>
      <c r="C112" s="263"/>
      <c r="D112" s="264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3"/>
      <c r="S112" s="1"/>
      <c r="T112" s="2"/>
      <c r="U112" s="104"/>
      <c r="V112" s="105"/>
      <c r="W112" s="106"/>
      <c r="X112" s="113"/>
      <c r="Y112" s="265"/>
      <c r="Z112" s="266"/>
      <c r="AA112" s="111"/>
      <c r="AB112" s="103"/>
      <c r="AC112" s="278"/>
    </row>
    <row r="113" spans="1:29" ht="15.75" customHeight="1">
      <c r="A113" s="282"/>
      <c r="B113" s="92"/>
      <c r="C113" s="263"/>
      <c r="D113" s="264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3"/>
      <c r="S113" s="1"/>
      <c r="T113" s="2"/>
      <c r="U113" s="104"/>
      <c r="V113" s="105"/>
      <c r="W113" s="106"/>
      <c r="X113" s="113"/>
      <c r="Y113" s="265"/>
      <c r="Z113" s="266"/>
      <c r="AA113" s="111"/>
      <c r="AB113" s="103"/>
      <c r="AC113" s="278"/>
    </row>
    <row r="114" spans="1:29" ht="15.75" customHeight="1">
      <c r="A114" s="282"/>
      <c r="B114" s="92"/>
      <c r="C114" s="263"/>
      <c r="D114" s="264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3"/>
      <c r="S114" s="1"/>
      <c r="T114" s="2"/>
      <c r="U114" s="104"/>
      <c r="V114" s="105"/>
      <c r="W114" s="106"/>
      <c r="X114" s="107"/>
      <c r="Y114" s="265"/>
      <c r="Z114" s="266"/>
      <c r="AA114" s="111"/>
      <c r="AB114" s="103"/>
      <c r="AC114" s="278"/>
    </row>
    <row r="115" spans="1:29" ht="15.75" customHeight="1">
      <c r="A115" s="282"/>
      <c r="B115" s="92"/>
      <c r="C115" s="263"/>
      <c r="D115" s="264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3"/>
      <c r="S115" s="1"/>
      <c r="T115" s="2"/>
      <c r="U115" s="104"/>
      <c r="V115" s="105"/>
      <c r="W115" s="106"/>
      <c r="X115" s="113"/>
      <c r="Y115" s="265"/>
      <c r="Z115" s="266"/>
      <c r="AA115" s="111"/>
      <c r="AB115" s="103"/>
      <c r="AC115" s="278"/>
    </row>
    <row r="116" spans="1:29" ht="15.75" customHeight="1">
      <c r="A116" s="282"/>
      <c r="B116" s="92"/>
      <c r="C116" s="263"/>
      <c r="D116" s="264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3"/>
      <c r="S116" s="1"/>
      <c r="T116" s="2"/>
      <c r="U116" s="104"/>
      <c r="V116" s="105"/>
      <c r="W116" s="106"/>
      <c r="X116" s="113"/>
      <c r="Y116" s="265"/>
      <c r="Z116" s="266"/>
      <c r="AA116" s="111"/>
      <c r="AB116" s="103"/>
      <c r="AC116" s="278"/>
    </row>
    <row r="117" spans="1:29" ht="15.75" customHeight="1">
      <c r="A117" s="282"/>
      <c r="B117" s="92"/>
      <c r="C117" s="263"/>
      <c r="D117" s="264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3"/>
      <c r="S117" s="1"/>
      <c r="T117" s="2"/>
      <c r="U117" s="104"/>
      <c r="V117" s="105"/>
      <c r="W117" s="106"/>
      <c r="X117" s="113"/>
      <c r="Y117" s="265"/>
      <c r="Z117" s="266"/>
      <c r="AA117" s="111"/>
      <c r="AB117" s="103"/>
      <c r="AC117" s="278"/>
    </row>
    <row r="118" spans="1:29" ht="15.75" customHeight="1">
      <c r="A118" s="282"/>
      <c r="B118" s="92"/>
      <c r="C118" s="263"/>
      <c r="D118" s="264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3"/>
      <c r="S118" s="1"/>
      <c r="T118" s="2"/>
      <c r="U118" s="104"/>
      <c r="V118" s="105"/>
      <c r="W118" s="106"/>
      <c r="X118" s="113"/>
      <c r="Y118" s="265"/>
      <c r="Z118" s="266"/>
      <c r="AA118" s="111"/>
      <c r="AB118" s="103"/>
      <c r="AC118" s="278"/>
    </row>
    <row r="119" spans="1:29" ht="15.75" customHeight="1">
      <c r="A119" s="282"/>
      <c r="B119" s="92"/>
      <c r="C119" s="263"/>
      <c r="D119" s="264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3"/>
      <c r="S119" s="1"/>
      <c r="T119" s="2"/>
      <c r="U119" s="104"/>
      <c r="V119" s="105"/>
      <c r="W119" s="106"/>
      <c r="X119" s="113"/>
      <c r="Y119" s="265"/>
      <c r="Z119" s="266"/>
      <c r="AA119" s="111"/>
      <c r="AB119" s="103"/>
      <c r="AC119" s="278"/>
    </row>
    <row r="120" spans="1:29" ht="15.75" customHeight="1">
      <c r="A120" s="282"/>
      <c r="B120" s="92"/>
      <c r="C120" s="263"/>
      <c r="D120" s="264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3"/>
      <c r="S120" s="1"/>
      <c r="T120" s="2"/>
      <c r="U120" s="104"/>
      <c r="V120" s="105"/>
      <c r="W120" s="106"/>
      <c r="X120" s="113"/>
      <c r="Y120" s="265"/>
      <c r="Z120" s="266"/>
      <c r="AA120" s="111"/>
      <c r="AB120" s="103"/>
      <c r="AC120" s="278"/>
    </row>
    <row r="121" spans="1:29" ht="15.75" customHeight="1">
      <c r="A121" s="282"/>
      <c r="B121" s="92"/>
      <c r="C121" s="263"/>
      <c r="D121" s="264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3"/>
      <c r="S121" s="1"/>
      <c r="T121" s="2"/>
      <c r="U121" s="104"/>
      <c r="V121" s="105"/>
      <c r="W121" s="106"/>
      <c r="X121" s="113"/>
      <c r="Y121" s="265"/>
      <c r="Z121" s="266"/>
      <c r="AA121" s="111"/>
      <c r="AB121" s="103"/>
      <c r="AC121" s="278"/>
    </row>
    <row r="122" spans="1:29" ht="15.75" customHeight="1">
      <c r="A122" s="282"/>
      <c r="B122" s="92"/>
      <c r="C122" s="263"/>
      <c r="D122" s="264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3"/>
      <c r="S122" s="117"/>
      <c r="T122" s="118"/>
      <c r="U122" s="129"/>
      <c r="V122" s="130"/>
      <c r="W122" s="123"/>
      <c r="X122" s="124"/>
      <c r="Y122" s="265"/>
      <c r="Z122" s="266"/>
      <c r="AA122" s="155"/>
      <c r="AB122" s="122"/>
      <c r="AC122" s="278"/>
    </row>
    <row r="123" spans="1:29" ht="15.75" customHeight="1" thickBot="1">
      <c r="A123" s="283"/>
      <c r="B123" s="133" t="s">
        <v>106</v>
      </c>
      <c r="C123" s="260"/>
      <c r="D123" s="260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3534.6</v>
      </c>
      <c r="K123" s="139">
        <f t="shared" ref="K123" si="61">J123/I123</f>
        <v>589.1</v>
      </c>
      <c r="L123" s="137">
        <f t="shared" ref="L123:M123" si="62">AVERAGE(L107:L122)</f>
        <v>6</v>
      </c>
      <c r="M123" s="138">
        <f t="shared" si="62"/>
        <v>3168.8331469104451</v>
      </c>
      <c r="N123" s="139">
        <f>M123/L123</f>
        <v>528.13885781840747</v>
      </c>
      <c r="O123" s="140">
        <f>L123-I123</f>
        <v>0</v>
      </c>
      <c r="P123" s="141">
        <f>N123-K123</f>
        <v>-60.96114218159255</v>
      </c>
      <c r="Q123" s="142">
        <f>N123/K123</f>
        <v>0.89651817657173227</v>
      </c>
      <c r="R123" s="274"/>
      <c r="S123" s="143">
        <f>S107</f>
        <v>0.25</v>
      </c>
      <c r="T123" s="144">
        <f>INDEX(T107:T122,COUNTA(T107:T122))</f>
        <v>0.35486111111111113</v>
      </c>
      <c r="U123" s="145"/>
      <c r="V123" s="156"/>
      <c r="W123" s="135"/>
      <c r="X123" s="139"/>
      <c r="Y123" s="261"/>
      <c r="Z123" s="262"/>
      <c r="AA123" s="157">
        <f>M123-J123</f>
        <v>-365.76685308955484</v>
      </c>
      <c r="AB123" s="142">
        <f>M123/J123</f>
        <v>0.89651817657173238</v>
      </c>
      <c r="AC123" s="279"/>
    </row>
    <row r="124" spans="1:29" ht="15.75" customHeight="1">
      <c r="A124" s="267" t="s">
        <v>191</v>
      </c>
      <c r="B124" s="183" t="s">
        <v>161</v>
      </c>
      <c r="C124" s="270" t="s">
        <v>204</v>
      </c>
      <c r="D124" s="271"/>
      <c r="E124" s="158">
        <v>50.67</v>
      </c>
      <c r="F124" s="87">
        <v>1810</v>
      </c>
      <c r="G124" s="159">
        <f t="shared" ref="G124:G125" si="63">E124*F124</f>
        <v>91712.7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1740.8495858936622</v>
      </c>
      <c r="N124" s="163">
        <f>M124/L124</f>
        <v>87.042479294683105</v>
      </c>
      <c r="O124" s="165">
        <f>L124-I124</f>
        <v>0</v>
      </c>
      <c r="P124" s="166">
        <f>N124-K124</f>
        <v>-12.957520705316895</v>
      </c>
      <c r="Q124" s="152">
        <f>N124/K124</f>
        <v>0.87042479294683106</v>
      </c>
      <c r="R124" s="272">
        <f>Q140</f>
        <v>0.87324328450430366</v>
      </c>
      <c r="S124" s="167">
        <v>0.73124999999999984</v>
      </c>
      <c r="T124" s="168">
        <v>0.77457175925925925</v>
      </c>
      <c r="U124" s="169"/>
      <c r="V124" s="170">
        <v>62.383333333333546</v>
      </c>
      <c r="W124" s="168"/>
      <c r="X124" s="171"/>
      <c r="Y124" s="275"/>
      <c r="Z124" s="276"/>
      <c r="AA124" s="109">
        <f>M124-J124</f>
        <v>-259.15041410633785</v>
      </c>
      <c r="AB124" s="152">
        <f>M124/J124</f>
        <v>0.87042479294683106</v>
      </c>
      <c r="AC124" s="277">
        <f>AB140</f>
        <v>0.87324328450430355</v>
      </c>
    </row>
    <row r="125" spans="1:29" ht="15.75" customHeight="1">
      <c r="A125" s="268"/>
      <c r="B125" s="153" t="s">
        <v>161</v>
      </c>
      <c r="C125" s="263" t="s">
        <v>190</v>
      </c>
      <c r="D125" s="264"/>
      <c r="E125" s="93">
        <v>47.6</v>
      </c>
      <c r="F125" s="94">
        <v>2269</v>
      </c>
      <c r="G125" s="95">
        <f t="shared" si="63"/>
        <v>108004.40000000001</v>
      </c>
      <c r="H125" s="96"/>
      <c r="I125" s="97">
        <v>23</v>
      </c>
      <c r="J125" s="98">
        <v>2000</v>
      </c>
      <c r="K125" s="99">
        <f t="shared" ref="K125" si="64">J125/I125</f>
        <v>86.956521739130437</v>
      </c>
      <c r="L125" s="100">
        <v>23</v>
      </c>
      <c r="M125" s="98">
        <f>F125/V125*60</f>
        <v>1752.1235521235524</v>
      </c>
      <c r="N125" s="99">
        <f>M125/L125</f>
        <v>76.179284874937053</v>
      </c>
      <c r="O125" s="101">
        <f>L125-I125</f>
        <v>0</v>
      </c>
      <c r="P125" s="102">
        <f>N125-K125</f>
        <v>-10.777236864193384</v>
      </c>
      <c r="Q125" s="103">
        <f>N125/K125</f>
        <v>0.87606177606177604</v>
      </c>
      <c r="R125" s="273"/>
      <c r="S125" s="1">
        <v>0.78006944444444448</v>
      </c>
      <c r="T125" s="2">
        <v>0.83402777777777781</v>
      </c>
      <c r="U125" s="104">
        <v>7.9166666666667318</v>
      </c>
      <c r="V125" s="105">
        <v>77.699999999999989</v>
      </c>
      <c r="W125" s="106"/>
      <c r="X125" s="107"/>
      <c r="Y125" s="265"/>
      <c r="Z125" s="266"/>
      <c r="AA125" s="111">
        <f>M125-J125</f>
        <v>-247.87644787644763</v>
      </c>
      <c r="AB125" s="103">
        <f>M125/J125</f>
        <v>0.87606177606177615</v>
      </c>
      <c r="AC125" s="278"/>
    </row>
    <row r="126" spans="1:29" ht="15.75" customHeight="1">
      <c r="A126" s="268"/>
      <c r="B126" s="153"/>
      <c r="C126" s="263"/>
      <c r="D126" s="264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3"/>
      <c r="S126" s="1"/>
      <c r="T126" s="2"/>
      <c r="U126" s="104"/>
      <c r="V126" s="105"/>
      <c r="W126" s="106"/>
      <c r="X126" s="107"/>
      <c r="Y126" s="265"/>
      <c r="Z126" s="266"/>
      <c r="AA126" s="111"/>
      <c r="AB126" s="103"/>
      <c r="AC126" s="278"/>
    </row>
    <row r="127" spans="1:29" ht="15.75" customHeight="1">
      <c r="A127" s="268"/>
      <c r="B127" s="153"/>
      <c r="C127" s="263"/>
      <c r="D127" s="26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3"/>
      <c r="S127" s="1"/>
      <c r="T127" s="2"/>
      <c r="U127" s="104"/>
      <c r="V127" s="105"/>
      <c r="W127" s="106"/>
      <c r="X127" s="107"/>
      <c r="Y127" s="265"/>
      <c r="Z127" s="266"/>
      <c r="AA127" s="111"/>
      <c r="AB127" s="103"/>
      <c r="AC127" s="278"/>
    </row>
    <row r="128" spans="1:29" ht="15.75" customHeight="1">
      <c r="A128" s="268"/>
      <c r="B128" s="153"/>
      <c r="C128" s="263"/>
      <c r="D128" s="26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3"/>
      <c r="S128" s="1"/>
      <c r="T128" s="2"/>
      <c r="U128" s="104"/>
      <c r="V128" s="105"/>
      <c r="W128" s="106"/>
      <c r="X128" s="107"/>
      <c r="Y128" s="265"/>
      <c r="Z128" s="266"/>
      <c r="AA128" s="111"/>
      <c r="AB128" s="103"/>
      <c r="AC128" s="278"/>
    </row>
    <row r="129" spans="1:29" ht="15.75" customHeight="1">
      <c r="A129" s="268"/>
      <c r="B129" s="153"/>
      <c r="C129" s="263"/>
      <c r="D129" s="26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3"/>
      <c r="S129" s="1"/>
      <c r="T129" s="2"/>
      <c r="U129" s="104"/>
      <c r="V129" s="105"/>
      <c r="W129" s="106"/>
      <c r="X129" s="107"/>
      <c r="Y129" s="265"/>
      <c r="Z129" s="266"/>
      <c r="AA129" s="111"/>
      <c r="AB129" s="103"/>
      <c r="AC129" s="278"/>
    </row>
    <row r="130" spans="1:29" ht="15.75" customHeight="1">
      <c r="A130" s="268"/>
      <c r="B130" s="153"/>
      <c r="C130" s="263"/>
      <c r="D130" s="26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3"/>
      <c r="S130" s="117"/>
      <c r="T130" s="118"/>
      <c r="U130" s="104"/>
      <c r="V130" s="105"/>
      <c r="W130" s="118"/>
      <c r="X130" s="190"/>
      <c r="Y130" s="265"/>
      <c r="Z130" s="266"/>
      <c r="AA130" s="111"/>
      <c r="AB130" s="103"/>
      <c r="AC130" s="278"/>
    </row>
    <row r="131" spans="1:29" ht="15.75" customHeight="1">
      <c r="A131" s="268"/>
      <c r="B131" s="153"/>
      <c r="C131" s="263"/>
      <c r="D131" s="26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3"/>
      <c r="S131" s="117"/>
      <c r="T131" s="118"/>
      <c r="U131" s="104"/>
      <c r="V131" s="105"/>
      <c r="W131" s="118"/>
      <c r="X131" s="190"/>
      <c r="Y131" s="265"/>
      <c r="Z131" s="266"/>
      <c r="AA131" s="111"/>
      <c r="AB131" s="103"/>
      <c r="AC131" s="278"/>
    </row>
    <row r="132" spans="1:29" ht="15.75" customHeight="1">
      <c r="A132" s="268"/>
      <c r="B132" s="153"/>
      <c r="C132" s="263"/>
      <c r="D132" s="26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3"/>
      <c r="S132" s="117"/>
      <c r="T132" s="118"/>
      <c r="U132" s="104"/>
      <c r="V132" s="105"/>
      <c r="W132" s="118"/>
      <c r="X132" s="190"/>
      <c r="Y132" s="265"/>
      <c r="Z132" s="266"/>
      <c r="AA132" s="111"/>
      <c r="AB132" s="103"/>
      <c r="AC132" s="278"/>
    </row>
    <row r="133" spans="1:29" ht="15.75" customHeight="1">
      <c r="A133" s="268"/>
      <c r="B133" s="153"/>
      <c r="C133" s="263"/>
      <c r="D133" s="26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3"/>
      <c r="S133" s="117"/>
      <c r="T133" s="118"/>
      <c r="U133" s="104"/>
      <c r="V133" s="105"/>
      <c r="W133" s="118"/>
      <c r="X133" s="190"/>
      <c r="Y133" s="265"/>
      <c r="Z133" s="266"/>
      <c r="AA133" s="111"/>
      <c r="AB133" s="103"/>
      <c r="AC133" s="278"/>
    </row>
    <row r="134" spans="1:29" ht="15.75" customHeight="1">
      <c r="A134" s="268"/>
      <c r="B134" s="153"/>
      <c r="C134" s="263"/>
      <c r="D134" s="26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3"/>
      <c r="S134" s="117"/>
      <c r="T134" s="118"/>
      <c r="U134" s="104"/>
      <c r="V134" s="105"/>
      <c r="W134" s="118"/>
      <c r="X134" s="190"/>
      <c r="Y134" s="265"/>
      <c r="Z134" s="266"/>
      <c r="AA134" s="111"/>
      <c r="AB134" s="103"/>
      <c r="AC134" s="278"/>
    </row>
    <row r="135" spans="1:29" ht="15.75" customHeight="1">
      <c r="A135" s="268"/>
      <c r="B135" s="153"/>
      <c r="C135" s="263"/>
      <c r="D135" s="26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3"/>
      <c r="S135" s="117"/>
      <c r="T135" s="118"/>
      <c r="U135" s="104"/>
      <c r="V135" s="105"/>
      <c r="W135" s="118"/>
      <c r="X135" s="190"/>
      <c r="Y135" s="265"/>
      <c r="Z135" s="266"/>
      <c r="AA135" s="111"/>
      <c r="AB135" s="103"/>
      <c r="AC135" s="278"/>
    </row>
    <row r="136" spans="1:29" ht="15.75" customHeight="1">
      <c r="A136" s="268"/>
      <c r="B136" s="153"/>
      <c r="C136" s="263"/>
      <c r="D136" s="26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3"/>
      <c r="S136" s="117"/>
      <c r="T136" s="118"/>
      <c r="U136" s="104"/>
      <c r="V136" s="105"/>
      <c r="W136" s="118"/>
      <c r="X136" s="190"/>
      <c r="Y136" s="265"/>
      <c r="Z136" s="266"/>
      <c r="AA136" s="111"/>
      <c r="AB136" s="103"/>
      <c r="AC136" s="278"/>
    </row>
    <row r="137" spans="1:29" ht="15.75" customHeight="1">
      <c r="A137" s="268"/>
      <c r="B137" s="153"/>
      <c r="C137" s="263"/>
      <c r="D137" s="26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3"/>
      <c r="S137" s="117"/>
      <c r="T137" s="118"/>
      <c r="U137" s="104"/>
      <c r="V137" s="105"/>
      <c r="W137" s="118"/>
      <c r="X137" s="190"/>
      <c r="Y137" s="265"/>
      <c r="Z137" s="266"/>
      <c r="AA137" s="111"/>
      <c r="AB137" s="103"/>
      <c r="AC137" s="278"/>
    </row>
    <row r="138" spans="1:29" ht="15.75" customHeight="1">
      <c r="A138" s="268"/>
      <c r="B138" s="153"/>
      <c r="C138" s="263"/>
      <c r="D138" s="264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3"/>
      <c r="S138" s="117"/>
      <c r="T138" s="118"/>
      <c r="U138" s="104"/>
      <c r="V138" s="105"/>
      <c r="W138" s="118"/>
      <c r="X138" s="190"/>
      <c r="Y138" s="265"/>
      <c r="Z138" s="266"/>
      <c r="AA138" s="111"/>
      <c r="AB138" s="103"/>
      <c r="AC138" s="278"/>
    </row>
    <row r="139" spans="1:29" ht="15.75" customHeight="1">
      <c r="A139" s="268"/>
      <c r="B139" s="153"/>
      <c r="C139" s="263"/>
      <c r="D139" s="264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3"/>
      <c r="S139" s="117"/>
      <c r="T139" s="118"/>
      <c r="U139" s="129"/>
      <c r="V139" s="130"/>
      <c r="W139" s="123"/>
      <c r="X139" s="124"/>
      <c r="Y139" s="265"/>
      <c r="Z139" s="266"/>
      <c r="AA139" s="155"/>
      <c r="AB139" s="122"/>
      <c r="AC139" s="278"/>
    </row>
    <row r="140" spans="1:29" ht="15.75" customHeight="1" thickBot="1">
      <c r="A140" s="269"/>
      <c r="B140" s="133" t="s">
        <v>106</v>
      </c>
      <c r="C140" s="260"/>
      <c r="D140" s="260"/>
      <c r="E140" s="134"/>
      <c r="F140" s="135"/>
      <c r="G140" s="136"/>
      <c r="H140" s="91"/>
      <c r="I140" s="137">
        <f t="shared" ref="I140:J140" si="65">AVERAGE(I124:I139)</f>
        <v>21.5</v>
      </c>
      <c r="J140" s="138">
        <f t="shared" si="65"/>
        <v>2000</v>
      </c>
      <c r="K140" s="139">
        <f t="shared" ref="K140" si="66">J140/I140</f>
        <v>93.023255813953483</v>
      </c>
      <c r="L140" s="137">
        <f t="shared" ref="L140:M140" si="67">AVERAGE(L124:L139)</f>
        <v>21.5</v>
      </c>
      <c r="M140" s="138">
        <f t="shared" si="67"/>
        <v>1746.4865690086071</v>
      </c>
      <c r="N140" s="139">
        <f>M140/L140</f>
        <v>81.231933442260797</v>
      </c>
      <c r="O140" s="140">
        <f>L140-I140</f>
        <v>0</v>
      </c>
      <c r="P140" s="141">
        <f>N140-K140</f>
        <v>-11.791322371692686</v>
      </c>
      <c r="Q140" s="142">
        <f>N140/K140</f>
        <v>0.87324328450430366</v>
      </c>
      <c r="R140" s="274"/>
      <c r="S140" s="143">
        <f>S124</f>
        <v>0.73124999999999984</v>
      </c>
      <c r="T140" s="144">
        <f>INDEX(T124:T139,COUNTA(T124:T139))</f>
        <v>0.83402777777777781</v>
      </c>
      <c r="U140" s="145"/>
      <c r="V140" s="156"/>
      <c r="W140" s="135"/>
      <c r="X140" s="139"/>
      <c r="Y140" s="261"/>
      <c r="Z140" s="262"/>
      <c r="AA140" s="157">
        <f>M140-J140</f>
        <v>-253.51343099139285</v>
      </c>
      <c r="AB140" s="142">
        <f>M140/J140</f>
        <v>0.87324328450430355</v>
      </c>
      <c r="AC140" s="279"/>
    </row>
    <row r="141" spans="1:29" ht="15.75" customHeight="1">
      <c r="A141" s="280" t="s">
        <v>197</v>
      </c>
      <c r="B141" s="183" t="s">
        <v>161</v>
      </c>
      <c r="C141" s="270" t="s">
        <v>192</v>
      </c>
      <c r="D141" s="271"/>
      <c r="E141" s="158">
        <v>56.79</v>
      </c>
      <c r="F141" s="169">
        <v>2341</v>
      </c>
      <c r="G141" s="159">
        <f t="shared" ref="G141:G143" si="68">E141*F141</f>
        <v>132945.38999999998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1756.1158574703079</v>
      </c>
      <c r="N141" s="163">
        <f>M141/L141</f>
        <v>76.352863368274257</v>
      </c>
      <c r="O141" s="165">
        <f>L141-I141</f>
        <v>0</v>
      </c>
      <c r="P141" s="166">
        <f>N141-K141</f>
        <v>-10.603658370856181</v>
      </c>
      <c r="Q141" s="152">
        <f>N141/K141</f>
        <v>0.87805792873515398</v>
      </c>
      <c r="R141" s="272">
        <f>Q157</f>
        <v>0.87313754874224248</v>
      </c>
      <c r="S141" s="167">
        <v>0.70834490740740741</v>
      </c>
      <c r="T141" s="168">
        <v>0.76388888888888884</v>
      </c>
      <c r="U141" s="169"/>
      <c r="V141" s="170">
        <v>79.983333333333263</v>
      </c>
      <c r="W141" s="87"/>
      <c r="X141" s="88"/>
      <c r="Y141" s="275"/>
      <c r="Z141" s="276"/>
      <c r="AA141" s="109">
        <f>M141-J141</f>
        <v>-243.8841425296921</v>
      </c>
      <c r="AB141" s="152">
        <f>M141/J141</f>
        <v>0.87805792873515398</v>
      </c>
      <c r="AC141" s="352">
        <f>AB157</f>
        <v>0.87313754874224248</v>
      </c>
    </row>
    <row r="142" spans="1:29" ht="15.75" customHeight="1">
      <c r="A142" s="281"/>
      <c r="B142" s="153" t="s">
        <v>161</v>
      </c>
      <c r="C142" s="263" t="s">
        <v>189</v>
      </c>
      <c r="D142" s="264"/>
      <c r="E142" s="93">
        <v>56.87</v>
      </c>
      <c r="F142" s="104">
        <v>1818</v>
      </c>
      <c r="G142" s="95">
        <f t="shared" si="68"/>
        <v>103389.65999999999</v>
      </c>
      <c r="H142" s="96"/>
      <c r="I142" s="97">
        <v>23</v>
      </c>
      <c r="J142" s="98">
        <v>2000</v>
      </c>
      <c r="K142" s="99">
        <f t="shared" ref="K142:K143" si="69">J142/I142</f>
        <v>86.956521739130437</v>
      </c>
      <c r="L142" s="100">
        <v>23</v>
      </c>
      <c r="M142" s="98">
        <f>F142/V142*60</f>
        <v>1742.9560585885463</v>
      </c>
      <c r="N142" s="99">
        <f>M142/L142</f>
        <v>75.780698199502012</v>
      </c>
      <c r="O142" s="101">
        <f>L142-I142</f>
        <v>0</v>
      </c>
      <c r="P142" s="102">
        <f>N142-K142</f>
        <v>-11.175823539628425</v>
      </c>
      <c r="Q142" s="103">
        <f>N142/K142</f>
        <v>0.87147802929427309</v>
      </c>
      <c r="R142" s="273"/>
      <c r="S142" s="1">
        <v>0.76765046296296291</v>
      </c>
      <c r="T142" s="2">
        <v>0.81111111111111112</v>
      </c>
      <c r="U142" s="104">
        <v>5.4166666666666607</v>
      </c>
      <c r="V142" s="105">
        <v>62.583333333333414</v>
      </c>
      <c r="W142" s="106"/>
      <c r="X142" s="107"/>
      <c r="Y142" s="265"/>
      <c r="Z142" s="266"/>
      <c r="AA142" s="111">
        <f>M142-J142</f>
        <v>-257.04394141145372</v>
      </c>
      <c r="AB142" s="103">
        <f>M142/J142</f>
        <v>0.87147802929427309</v>
      </c>
      <c r="AC142" s="294"/>
    </row>
    <row r="143" spans="1:29" ht="15.75" customHeight="1">
      <c r="A143" s="281"/>
      <c r="B143" s="153" t="s">
        <v>161</v>
      </c>
      <c r="C143" s="263" t="s">
        <v>193</v>
      </c>
      <c r="D143" s="264"/>
      <c r="E143" s="93">
        <v>44.3</v>
      </c>
      <c r="F143" s="104">
        <v>1646</v>
      </c>
      <c r="G143" s="95">
        <f t="shared" si="68"/>
        <v>72917.799999999988</v>
      </c>
      <c r="H143" s="96"/>
      <c r="I143" s="97">
        <v>17</v>
      </c>
      <c r="J143" s="98">
        <v>2000</v>
      </c>
      <c r="K143" s="99">
        <f t="shared" si="69"/>
        <v>117.64705882352941</v>
      </c>
      <c r="L143" s="100">
        <v>17</v>
      </c>
      <c r="M143" s="98">
        <f>F143/V143*60</f>
        <v>1739.7533763946017</v>
      </c>
      <c r="N143" s="99">
        <f>M143/L143</f>
        <v>102.3384339055648</v>
      </c>
      <c r="O143" s="101">
        <f>L143-I143</f>
        <v>0</v>
      </c>
      <c r="P143" s="102">
        <f>N143-K143</f>
        <v>-15.308624917964607</v>
      </c>
      <c r="Q143" s="103">
        <f>N143/K143</f>
        <v>0.8698766881973008</v>
      </c>
      <c r="R143" s="273"/>
      <c r="S143" s="1">
        <v>0.81543981481481487</v>
      </c>
      <c r="T143" s="2">
        <v>0.85486111111111107</v>
      </c>
      <c r="U143" s="104">
        <v>6.2333333333334018</v>
      </c>
      <c r="V143" s="105">
        <v>56.766666666666538</v>
      </c>
      <c r="W143" s="106"/>
      <c r="X143" s="107"/>
      <c r="Y143" s="265"/>
      <c r="Z143" s="266"/>
      <c r="AA143" s="111">
        <f>M143-J143</f>
        <v>-260.24662360539833</v>
      </c>
      <c r="AB143" s="103">
        <f>M143/J143</f>
        <v>0.8698766881973008</v>
      </c>
      <c r="AC143" s="294"/>
    </row>
    <row r="144" spans="1:29" ht="15.75" customHeight="1">
      <c r="A144" s="281"/>
      <c r="B144" s="153"/>
      <c r="C144" s="263"/>
      <c r="D144" s="264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3"/>
      <c r="S144" s="1"/>
      <c r="T144" s="2"/>
      <c r="U144" s="104"/>
      <c r="V144" s="105"/>
      <c r="W144" s="106"/>
      <c r="X144" s="107"/>
      <c r="Y144" s="265"/>
      <c r="Z144" s="266"/>
      <c r="AA144" s="111"/>
      <c r="AB144" s="103"/>
      <c r="AC144" s="294"/>
    </row>
    <row r="145" spans="1:29" ht="15.75" customHeight="1">
      <c r="A145" s="282"/>
      <c r="B145" s="153"/>
      <c r="C145" s="263"/>
      <c r="D145" s="264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3"/>
      <c r="S145" s="1"/>
      <c r="T145" s="2"/>
      <c r="U145" s="104"/>
      <c r="V145" s="105"/>
      <c r="W145" s="106"/>
      <c r="X145" s="107"/>
      <c r="Y145" s="265"/>
      <c r="Z145" s="266"/>
      <c r="AA145" s="111"/>
      <c r="AB145" s="103"/>
      <c r="AC145" s="294"/>
    </row>
    <row r="146" spans="1:29" ht="15.75" customHeight="1">
      <c r="A146" s="282"/>
      <c r="B146" s="153"/>
      <c r="C146" s="263"/>
      <c r="D146" s="264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3"/>
      <c r="S146" s="1"/>
      <c r="T146" s="2"/>
      <c r="U146" s="104"/>
      <c r="V146" s="105"/>
      <c r="W146" s="106"/>
      <c r="X146" s="107"/>
      <c r="Y146" s="265"/>
      <c r="Z146" s="266"/>
      <c r="AA146" s="111"/>
      <c r="AB146" s="103"/>
      <c r="AC146" s="294"/>
    </row>
    <row r="147" spans="1:29" ht="15.75" customHeight="1">
      <c r="A147" s="282"/>
      <c r="B147" s="153"/>
      <c r="C147" s="263"/>
      <c r="D147" s="264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3"/>
      <c r="S147" s="1"/>
      <c r="T147" s="2"/>
      <c r="U147" s="104"/>
      <c r="V147" s="105"/>
      <c r="W147" s="106"/>
      <c r="X147" s="107"/>
      <c r="Y147" s="265"/>
      <c r="Z147" s="266"/>
      <c r="AA147" s="111"/>
      <c r="AB147" s="103"/>
      <c r="AC147" s="294"/>
    </row>
    <row r="148" spans="1:29" ht="15.75" customHeight="1">
      <c r="A148" s="282"/>
      <c r="B148" s="153"/>
      <c r="C148" s="263"/>
      <c r="D148" s="264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3"/>
      <c r="S148" s="1"/>
      <c r="T148" s="2"/>
      <c r="U148" s="104"/>
      <c r="V148" s="105"/>
      <c r="W148" s="106"/>
      <c r="X148" s="107"/>
      <c r="Y148" s="265"/>
      <c r="Z148" s="266"/>
      <c r="AA148" s="111"/>
      <c r="AB148" s="103"/>
      <c r="AC148" s="294"/>
    </row>
    <row r="149" spans="1:29" ht="15.75" customHeight="1">
      <c r="A149" s="282"/>
      <c r="B149" s="153"/>
      <c r="C149" s="263"/>
      <c r="D149" s="264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3"/>
      <c r="S149" s="1"/>
      <c r="T149" s="2"/>
      <c r="U149" s="104"/>
      <c r="V149" s="105"/>
      <c r="W149" s="106"/>
      <c r="X149" s="107"/>
      <c r="Y149" s="265"/>
      <c r="Z149" s="266"/>
      <c r="AA149" s="111"/>
      <c r="AB149" s="103"/>
      <c r="AC149" s="294"/>
    </row>
    <row r="150" spans="1:29" ht="15.75" customHeight="1">
      <c r="A150" s="282"/>
      <c r="B150" s="153"/>
      <c r="C150" s="263"/>
      <c r="D150" s="264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3"/>
      <c r="S150" s="1"/>
      <c r="T150" s="2"/>
      <c r="U150" s="104"/>
      <c r="V150" s="105"/>
      <c r="W150" s="106"/>
      <c r="X150" s="107"/>
      <c r="Y150" s="265"/>
      <c r="Z150" s="266"/>
      <c r="AA150" s="111"/>
      <c r="AB150" s="103"/>
      <c r="AC150" s="294"/>
    </row>
    <row r="151" spans="1:29" ht="15.75" customHeight="1">
      <c r="A151" s="282"/>
      <c r="B151" s="153"/>
      <c r="C151" s="263"/>
      <c r="D151" s="264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3"/>
      <c r="S151" s="1"/>
      <c r="T151" s="2"/>
      <c r="U151" s="104"/>
      <c r="V151" s="105"/>
      <c r="W151" s="106"/>
      <c r="X151" s="107"/>
      <c r="Y151" s="265"/>
      <c r="Z151" s="266"/>
      <c r="AA151" s="111"/>
      <c r="AB151" s="103"/>
      <c r="AC151" s="294"/>
    </row>
    <row r="152" spans="1:29" ht="15.75" customHeight="1">
      <c r="A152" s="282"/>
      <c r="B152" s="153"/>
      <c r="C152" s="263"/>
      <c r="D152" s="264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3"/>
      <c r="S152" s="1"/>
      <c r="T152" s="2"/>
      <c r="U152" s="104"/>
      <c r="V152" s="105"/>
      <c r="W152" s="106"/>
      <c r="X152" s="107"/>
      <c r="Y152" s="265"/>
      <c r="Z152" s="266"/>
      <c r="AA152" s="111"/>
      <c r="AB152" s="103"/>
      <c r="AC152" s="294"/>
    </row>
    <row r="153" spans="1:29" ht="15.75" customHeight="1">
      <c r="A153" s="282"/>
      <c r="B153" s="153"/>
      <c r="C153" s="263"/>
      <c r="D153" s="264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3"/>
      <c r="S153" s="1"/>
      <c r="T153" s="2"/>
      <c r="U153" s="104"/>
      <c r="V153" s="105"/>
      <c r="W153" s="106"/>
      <c r="X153" s="107"/>
      <c r="Y153" s="265"/>
      <c r="Z153" s="266"/>
      <c r="AA153" s="111"/>
      <c r="AB153" s="103"/>
      <c r="AC153" s="294"/>
    </row>
    <row r="154" spans="1:29" ht="15.75" customHeight="1">
      <c r="A154" s="282"/>
      <c r="B154" s="153"/>
      <c r="C154" s="263"/>
      <c r="D154" s="264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3"/>
      <c r="S154" s="1"/>
      <c r="T154" s="2"/>
      <c r="U154" s="104"/>
      <c r="V154" s="105"/>
      <c r="W154" s="184"/>
      <c r="X154" s="185"/>
      <c r="Y154" s="265"/>
      <c r="Z154" s="266"/>
      <c r="AA154" s="111"/>
      <c r="AB154" s="103"/>
      <c r="AC154" s="294"/>
    </row>
    <row r="155" spans="1:29" ht="15.75" customHeight="1">
      <c r="A155" s="282"/>
      <c r="B155" s="153"/>
      <c r="C155" s="263"/>
      <c r="D155" s="264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3"/>
      <c r="S155" s="1"/>
      <c r="T155" s="2"/>
      <c r="U155" s="104"/>
      <c r="V155" s="105"/>
      <c r="W155" s="186"/>
      <c r="X155" s="187"/>
      <c r="Y155" s="265"/>
      <c r="Z155" s="266"/>
      <c r="AA155" s="111"/>
      <c r="AB155" s="103"/>
      <c r="AC155" s="294"/>
    </row>
    <row r="156" spans="1:29" ht="15.75" customHeight="1">
      <c r="A156" s="282"/>
      <c r="B156" s="92"/>
      <c r="C156" s="263"/>
      <c r="D156" s="264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3"/>
      <c r="S156" s="1"/>
      <c r="T156" s="2"/>
      <c r="U156" s="129"/>
      <c r="V156" s="105"/>
      <c r="W156" s="186"/>
      <c r="X156" s="187"/>
      <c r="Y156" s="265"/>
      <c r="Z156" s="266"/>
      <c r="AA156" s="111"/>
      <c r="AB156" s="103"/>
      <c r="AC156" s="294"/>
    </row>
    <row r="157" spans="1:29" ht="15.75" customHeight="1" thickBot="1">
      <c r="A157" s="283"/>
      <c r="B157" s="133" t="s">
        <v>106</v>
      </c>
      <c r="C157" s="260"/>
      <c r="D157" s="260"/>
      <c r="E157" s="134"/>
      <c r="F157" s="135"/>
      <c r="G157" s="136"/>
      <c r="H157" s="91"/>
      <c r="I157" s="137">
        <f t="shared" ref="I157:J157" si="70">AVERAGE(I141:I156)</f>
        <v>21</v>
      </c>
      <c r="J157" s="138">
        <f t="shared" si="70"/>
        <v>2000</v>
      </c>
      <c r="K157" s="139">
        <f t="shared" ref="K157" si="71">J157/I157</f>
        <v>95.238095238095241</v>
      </c>
      <c r="L157" s="137">
        <f t="shared" ref="L157:M157" si="72">AVERAGE(L141:L156)</f>
        <v>21</v>
      </c>
      <c r="M157" s="138">
        <f t="shared" si="72"/>
        <v>1746.2750974844851</v>
      </c>
      <c r="N157" s="139">
        <f>M157/L157</f>
        <v>83.155957023070712</v>
      </c>
      <c r="O157" s="140">
        <f>L157-I157</f>
        <v>0</v>
      </c>
      <c r="P157" s="141">
        <f>N157-K157</f>
        <v>-12.082138215024528</v>
      </c>
      <c r="Q157" s="142">
        <f>N157/K157</f>
        <v>0.87313754874224248</v>
      </c>
      <c r="R157" s="274"/>
      <c r="S157" s="143">
        <f>S141</f>
        <v>0.70834490740740741</v>
      </c>
      <c r="T157" s="144">
        <f>INDEX(T141:T156,COUNTA(T141:T156))</f>
        <v>0.85486111111111107</v>
      </c>
      <c r="U157" s="145"/>
      <c r="V157" s="156"/>
      <c r="W157" s="188"/>
      <c r="X157" s="189"/>
      <c r="Y157" s="261"/>
      <c r="Z157" s="262"/>
      <c r="AA157" s="157">
        <f>M157-J157</f>
        <v>-253.72490251551494</v>
      </c>
      <c r="AB157" s="142">
        <f>M157/J157</f>
        <v>0.87313754874224248</v>
      </c>
      <c r="AC157" s="295"/>
    </row>
    <row r="159" spans="1:29">
      <c r="Y159" s="259" t="s">
        <v>142</v>
      </c>
      <c r="Z159" s="259"/>
    </row>
    <row r="160" spans="1:29">
      <c r="Y160" s="259" t="s">
        <v>143</v>
      </c>
      <c r="Z160" s="259"/>
    </row>
    <row r="161" spans="25:26">
      <c r="Y161" s="259" t="s">
        <v>144</v>
      </c>
      <c r="Z161" s="259"/>
    </row>
    <row r="162" spans="25:26">
      <c r="Y162" s="259" t="s">
        <v>145</v>
      </c>
      <c r="Z162" s="259"/>
    </row>
    <row r="163" spans="25:26">
      <c r="Y163" s="259" t="s">
        <v>146</v>
      </c>
      <c r="Z163" s="259"/>
    </row>
    <row r="164" spans="25:26">
      <c r="Y164" s="259" t="s">
        <v>147</v>
      </c>
      <c r="Z164" s="259"/>
    </row>
    <row r="165" spans="25:26">
      <c r="Y165" s="259" t="s">
        <v>148</v>
      </c>
      <c r="Z165" s="259"/>
    </row>
    <row r="166" spans="25:26">
      <c r="Y166" s="259" t="s">
        <v>149</v>
      </c>
      <c r="Z166" s="259"/>
    </row>
    <row r="167" spans="25:26">
      <c r="Y167" s="259" t="s">
        <v>150</v>
      </c>
      <c r="Z167" s="259"/>
    </row>
    <row r="168" spans="25:26">
      <c r="Y168" s="259" t="s">
        <v>151</v>
      </c>
      <c r="Z168" s="259"/>
    </row>
    <row r="169" spans="25:26">
      <c r="Y169" s="259" t="s">
        <v>152</v>
      </c>
      <c r="Z169" s="259"/>
    </row>
    <row r="170" spans="25:26">
      <c r="Y170" s="259" t="s">
        <v>153</v>
      </c>
      <c r="Z170" s="259"/>
    </row>
    <row r="171" spans="25:26">
      <c r="Y171" s="259" t="s">
        <v>154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10" priority="2" operator="greaterThan">
      <formula>0</formula>
    </cfRule>
  </conditionalFormatting>
  <conditionalFormatting sqref="P5:P157 AA5:AA157">
    <cfRule type="cellIs" dxfId="9" priority="5" operator="lessThan">
      <formula>0</formula>
    </cfRule>
  </conditionalFormatting>
  <conditionalFormatting sqref="Q5:Q157 AB5:AB157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R5:R157 AC124:AC141">
    <cfRule type="cellIs" dxfId="6" priority="6" operator="lessThan">
      <formula>0.8</formula>
    </cfRule>
  </conditionalFormatting>
  <conditionalFormatting sqref="AC5:AC22 AC56:AC91">
    <cfRule type="cellIs" dxfId="5" priority="8" operator="lessThan">
      <formula>0.8</formula>
    </cfRule>
  </conditionalFormatting>
  <conditionalFormatting sqref="AC39">
    <cfRule type="cellIs" dxfId="4" priority="11" operator="lessThan">
      <formula>0.8</formula>
    </cfRule>
  </conditionalFormatting>
  <conditionalFormatting sqref="AC54">
    <cfRule type="cellIs" dxfId="3" priority="10" operator="lessThan">
      <formula>0.8</formula>
    </cfRule>
  </conditionalFormatting>
  <conditionalFormatting sqref="AC97:AC105">
    <cfRule type="cellIs" dxfId="2" priority="9" operator="lessThan">
      <formula>0.8</formula>
    </cfRule>
  </conditionalFormatting>
  <conditionalFormatting sqref="AC107:AC112">
    <cfRule type="cellIs" dxfId="1" priority="7" operator="lessThan">
      <formula>0.8</formula>
    </cfRule>
  </conditionalFormatting>
  <conditionalFormatting sqref="AC156">
    <cfRule type="cellIs" dxfId="0" priority="1" operator="lessThan">
      <formula>0.8</formula>
    </cfRule>
  </conditionalFormatting>
  <dataValidations count="1">
    <dataValidation type="list" allowBlank="1" showInputMessage="1" showErrorMessage="1" sqref="Y5:Z157" xr:uid="{78FCED65-8D25-4DF9-97EA-E9D2B41A2D8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B71917-2604-40E2-A634-1D31ACE47DBA}"/>
</file>

<file path=customXml/itemProps2.xml><?xml version="1.0" encoding="utf-8"?>
<ds:datastoreItem xmlns:ds="http://schemas.openxmlformats.org/officeDocument/2006/customXml" ds:itemID="{87E2609F-8294-4C13-B411-355FAAED30F9}"/>
</file>

<file path=customXml/itemProps3.xml><?xml version="1.0" encoding="utf-8"?>
<ds:datastoreItem xmlns:ds="http://schemas.openxmlformats.org/officeDocument/2006/customXml" ds:itemID="{AF0084AD-14B3-41B2-B24E-6A6FF33E5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1031</vt:lpstr>
      <vt:lpstr>1031(18度C)</vt:lpstr>
      <vt:lpstr>1031(4度C)</vt:lpstr>
      <vt:lpstr>1030</vt:lpstr>
      <vt:lpstr>1030(18度C)</vt:lpstr>
      <vt:lpstr>1030(4度C)</vt:lpstr>
      <vt:lpstr>1029</vt:lpstr>
      <vt:lpstr>1029(18度C)</vt:lpstr>
      <vt:lpstr>1029(4度C)</vt:lpstr>
      <vt:lpstr>1028</vt:lpstr>
      <vt:lpstr>1028(18度C)</vt:lpstr>
      <vt:lpstr>1028(4度C)</vt:lpstr>
      <vt:lpstr>1027</vt:lpstr>
      <vt:lpstr>1027(18度C)</vt:lpstr>
      <vt:lpstr>1027(4度C)</vt:lpstr>
      <vt:lpstr>1026</vt:lpstr>
      <vt:lpstr>1026(18度C)</vt:lpstr>
      <vt:lpstr>1026(4度C)</vt:lpstr>
      <vt:lpstr>1025</vt:lpstr>
      <vt:lpstr>1025(18度C)</vt:lpstr>
      <vt:lpstr>1025(4度C)</vt:lpstr>
      <vt:lpstr>1024</vt:lpstr>
      <vt:lpstr>1024(18度C)</vt:lpstr>
      <vt:lpstr>1024(4度C)</vt:lpstr>
      <vt:lpstr>1023</vt:lpstr>
      <vt:lpstr>1023(18度C)</vt:lpstr>
      <vt:lpstr>1023(4度C)</vt:lpstr>
      <vt:lpstr>1022</vt:lpstr>
      <vt:lpstr>1022(18度C)</vt:lpstr>
      <vt:lpstr>1022(4度C)</vt:lpstr>
      <vt:lpstr>1021</vt:lpstr>
      <vt:lpstr>1021(18度C)</vt:lpstr>
      <vt:lpstr>1021(4度C)</vt:lpstr>
      <vt:lpstr>1020</vt:lpstr>
      <vt:lpstr>1020(18度C)</vt:lpstr>
      <vt:lpstr>1020(4度C)</vt:lpstr>
      <vt:lpstr>1019</vt:lpstr>
      <vt:lpstr>1019(18度C)</vt:lpstr>
      <vt:lpstr>1019(4度C)</vt:lpstr>
      <vt:lpstr>1018</vt:lpstr>
      <vt:lpstr>1018(18度C)</vt:lpstr>
      <vt:lpstr>1018(4度C)</vt:lpstr>
      <vt:lpstr>1017</vt:lpstr>
      <vt:lpstr>1017(18度C)</vt:lpstr>
      <vt:lpstr>1017(4度C)</vt:lpstr>
      <vt:lpstr>1016</vt:lpstr>
      <vt:lpstr>1016(18度C)</vt:lpstr>
      <vt:lpstr>1016(4度C)</vt:lpstr>
      <vt:lpstr>1015</vt:lpstr>
      <vt:lpstr>1015(18度C)</vt:lpstr>
      <vt:lpstr>1015(4度C)</vt:lpstr>
      <vt:lpstr>1014</vt:lpstr>
      <vt:lpstr>1014(18度C)</vt:lpstr>
      <vt:lpstr>1014(4度C)</vt:lpstr>
      <vt:lpstr>1013</vt:lpstr>
      <vt:lpstr>1013(18度C)</vt:lpstr>
      <vt:lpstr>1013(4度C)</vt:lpstr>
      <vt:lpstr>1012</vt:lpstr>
      <vt:lpstr>1012(18度C)</vt:lpstr>
      <vt:lpstr>1012(4度C)</vt:lpstr>
      <vt:lpstr>1011</vt:lpstr>
      <vt:lpstr>1011(18度C)</vt:lpstr>
      <vt:lpstr>1011(4度C)</vt:lpstr>
      <vt:lpstr>1010</vt:lpstr>
      <vt:lpstr>1010(18度C)</vt:lpstr>
      <vt:lpstr>1010(4度C)</vt:lpstr>
      <vt:lpstr>1009</vt:lpstr>
      <vt:lpstr>1009(18度C)</vt:lpstr>
      <vt:lpstr>1009(4度C)</vt:lpstr>
      <vt:lpstr>1008</vt:lpstr>
      <vt:lpstr>1008(18度C)</vt:lpstr>
      <vt:lpstr>1008(4度C)</vt:lpstr>
      <vt:lpstr>1007</vt:lpstr>
      <vt:lpstr>1007(18度C)</vt:lpstr>
      <vt:lpstr>1007(4度C)</vt:lpstr>
      <vt:lpstr>1006</vt:lpstr>
      <vt:lpstr>1006(18度C)</vt:lpstr>
      <vt:lpstr>1006(4度C)</vt:lpstr>
      <vt:lpstr>1005</vt:lpstr>
      <vt:lpstr>1005(18度C)</vt:lpstr>
      <vt:lpstr>1005(4度C)</vt:lpstr>
      <vt:lpstr>1004</vt:lpstr>
      <vt:lpstr>1004(18度C)</vt:lpstr>
      <vt:lpstr>1004(4度C)</vt:lpstr>
      <vt:lpstr>1003</vt:lpstr>
      <vt:lpstr>1003(18度C)</vt:lpstr>
      <vt:lpstr>1003(4度C)</vt:lpstr>
      <vt:lpstr>1002</vt:lpstr>
      <vt:lpstr>1002(18度C)</vt:lpstr>
      <vt:lpstr>1002(4度C)</vt:lpstr>
      <vt:lpstr>1001</vt:lpstr>
      <vt:lpstr>1001(18度C)</vt:lpstr>
      <vt:lpstr>1001(4度C)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鄭雅嬪</dc:creator>
  <cp:lastModifiedBy>雅嬪 鄭</cp:lastModifiedBy>
  <dcterms:created xsi:type="dcterms:W3CDTF">2025-05-02T09:29:46Z</dcterms:created>
  <dcterms:modified xsi:type="dcterms:W3CDTF">2025-11-04T08:51:41Z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